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135nlQgWQzrT9zkVNw4QkuvGOng=="/>
    </ext>
  </extLst>
</workbook>
</file>

<file path=xl/sharedStrings.xml><?xml version="1.0" encoding="utf-8"?>
<sst xmlns="http://schemas.openxmlformats.org/spreadsheetml/2006/main" count="154" uniqueCount="56">
  <si>
    <t>Previsão de Cargas</t>
  </si>
  <si>
    <t>Divisão dos Circuitos</t>
  </si>
  <si>
    <t>Dependencias</t>
  </si>
  <si>
    <t>Dimensões</t>
  </si>
  <si>
    <t>Número de pontos de luz</t>
  </si>
  <si>
    <t>Potência de iluminação (VA)</t>
  </si>
  <si>
    <t>TUG's</t>
  </si>
  <si>
    <t>TUE's</t>
  </si>
  <si>
    <t>Circuito Nº</t>
  </si>
  <si>
    <t>Tipo de cicuito</t>
  </si>
  <si>
    <t>Local</t>
  </si>
  <si>
    <t>Tensão         (V)</t>
  </si>
  <si>
    <t>Potência de Iluminação</t>
  </si>
  <si>
    <t>Carga TUG (W)</t>
  </si>
  <si>
    <t>Carga TUE       (W)</t>
  </si>
  <si>
    <t>Área (m²)</t>
  </si>
  <si>
    <t>Perímetro (m)</t>
  </si>
  <si>
    <t>Quantidade</t>
  </si>
  <si>
    <t>Potência unitária (VA)</t>
  </si>
  <si>
    <t>Potência total (VA)</t>
  </si>
  <si>
    <t>Potência Unitária (VA)</t>
  </si>
  <si>
    <t>Potência Total (VA)</t>
  </si>
  <si>
    <t>Iluminação</t>
  </si>
  <si>
    <t>Suite, BWC-Suite, BWC, Quarto 1, Quarto 2, Banheira, Sala + Sala/Jan + Cozinha</t>
  </si>
  <si>
    <t>-</t>
  </si>
  <si>
    <t>Suite</t>
  </si>
  <si>
    <t>Gramado 1 + Circulação, Hall e Área de Serviço</t>
  </si>
  <si>
    <t>Banheira</t>
  </si>
  <si>
    <t>Garagem, Edicula, BWC-Edicula + Gramado 2</t>
  </si>
  <si>
    <t>BWC-Suite</t>
  </si>
  <si>
    <t>Gramado 2</t>
  </si>
  <si>
    <t>Quarto 1</t>
  </si>
  <si>
    <t>TUG</t>
  </si>
  <si>
    <t>Suite, Quarto 1, Quarto 2 e Circulação</t>
  </si>
  <si>
    <t>BWC</t>
  </si>
  <si>
    <t>Banheira, BWC-Suite</t>
  </si>
  <si>
    <t>Quarto 2</t>
  </si>
  <si>
    <t>Sala+Sala/Jan e BWC</t>
  </si>
  <si>
    <t>Sala + Sala/Jan</t>
  </si>
  <si>
    <t>Cozinha</t>
  </si>
  <si>
    <t>Gramado 2 e A. Serviço</t>
  </si>
  <si>
    <t>Bancada - Coz</t>
  </si>
  <si>
    <t>Edicula, BWC-Edicula</t>
  </si>
  <si>
    <t>Garagem</t>
  </si>
  <si>
    <t>Hall, Gramado 1 e Garagem</t>
  </si>
  <si>
    <t>Edícula</t>
  </si>
  <si>
    <t>TUE</t>
  </si>
  <si>
    <t>BWC-Edicula</t>
  </si>
  <si>
    <t>BWC-SUITE</t>
  </si>
  <si>
    <t>Circulação</t>
  </si>
  <si>
    <t>Hall</t>
  </si>
  <si>
    <t>Gramado 1</t>
  </si>
  <si>
    <t>Area de Serviço</t>
  </si>
  <si>
    <t>Bancada Coz</t>
  </si>
  <si>
    <t>Edicula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</si>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</sst>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color theme="1"/>
      <name val="Arial"/>
    </font>
    <font>
      <sz val="10.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center" wrapText="1"/>
    </xf>
    <xf borderId="6" fillId="0" fontId="2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2" fontId="3" numFmtId="1" xfId="0" applyAlignment="1" applyBorder="1" applyFont="1" applyNumberForma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3" numFmtId="2" xfId="0" applyAlignment="1" applyBorder="1" applyFont="1" applyNumberFormat="1">
      <alignment horizontal="center" shrinkToFit="0" vertical="center" wrapText="1"/>
    </xf>
    <xf borderId="5" fillId="2" fontId="3" numFmtId="1" xfId="0" applyAlignment="1" applyBorder="1" applyFont="1" applyNumberFormat="1">
      <alignment horizontal="center" shrinkToFit="0" vertical="center" wrapText="1"/>
    </xf>
    <xf borderId="5" fillId="3" fontId="3" numFmtId="1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1" xfId="0" applyAlignment="1" applyBorder="1" applyFont="1" applyNumberForma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3" numFmtId="2" xfId="0" applyAlignment="1" applyBorder="1" applyFont="1" applyNumberFormat="1">
      <alignment horizontal="center" readingOrder="0" shrinkToFit="0" vertical="center" wrapText="1"/>
    </xf>
    <xf borderId="5" fillId="3" fontId="3" numFmtId="1" xfId="0" applyAlignment="1" applyBorder="1" applyFont="1" applyNumberFormat="1">
      <alignment horizontal="center" readingOrder="0" shrinkToFit="0" vertical="center" wrapText="1"/>
    </xf>
    <xf borderId="5" fillId="2" fontId="0" numFmtId="0" xfId="0" applyAlignment="1" applyBorder="1" applyFont="1">
      <alignment horizontal="center" readingOrder="0" shrinkToFit="0" wrapText="1"/>
    </xf>
    <xf borderId="5" fillId="2" fontId="0" numFmtId="1" xfId="0" applyAlignment="1" applyBorder="1" applyFont="1" applyNumberFormat="1">
      <alignment horizontal="center" readingOrder="0" shrinkToFit="0" wrapText="1"/>
    </xf>
    <xf borderId="0" fillId="0" fontId="0" numFmtId="0" xfId="0" applyAlignment="1" applyFont="1">
      <alignment readingOrder="0"/>
    </xf>
    <xf borderId="5" fillId="0" fontId="6" numFmtId="1" xfId="0" applyAlignment="1" applyBorder="1" applyFont="1" applyNumberFormat="1">
      <alignment horizontal="center"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5" fillId="3" fontId="3" numFmtId="2" xfId="0" applyAlignment="1" applyBorder="1" applyFont="1" applyNumberFormat="1">
      <alignment horizontal="center" shrinkToFit="0" vertical="center" wrapText="1"/>
    </xf>
    <xf borderId="5" fillId="2" fontId="6" numFmtId="1" xfId="0" applyAlignment="1" applyBorder="1" applyFont="1" applyNumberFormat="1">
      <alignment horizontal="center" readingOrder="0" shrinkToFit="0" wrapText="1"/>
    </xf>
    <xf borderId="5" fillId="2" fontId="6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6" numFmtId="1" xfId="0" applyAlignment="1" applyBorder="1" applyFont="1" applyNumberFormat="1">
      <alignment horizontal="center" shrinkToFit="0" wrapText="1"/>
    </xf>
    <xf borderId="0" fillId="0" fontId="0" numFmtId="0" xfId="0" applyFont="1"/>
    <xf borderId="5" fillId="0" fontId="0" numFmtId="1" xfId="0" applyAlignment="1" applyBorder="1" applyFont="1" applyNumberFormat="1">
      <alignment horizontal="center" readingOrder="0" shrinkToFit="0" wrapText="1"/>
    </xf>
    <xf borderId="5" fillId="0" fontId="0" numFmtId="0" xfId="0" applyAlignment="1" applyBorder="1" applyFont="1">
      <alignment horizontal="center" readingOrder="0" shrinkToFit="0" wrapText="1"/>
    </xf>
    <xf borderId="4" fillId="3" fontId="3" numFmtId="2" xfId="0" applyAlignment="1" applyBorder="1" applyFont="1" applyNumberFormat="1">
      <alignment horizontal="center" readingOrder="0" shrinkToFit="0" vertical="center" wrapText="1"/>
    </xf>
    <xf borderId="4" fillId="3" fontId="3" numFmtId="1" xfId="0" applyAlignment="1" applyBorder="1" applyFont="1" applyNumberFormat="1">
      <alignment horizontal="center" shrinkToFit="0" vertical="center" wrapText="1"/>
    </xf>
    <xf borderId="4" fillId="3" fontId="3" numFmtId="1" xfId="0" applyAlignment="1" applyBorder="1" applyFont="1" applyNumberFormat="1">
      <alignment horizontal="center" readingOrder="0" shrinkToFit="0" vertical="center" wrapText="1"/>
    </xf>
    <xf borderId="5" fillId="2" fontId="2" numFmtId="1" xfId="0" applyAlignment="1" applyBorder="1" applyFont="1" applyNumberFormat="1">
      <alignment horizontal="center" readingOrder="0" shrinkToFit="0" wrapText="1"/>
    </xf>
    <xf borderId="7" fillId="0" fontId="2" numFmtId="0" xfId="0" applyBorder="1" applyFont="1"/>
    <xf borderId="5" fillId="2" fontId="6" numFmtId="1" xfId="0" applyAlignment="1" applyBorder="1" applyFont="1" applyNumberFormat="1">
      <alignment horizontal="center" shrinkToFit="0" wrapText="1"/>
    </xf>
    <xf borderId="5" fillId="2" fontId="0" numFmtId="0" xfId="0" applyAlignment="1" applyBorder="1" applyFont="1">
      <alignment horizontal="center" readingOrder="0"/>
    </xf>
    <xf borderId="5" fillId="2" fontId="3" numFmtId="2" xfId="0" applyAlignment="1" applyBorder="1" applyFont="1" applyNumberForma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/>
    </xf>
    <xf borderId="1" fillId="2" fontId="3" numFmtId="1" xfId="0" applyAlignment="1" applyBorder="1" applyFont="1" applyNumberForma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5" fillId="3" fontId="1" numFmtId="2" xfId="0" applyAlignment="1" applyBorder="1" applyFont="1" applyNumberFormat="1">
      <alignment horizontal="center" readingOrder="0" shrinkToFit="0" vertical="center" wrapText="1"/>
    </xf>
    <xf borderId="1" fillId="3" fontId="3" numFmtId="1" xfId="0" applyAlignment="1" applyBorder="1" applyFont="1" applyNumberFormat="1">
      <alignment horizontal="center" readingOrder="0" shrinkToFit="0" vertical="center" wrapText="1"/>
    </xf>
    <xf borderId="5" fillId="2" fontId="6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shrinkToFit="0" vertical="center" wrapText="1"/>
    </xf>
    <xf borderId="4" fillId="2" fontId="1" numFmtId="1" xfId="0" applyAlignment="1" applyBorder="1" applyFont="1" applyNumberFormat="1">
      <alignment horizontal="center" shrinkToFit="0" vertical="center" wrapText="1"/>
    </xf>
    <xf borderId="4" fillId="2" fontId="3" numFmtId="1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shrinkToFit="0" vertical="center" wrapText="1"/>
    </xf>
    <xf borderId="5" fillId="2" fontId="4" numFmtId="1" xfId="0" applyAlignment="1" applyBorder="1" applyFont="1" applyNumberFormat="1">
      <alignment horizontal="center"/>
    </xf>
    <xf borderId="5" fillId="2" fontId="4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0.86"/>
    <col customWidth="1" min="3" max="3" width="15.29"/>
    <col customWidth="1" min="4" max="4" width="12.14"/>
    <col customWidth="1" min="5" max="5" width="15.71"/>
    <col customWidth="1" min="6" max="6" width="12.86"/>
    <col customWidth="1" min="7" max="7" width="15.71"/>
    <col customWidth="1" min="8" max="8" width="13.14"/>
    <col customWidth="1" min="9" max="9" width="12.43"/>
    <col customWidth="1" min="10" max="10" width="12.57"/>
    <col customWidth="1" min="11" max="11" width="9.86"/>
    <col customWidth="1" min="13" max="13" width="11.0"/>
    <col customWidth="1" min="14" max="14" width="10.43"/>
    <col customWidth="1" min="15" max="15" width="41.29"/>
    <col customWidth="1" min="17" max="17" width="11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 t="s">
        <v>1</v>
      </c>
      <c r="N1" s="2"/>
      <c r="O1" s="2"/>
      <c r="P1" s="2"/>
      <c r="Q1" s="2"/>
      <c r="R1" s="2"/>
      <c r="S1" s="3"/>
      <c r="T1" s="4"/>
    </row>
    <row r="2">
      <c r="A2" s="6" t="s">
        <v>2</v>
      </c>
      <c r="B2" s="7" t="s">
        <v>3</v>
      </c>
      <c r="C2" s="3"/>
      <c r="D2" s="6" t="s">
        <v>4</v>
      </c>
      <c r="E2" s="6" t="s">
        <v>5</v>
      </c>
      <c r="F2" s="7" t="s">
        <v>6</v>
      </c>
      <c r="G2" s="2"/>
      <c r="H2" s="3"/>
      <c r="I2" s="7" t="s">
        <v>7</v>
      </c>
      <c r="J2" s="2"/>
      <c r="K2" s="3"/>
      <c r="L2" s="4"/>
      <c r="M2" s="8" t="s">
        <v>8</v>
      </c>
      <c r="N2" s="8" t="s">
        <v>9</v>
      </c>
      <c r="O2" s="8" t="s">
        <v>10</v>
      </c>
      <c r="P2" s="9" t="s">
        <v>11</v>
      </c>
      <c r="Q2" s="9" t="s">
        <v>12</v>
      </c>
      <c r="R2" s="8" t="s">
        <v>13</v>
      </c>
      <c r="S2" s="8" t="s">
        <v>14</v>
      </c>
      <c r="T2" s="10"/>
    </row>
    <row r="3">
      <c r="A3" s="11"/>
      <c r="B3" s="12" t="s">
        <v>15</v>
      </c>
      <c r="C3" s="12" t="s">
        <v>16</v>
      </c>
      <c r="D3" s="11"/>
      <c r="E3" s="11"/>
      <c r="F3" s="12" t="s">
        <v>17</v>
      </c>
      <c r="G3" s="12" t="s">
        <v>18</v>
      </c>
      <c r="H3" s="12" t="s">
        <v>19</v>
      </c>
      <c r="I3" s="12" t="s">
        <v>17</v>
      </c>
      <c r="J3" s="12" t="s">
        <v>20</v>
      </c>
      <c r="K3" s="12" t="s">
        <v>21</v>
      </c>
      <c r="L3" s="13"/>
      <c r="M3" s="14">
        <v>1.0</v>
      </c>
      <c r="N3" s="14" t="s">
        <v>22</v>
      </c>
      <c r="O3" s="14" t="s">
        <v>23</v>
      </c>
      <c r="P3" s="14">
        <v>127.0</v>
      </c>
      <c r="Q3" s="15">
        <f>E4+E6+E8+E7+E9+E5+E10+E11</f>
        <v>1280</v>
      </c>
      <c r="R3" s="15" t="s">
        <v>24</v>
      </c>
      <c r="S3" s="14" t="s">
        <v>24</v>
      </c>
      <c r="T3" s="10"/>
    </row>
    <row r="4" ht="15.75" customHeight="1">
      <c r="A4" s="16" t="s">
        <v>25</v>
      </c>
      <c r="B4" s="17">
        <v>13.84</v>
      </c>
      <c r="C4" s="17">
        <v>14.61</v>
      </c>
      <c r="D4" s="18">
        <f t="shared" ref="D4:D11" si="1">ROUND(E4/100,0)</f>
        <v>2</v>
      </c>
      <c r="E4" s="18">
        <f t="shared" ref="E4:E11" si="2">IF(B4&lt;6,100,100+60*ROUNDDOWN((B4-6)/4,0))</f>
        <v>160</v>
      </c>
      <c r="F4" s="18">
        <f t="shared" ref="F4:F13" si="3">IF(B4&lt;6,1,ROUND(C4/5,0))</f>
        <v>3</v>
      </c>
      <c r="G4" s="18">
        <v>100.0</v>
      </c>
      <c r="H4" s="19">
        <f t="shared" ref="H4:H8" si="4">F4*G4</f>
        <v>300</v>
      </c>
      <c r="I4" s="15">
        <v>1.0</v>
      </c>
      <c r="J4" s="15">
        <f>2700</f>
        <v>2700</v>
      </c>
      <c r="K4" s="18">
        <f>I4*J4</f>
        <v>2700</v>
      </c>
      <c r="L4" s="13"/>
      <c r="M4" s="20">
        <v>2.0</v>
      </c>
      <c r="N4" s="20" t="s">
        <v>22</v>
      </c>
      <c r="O4" s="20" t="s">
        <v>26</v>
      </c>
      <c r="P4" s="20">
        <v>127.0</v>
      </c>
      <c r="Q4" s="21">
        <f>E19+E18+E17+E20</f>
        <v>1180</v>
      </c>
      <c r="R4" s="21" t="s">
        <v>24</v>
      </c>
      <c r="S4" s="20" t="s">
        <v>24</v>
      </c>
      <c r="T4" s="13"/>
    </row>
    <row r="5" ht="15.75" customHeight="1">
      <c r="A5" s="22" t="s">
        <v>27</v>
      </c>
      <c r="B5" s="23">
        <v>3.51</v>
      </c>
      <c r="C5" s="23">
        <v>7.7</v>
      </c>
      <c r="D5" s="19">
        <f t="shared" si="1"/>
        <v>1</v>
      </c>
      <c r="E5" s="19">
        <f t="shared" si="2"/>
        <v>100</v>
      </c>
      <c r="F5" s="19">
        <f t="shared" si="3"/>
        <v>1</v>
      </c>
      <c r="G5" s="24">
        <v>600.0</v>
      </c>
      <c r="H5" s="19">
        <f t="shared" si="4"/>
        <v>600</v>
      </c>
      <c r="I5" s="24" t="s">
        <v>24</v>
      </c>
      <c r="J5" s="24" t="s">
        <v>24</v>
      </c>
      <c r="K5" s="24" t="s">
        <v>24</v>
      </c>
      <c r="L5" s="13"/>
      <c r="M5" s="25">
        <v>3.0</v>
      </c>
      <c r="N5" s="25" t="s">
        <v>22</v>
      </c>
      <c r="O5" s="25" t="s">
        <v>28</v>
      </c>
      <c r="P5" s="25">
        <v>127.0</v>
      </c>
      <c r="Q5" s="26">
        <f>E14+E15+E16+320</f>
        <v>1280</v>
      </c>
      <c r="R5" s="26" t="s">
        <v>24</v>
      </c>
      <c r="S5" s="25" t="s">
        <v>24</v>
      </c>
      <c r="T5" s="27"/>
    </row>
    <row r="6" ht="15.75" customHeight="1">
      <c r="A6" s="16" t="s">
        <v>29</v>
      </c>
      <c r="B6" s="17">
        <v>4.2</v>
      </c>
      <c r="C6" s="17">
        <v>8.8</v>
      </c>
      <c r="D6" s="18">
        <f t="shared" si="1"/>
        <v>1</v>
      </c>
      <c r="E6" s="18">
        <f t="shared" si="2"/>
        <v>100</v>
      </c>
      <c r="F6" s="18">
        <f t="shared" si="3"/>
        <v>1</v>
      </c>
      <c r="G6" s="18">
        <f>IF(F6&lt;=3,600,600+(F6-3)*100)</f>
        <v>600</v>
      </c>
      <c r="H6" s="18">
        <f t="shared" si="4"/>
        <v>600</v>
      </c>
      <c r="I6" s="15">
        <v>1.0</v>
      </c>
      <c r="J6" s="15">
        <v>7500.0</v>
      </c>
      <c r="K6" s="18">
        <f t="shared" ref="K6:K9" si="5">I6*J6</f>
        <v>7500</v>
      </c>
      <c r="L6" s="13"/>
      <c r="M6" s="20">
        <v>4.0</v>
      </c>
      <c r="N6" s="20" t="s">
        <v>22</v>
      </c>
      <c r="O6" s="20" t="s">
        <v>30</v>
      </c>
      <c r="P6" s="20">
        <v>127.0</v>
      </c>
      <c r="Q6" s="20">
        <v>1280.0</v>
      </c>
      <c r="R6" s="28"/>
      <c r="S6" s="29" t="s">
        <v>24</v>
      </c>
    </row>
    <row r="7" ht="15.75" customHeight="1">
      <c r="A7" s="12" t="s">
        <v>31</v>
      </c>
      <c r="B7" s="30">
        <v>13.07</v>
      </c>
      <c r="C7" s="30">
        <v>16.5</v>
      </c>
      <c r="D7" s="19">
        <f t="shared" si="1"/>
        <v>2</v>
      </c>
      <c r="E7" s="19">
        <f t="shared" si="2"/>
        <v>160</v>
      </c>
      <c r="F7" s="19">
        <f t="shared" si="3"/>
        <v>3</v>
      </c>
      <c r="G7" s="19">
        <v>100.0</v>
      </c>
      <c r="H7" s="19">
        <f t="shared" si="4"/>
        <v>300</v>
      </c>
      <c r="I7" s="24">
        <v>1.0</v>
      </c>
      <c r="J7" s="24">
        <f>2700</f>
        <v>2700</v>
      </c>
      <c r="K7" s="19">
        <f t="shared" si="5"/>
        <v>2700</v>
      </c>
      <c r="L7" s="13"/>
      <c r="M7" s="14">
        <v>5.0</v>
      </c>
      <c r="N7" s="14" t="s">
        <v>32</v>
      </c>
      <c r="O7" s="14" t="s">
        <v>33</v>
      </c>
      <c r="P7" s="14">
        <v>127.0</v>
      </c>
      <c r="Q7" s="14" t="s">
        <v>24</v>
      </c>
      <c r="R7" s="31">
        <f>H4+H7+H9+H17</f>
        <v>1100</v>
      </c>
      <c r="S7" s="32" t="s">
        <v>24</v>
      </c>
    </row>
    <row r="8" ht="15.75" customHeight="1">
      <c r="A8" s="33" t="s">
        <v>34</v>
      </c>
      <c r="B8" s="17">
        <v>3.25</v>
      </c>
      <c r="C8" s="17">
        <v>7.6</v>
      </c>
      <c r="D8" s="18">
        <f t="shared" si="1"/>
        <v>1</v>
      </c>
      <c r="E8" s="18">
        <f t="shared" si="2"/>
        <v>100</v>
      </c>
      <c r="F8" s="18">
        <f t="shared" si="3"/>
        <v>1</v>
      </c>
      <c r="G8" s="18">
        <f>IF(F8&lt;=3,600,600+(F8-3)*100)</f>
        <v>600</v>
      </c>
      <c r="H8" s="18">
        <f t="shared" si="4"/>
        <v>600</v>
      </c>
      <c r="I8" s="15">
        <v>1.0</v>
      </c>
      <c r="J8" s="15">
        <v>7500.0</v>
      </c>
      <c r="K8" s="18">
        <f t="shared" si="5"/>
        <v>7500</v>
      </c>
      <c r="L8" s="13"/>
      <c r="M8" s="20">
        <v>6.0</v>
      </c>
      <c r="N8" s="20" t="s">
        <v>32</v>
      </c>
      <c r="O8" s="20" t="s">
        <v>35</v>
      </c>
      <c r="P8" s="20">
        <v>127.0</v>
      </c>
      <c r="Q8" s="20" t="s">
        <v>24</v>
      </c>
      <c r="R8" s="34">
        <f>G5+G6</f>
        <v>1200</v>
      </c>
      <c r="S8" s="29" t="s">
        <v>24</v>
      </c>
    </row>
    <row r="9" ht="15.75" customHeight="1">
      <c r="A9" s="12" t="s">
        <v>36</v>
      </c>
      <c r="B9" s="30">
        <v>13.35</v>
      </c>
      <c r="C9" s="30">
        <v>14.9</v>
      </c>
      <c r="D9" s="19">
        <f t="shared" si="1"/>
        <v>2</v>
      </c>
      <c r="E9" s="19">
        <f t="shared" si="2"/>
        <v>160</v>
      </c>
      <c r="F9" s="19">
        <f t="shared" si="3"/>
        <v>3</v>
      </c>
      <c r="G9" s="19">
        <v>100.0</v>
      </c>
      <c r="H9" s="24">
        <v>300.0</v>
      </c>
      <c r="I9" s="24">
        <v>1.0</v>
      </c>
      <c r="J9" s="24">
        <f>2700</f>
        <v>2700</v>
      </c>
      <c r="K9" s="19">
        <f t="shared" si="5"/>
        <v>2700</v>
      </c>
      <c r="L9" s="13"/>
      <c r="M9" s="25">
        <v>7.0</v>
      </c>
      <c r="N9" s="14" t="s">
        <v>32</v>
      </c>
      <c r="O9" s="14" t="s">
        <v>37</v>
      </c>
      <c r="P9" s="14">
        <v>127.0</v>
      </c>
      <c r="Q9" s="14" t="s">
        <v>24</v>
      </c>
      <c r="R9" s="26">
        <f>H10+H8</f>
        <v>1000</v>
      </c>
      <c r="S9" s="25" t="s">
        <v>24</v>
      </c>
      <c r="T9" s="27"/>
      <c r="U9" s="35"/>
      <c r="V9" s="35"/>
      <c r="W9" s="35"/>
      <c r="X9" s="35"/>
      <c r="Y9" s="35"/>
      <c r="Z9" s="35"/>
    </row>
    <row r="10" ht="15.75" customHeight="1">
      <c r="A10" s="16" t="s">
        <v>38</v>
      </c>
      <c r="B10" s="17">
        <v>24.41</v>
      </c>
      <c r="C10" s="17">
        <v>19.38</v>
      </c>
      <c r="D10" s="18">
        <f t="shared" si="1"/>
        <v>3</v>
      </c>
      <c r="E10" s="18">
        <f t="shared" si="2"/>
        <v>340</v>
      </c>
      <c r="F10" s="18">
        <f t="shared" si="3"/>
        <v>4</v>
      </c>
      <c r="G10" s="18">
        <v>100.0</v>
      </c>
      <c r="H10" s="15">
        <v>400.0</v>
      </c>
      <c r="I10" s="15" t="s">
        <v>24</v>
      </c>
      <c r="J10" s="15" t="s">
        <v>24</v>
      </c>
      <c r="K10" s="15" t="s">
        <v>24</v>
      </c>
      <c r="L10" s="13"/>
      <c r="M10" s="20">
        <v>8.0</v>
      </c>
      <c r="N10" s="20" t="s">
        <v>32</v>
      </c>
      <c r="O10" s="20" t="s">
        <v>39</v>
      </c>
      <c r="P10" s="20">
        <v>127.0</v>
      </c>
      <c r="Q10" s="20" t="s">
        <v>24</v>
      </c>
      <c r="R10" s="36">
        <v>1200.0</v>
      </c>
      <c r="S10" s="37" t="s">
        <v>24</v>
      </c>
      <c r="T10" s="27"/>
      <c r="U10" s="35"/>
      <c r="V10" s="35"/>
      <c r="W10" s="35"/>
      <c r="X10" s="35"/>
      <c r="Y10" s="35"/>
      <c r="Z10" s="35"/>
    </row>
    <row r="11" ht="15.75" customHeight="1">
      <c r="A11" s="6" t="s">
        <v>39</v>
      </c>
      <c r="B11" s="38">
        <v>11.46</v>
      </c>
      <c r="C11" s="38">
        <v>13.56</v>
      </c>
      <c r="D11" s="39">
        <f t="shared" si="1"/>
        <v>2</v>
      </c>
      <c r="E11" s="39">
        <f t="shared" si="2"/>
        <v>160</v>
      </c>
      <c r="F11" s="19">
        <f t="shared" si="3"/>
        <v>3</v>
      </c>
      <c r="G11" s="19">
        <f>IF(F11&lt;=3,600)</f>
        <v>600</v>
      </c>
      <c r="H11" s="19">
        <f t="shared" ref="H11:H21" si="6">F11*G11</f>
        <v>1800</v>
      </c>
      <c r="I11" s="40" t="s">
        <v>24</v>
      </c>
      <c r="J11" s="40" t="s">
        <v>24</v>
      </c>
      <c r="K11" s="40" t="s">
        <v>24</v>
      </c>
      <c r="L11" s="10"/>
      <c r="M11" s="14">
        <v>9.0</v>
      </c>
      <c r="N11" s="14" t="s">
        <v>32</v>
      </c>
      <c r="O11" s="14" t="s">
        <v>39</v>
      </c>
      <c r="P11" s="14">
        <v>127.0</v>
      </c>
      <c r="Q11" s="14" t="s">
        <v>24</v>
      </c>
      <c r="R11" s="41">
        <v>800.0</v>
      </c>
      <c r="S11" s="32" t="s">
        <v>24</v>
      </c>
    </row>
    <row r="12" ht="15.75" customHeight="1">
      <c r="A12" s="11"/>
      <c r="B12" s="42"/>
      <c r="C12" s="42"/>
      <c r="D12" s="42"/>
      <c r="E12" s="42"/>
      <c r="F12" s="18">
        <f t="shared" si="3"/>
        <v>1</v>
      </c>
      <c r="G12" s="18">
        <v>100.0</v>
      </c>
      <c r="H12" s="18">
        <f t="shared" si="6"/>
        <v>100</v>
      </c>
      <c r="I12" s="11"/>
      <c r="J12" s="11"/>
      <c r="K12" s="11"/>
      <c r="L12" s="10"/>
      <c r="M12" s="20">
        <v>10.0</v>
      </c>
      <c r="N12" s="20" t="s">
        <v>32</v>
      </c>
      <c r="O12" s="20" t="s">
        <v>40</v>
      </c>
      <c r="P12" s="20">
        <v>127.0</v>
      </c>
      <c r="Q12" s="20" t="s">
        <v>24</v>
      </c>
      <c r="R12" s="34">
        <f>H21+H20</f>
        <v>900</v>
      </c>
      <c r="S12" s="29" t="s">
        <v>24</v>
      </c>
    </row>
    <row r="13" ht="15.75" customHeight="1">
      <c r="A13" s="12" t="s">
        <v>41</v>
      </c>
      <c r="B13" s="11"/>
      <c r="C13" s="11"/>
      <c r="D13" s="11"/>
      <c r="E13" s="11"/>
      <c r="F13" s="19">
        <f t="shared" si="3"/>
        <v>1</v>
      </c>
      <c r="G13" s="19">
        <v>100.0</v>
      </c>
      <c r="H13" s="19">
        <f t="shared" si="6"/>
        <v>100</v>
      </c>
      <c r="I13" s="24">
        <v>1.0</v>
      </c>
      <c r="J13" s="24">
        <v>1800.0</v>
      </c>
      <c r="K13" s="19">
        <f>I13*J13</f>
        <v>1800</v>
      </c>
      <c r="L13" s="13"/>
      <c r="M13" s="25">
        <v>11.0</v>
      </c>
      <c r="N13" s="14" t="s">
        <v>32</v>
      </c>
      <c r="O13" s="14" t="s">
        <v>42</v>
      </c>
      <c r="P13" s="14">
        <v>127.0</v>
      </c>
      <c r="Q13" s="14" t="s">
        <v>24</v>
      </c>
      <c r="R13" s="43">
        <f>H15+H16</f>
        <v>900</v>
      </c>
      <c r="S13" s="32" t="s">
        <v>24</v>
      </c>
    </row>
    <row r="14" ht="15.75" customHeight="1">
      <c r="A14" s="16" t="s">
        <v>43</v>
      </c>
      <c r="B14" s="17">
        <v>31.9</v>
      </c>
      <c r="C14" s="17">
        <v>27.8</v>
      </c>
      <c r="D14" s="18">
        <f t="shared" ref="D14:D18" si="7">ROUND(E14/100,0)</f>
        <v>5</v>
      </c>
      <c r="E14" s="18">
        <f t="shared" ref="E14:E21" si="8">IF(B14&lt;6,100,100+60*ROUNDDOWN((B14-6)/4,0))</f>
        <v>460</v>
      </c>
      <c r="F14" s="15">
        <v>2.0</v>
      </c>
      <c r="G14" s="18">
        <v>100.0</v>
      </c>
      <c r="H14" s="18">
        <f t="shared" si="6"/>
        <v>200</v>
      </c>
      <c r="I14" s="15" t="s">
        <v>24</v>
      </c>
      <c r="J14" s="15" t="s">
        <v>24</v>
      </c>
      <c r="K14" s="15" t="s">
        <v>24</v>
      </c>
      <c r="L14" s="13"/>
      <c r="M14" s="20">
        <v>12.0</v>
      </c>
      <c r="N14" s="20" t="s">
        <v>32</v>
      </c>
      <c r="O14" s="20" t="s">
        <v>44</v>
      </c>
      <c r="P14" s="20">
        <v>127.0</v>
      </c>
      <c r="Q14" s="20" t="s">
        <v>24</v>
      </c>
      <c r="R14" s="34">
        <f>H18+H19+H14</f>
        <v>500</v>
      </c>
      <c r="S14" s="29" t="s">
        <v>24</v>
      </c>
    </row>
    <row r="15" ht="15.75" customHeight="1">
      <c r="A15" s="22" t="s">
        <v>45</v>
      </c>
      <c r="B15" s="23">
        <v>26.44</v>
      </c>
      <c r="C15" s="23">
        <v>13.96</v>
      </c>
      <c r="D15" s="19">
        <f t="shared" si="7"/>
        <v>4</v>
      </c>
      <c r="E15" s="19">
        <f t="shared" si="8"/>
        <v>400</v>
      </c>
      <c r="F15" s="19">
        <f t="shared" ref="F15:F16" si="9">IF(B15&lt;6,1,ROUND(C15/5,0))</f>
        <v>3</v>
      </c>
      <c r="G15" s="19">
        <v>100.0</v>
      </c>
      <c r="H15" s="19">
        <f t="shared" si="6"/>
        <v>300</v>
      </c>
      <c r="I15" s="24">
        <v>1.0</v>
      </c>
      <c r="J15" s="24">
        <v>2200.0</v>
      </c>
      <c r="K15" s="24">
        <v>2200.0</v>
      </c>
      <c r="L15" s="13"/>
      <c r="M15" s="14">
        <v>13.0</v>
      </c>
      <c r="N15" s="14" t="s">
        <v>46</v>
      </c>
      <c r="O15" s="14" t="s">
        <v>25</v>
      </c>
      <c r="P15" s="14">
        <v>220.0</v>
      </c>
      <c r="Q15" s="14" t="s">
        <v>24</v>
      </c>
      <c r="R15" s="44" t="s">
        <v>24</v>
      </c>
      <c r="S15" s="44">
        <v>2700.0</v>
      </c>
      <c r="T15" s="27"/>
      <c r="U15" s="35"/>
      <c r="V15" s="35"/>
      <c r="W15" s="35"/>
      <c r="X15" s="35"/>
      <c r="Y15" s="35"/>
      <c r="Z15" s="35"/>
    </row>
    <row r="16" ht="15.75" customHeight="1">
      <c r="A16" s="33" t="s">
        <v>47</v>
      </c>
      <c r="B16" s="45">
        <v>2.599</v>
      </c>
      <c r="C16" s="45">
        <v>6.86</v>
      </c>
      <c r="D16" s="18">
        <f t="shared" si="7"/>
        <v>1</v>
      </c>
      <c r="E16" s="18">
        <f t="shared" si="8"/>
        <v>100</v>
      </c>
      <c r="F16" s="18">
        <f t="shared" si="9"/>
        <v>1</v>
      </c>
      <c r="G16" s="18">
        <f>IF(F16&lt;=3,600,600+(F16-3)*100)</f>
        <v>600</v>
      </c>
      <c r="H16" s="18">
        <f t="shared" si="6"/>
        <v>600</v>
      </c>
      <c r="I16" s="15">
        <v>1.0</v>
      </c>
      <c r="J16" s="15">
        <v>7500.0</v>
      </c>
      <c r="K16" s="18">
        <f>I16*J16</f>
        <v>7500</v>
      </c>
      <c r="L16" s="13"/>
      <c r="M16" s="20">
        <v>14.0</v>
      </c>
      <c r="N16" s="20" t="s">
        <v>46</v>
      </c>
      <c r="O16" s="20" t="s">
        <v>48</v>
      </c>
      <c r="P16" s="20">
        <v>220.0</v>
      </c>
      <c r="Q16" s="20" t="s">
        <v>24</v>
      </c>
      <c r="R16" s="46" t="s">
        <v>24</v>
      </c>
      <c r="S16" s="46">
        <v>7500.0</v>
      </c>
      <c r="T16" s="27"/>
      <c r="U16" s="35"/>
      <c r="V16" s="35"/>
      <c r="W16" s="35"/>
      <c r="X16" s="35"/>
      <c r="Y16" s="35"/>
      <c r="Z16" s="35"/>
    </row>
    <row r="17" ht="15.75" customHeight="1">
      <c r="A17" s="12" t="s">
        <v>49</v>
      </c>
      <c r="B17" s="23">
        <v>11.5</v>
      </c>
      <c r="C17" s="23">
        <v>22.7</v>
      </c>
      <c r="D17" s="19">
        <f t="shared" si="7"/>
        <v>2</v>
      </c>
      <c r="E17" s="19">
        <f t="shared" si="8"/>
        <v>160</v>
      </c>
      <c r="F17" s="24">
        <v>2.0</v>
      </c>
      <c r="G17" s="19">
        <v>100.0</v>
      </c>
      <c r="H17" s="19">
        <f t="shared" si="6"/>
        <v>200</v>
      </c>
      <c r="I17" s="24" t="s">
        <v>24</v>
      </c>
      <c r="J17" s="24" t="s">
        <v>24</v>
      </c>
      <c r="K17" s="24" t="s">
        <v>24</v>
      </c>
      <c r="L17" s="13"/>
      <c r="M17" s="14">
        <v>15.0</v>
      </c>
      <c r="N17" s="14" t="s">
        <v>46</v>
      </c>
      <c r="O17" s="14" t="s">
        <v>31</v>
      </c>
      <c r="P17" s="14">
        <v>220.0</v>
      </c>
      <c r="Q17" s="14" t="s">
        <v>24</v>
      </c>
      <c r="R17" s="44" t="s">
        <v>24</v>
      </c>
      <c r="S17" s="44">
        <v>2700.0</v>
      </c>
      <c r="T17" s="27"/>
      <c r="U17" s="35"/>
      <c r="V17" s="35"/>
      <c r="W17" s="35"/>
      <c r="X17" s="35"/>
      <c r="Y17" s="35"/>
      <c r="Z17" s="35"/>
    </row>
    <row r="18" ht="15.75" customHeight="1">
      <c r="A18" s="16" t="s">
        <v>50</v>
      </c>
      <c r="B18" s="17">
        <v>2.27</v>
      </c>
      <c r="C18" s="45">
        <v>6.86</v>
      </c>
      <c r="D18" s="18">
        <f t="shared" si="7"/>
        <v>1</v>
      </c>
      <c r="E18" s="18">
        <f t="shared" si="8"/>
        <v>100</v>
      </c>
      <c r="F18" s="18">
        <f>IF(B18&lt;6,1,ROUND(C18/5,0))</f>
        <v>1</v>
      </c>
      <c r="G18" s="18">
        <v>100.0</v>
      </c>
      <c r="H18" s="18">
        <f t="shared" si="6"/>
        <v>100</v>
      </c>
      <c r="I18" s="15" t="s">
        <v>24</v>
      </c>
      <c r="J18" s="15" t="s">
        <v>24</v>
      </c>
      <c r="K18" s="15" t="s">
        <v>24</v>
      </c>
      <c r="L18" s="13"/>
      <c r="M18" s="20">
        <v>16.0</v>
      </c>
      <c r="N18" s="20" t="s">
        <v>46</v>
      </c>
      <c r="O18" s="20" t="s">
        <v>34</v>
      </c>
      <c r="P18" s="20">
        <v>220.0</v>
      </c>
      <c r="Q18" s="20" t="s">
        <v>24</v>
      </c>
      <c r="R18" s="46" t="s">
        <v>24</v>
      </c>
      <c r="S18" s="46">
        <v>7500.0</v>
      </c>
      <c r="T18" s="27"/>
      <c r="U18" s="35"/>
      <c r="V18" s="35"/>
      <c r="W18" s="35"/>
      <c r="X18" s="35"/>
      <c r="Y18" s="35"/>
      <c r="Z18" s="35"/>
    </row>
    <row r="19" ht="15.75" customHeight="1">
      <c r="A19" s="22" t="s">
        <v>51</v>
      </c>
      <c r="B19" s="30">
        <v>56.01</v>
      </c>
      <c r="C19" s="23">
        <v>39.14</v>
      </c>
      <c r="D19" s="24">
        <v>4.0</v>
      </c>
      <c r="E19" s="18">
        <f t="shared" si="8"/>
        <v>820</v>
      </c>
      <c r="F19" s="24">
        <v>2.0</v>
      </c>
      <c r="G19" s="19">
        <v>100.0</v>
      </c>
      <c r="H19" s="19">
        <f t="shared" si="6"/>
        <v>200</v>
      </c>
      <c r="I19" s="24" t="s">
        <v>24</v>
      </c>
      <c r="J19" s="24" t="s">
        <v>24</v>
      </c>
      <c r="K19" s="24" t="s">
        <v>24</v>
      </c>
      <c r="L19" s="13"/>
      <c r="M19" s="14">
        <v>17.0</v>
      </c>
      <c r="N19" s="14" t="s">
        <v>46</v>
      </c>
      <c r="O19" s="14" t="s">
        <v>36</v>
      </c>
      <c r="P19" s="14">
        <v>220.0</v>
      </c>
      <c r="Q19" s="14" t="s">
        <v>24</v>
      </c>
      <c r="R19" s="44" t="s">
        <v>24</v>
      </c>
      <c r="S19" s="44">
        <v>2700.0</v>
      </c>
      <c r="T19" s="27"/>
      <c r="U19" s="35"/>
      <c r="V19" s="35"/>
      <c r="W19" s="35"/>
      <c r="X19" s="35"/>
      <c r="Y19" s="35"/>
      <c r="Z19" s="35"/>
    </row>
    <row r="20" ht="15.75" customHeight="1">
      <c r="A20" s="33" t="s">
        <v>52</v>
      </c>
      <c r="B20" s="45">
        <v>4.72</v>
      </c>
      <c r="C20" s="45">
        <v>9.2</v>
      </c>
      <c r="D20" s="18">
        <f>ROUND(E20/100,0)</f>
        <v>1</v>
      </c>
      <c r="E20" s="18">
        <f t="shared" si="8"/>
        <v>100</v>
      </c>
      <c r="F20" s="18">
        <f>IF(B20&lt;6,1,ROUND(C20/5,0))</f>
        <v>1</v>
      </c>
      <c r="G20" s="15">
        <v>600.0</v>
      </c>
      <c r="H20" s="18">
        <f t="shared" si="6"/>
        <v>600</v>
      </c>
      <c r="I20" s="15" t="s">
        <v>24</v>
      </c>
      <c r="J20" s="15" t="s">
        <v>24</v>
      </c>
      <c r="K20" s="47" t="s">
        <v>24</v>
      </c>
      <c r="L20" s="48"/>
      <c r="M20" s="20">
        <v>18.0</v>
      </c>
      <c r="N20" s="20" t="s">
        <v>46</v>
      </c>
      <c r="O20" s="20" t="s">
        <v>53</v>
      </c>
      <c r="P20" s="20">
        <v>127.0</v>
      </c>
      <c r="Q20" s="20" t="s">
        <v>24</v>
      </c>
      <c r="R20" s="46" t="s">
        <v>24</v>
      </c>
      <c r="S20" s="46">
        <v>1800.0</v>
      </c>
      <c r="T20" s="27"/>
      <c r="U20" s="35"/>
      <c r="V20" s="35"/>
      <c r="W20" s="35"/>
      <c r="X20" s="35"/>
      <c r="Y20" s="35"/>
      <c r="Z20" s="35"/>
    </row>
    <row r="21" ht="15.75" customHeight="1">
      <c r="A21" s="22" t="s">
        <v>30</v>
      </c>
      <c r="B21" s="49">
        <v>107.72</v>
      </c>
      <c r="C21" s="49">
        <v>50.66</v>
      </c>
      <c r="D21" s="24">
        <v>5.0</v>
      </c>
      <c r="E21" s="18">
        <f t="shared" si="8"/>
        <v>1600</v>
      </c>
      <c r="F21" s="24">
        <v>3.0</v>
      </c>
      <c r="G21" s="19">
        <v>100.0</v>
      </c>
      <c r="H21" s="19">
        <f t="shared" si="6"/>
        <v>300</v>
      </c>
      <c r="I21" s="24" t="s">
        <v>24</v>
      </c>
      <c r="J21" s="24" t="s">
        <v>24</v>
      </c>
      <c r="K21" s="50" t="s">
        <v>24</v>
      </c>
      <c r="L21" s="48"/>
      <c r="M21" s="14">
        <v>19.0</v>
      </c>
      <c r="N21" s="14" t="s">
        <v>46</v>
      </c>
      <c r="O21" s="14" t="s">
        <v>54</v>
      </c>
      <c r="P21" s="14">
        <v>220.0</v>
      </c>
      <c r="Q21" s="14" t="s">
        <v>24</v>
      </c>
      <c r="R21" s="51" t="s">
        <v>24</v>
      </c>
      <c r="S21" s="51">
        <v>2200.0</v>
      </c>
    </row>
    <row r="22" ht="15.75" customHeight="1">
      <c r="A22" s="52" t="s">
        <v>55</v>
      </c>
      <c r="B22" s="53">
        <f>SUM(B4,B5,B6,B7,B8,B9,B10,B11,B12,B13,B14,B15,B16,B17,B18,B19,B20,B21)</f>
        <v>330.249</v>
      </c>
      <c r="C22" s="54" t="s">
        <v>24</v>
      </c>
      <c r="D22" s="53">
        <f t="shared" ref="D22:F22" si="10">SUM(D4,D5,D6,D7,D8,D9,D10,D11,D12,D13,D14,D15,D16,D17,D18,D19,D20,D21)</f>
        <v>37</v>
      </c>
      <c r="E22" s="53">
        <f t="shared" si="10"/>
        <v>5020</v>
      </c>
      <c r="F22" s="53">
        <f t="shared" si="10"/>
        <v>36</v>
      </c>
      <c r="G22" s="54" t="s">
        <v>24</v>
      </c>
      <c r="H22" s="53">
        <f t="shared" ref="H22:I22" si="11">SUM(H4,H5,H6,H7,H8,H9,H10,H11,H12,H13,H14,H15,H16,H17,H18,H19,H20,H21)</f>
        <v>7600</v>
      </c>
      <c r="I22" s="53">
        <f t="shared" si="11"/>
        <v>8</v>
      </c>
      <c r="J22" s="54" t="s">
        <v>24</v>
      </c>
      <c r="K22" s="53">
        <f>SUM(K4,K5,K6,K7,K8,K9,K10,K11,K12,K13,K14,K15,K16,K17,K18,K19,K20,K21)</f>
        <v>34600</v>
      </c>
      <c r="L22" s="48"/>
      <c r="M22" s="20">
        <v>20.0</v>
      </c>
      <c r="N22" s="20" t="s">
        <v>46</v>
      </c>
      <c r="O22" s="20" t="s">
        <v>47</v>
      </c>
      <c r="P22" s="20">
        <v>220.0</v>
      </c>
      <c r="Q22" s="20" t="s">
        <v>24</v>
      </c>
      <c r="R22" s="55" t="s">
        <v>24</v>
      </c>
      <c r="S22" s="55">
        <v>7500.0</v>
      </c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4"/>
      <c r="M23" s="33" t="s">
        <v>55</v>
      </c>
      <c r="N23" s="33" t="s">
        <v>24</v>
      </c>
      <c r="O23" s="33" t="s">
        <v>24</v>
      </c>
      <c r="P23" s="33" t="s">
        <v>24</v>
      </c>
      <c r="Q23" s="57">
        <f t="shared" ref="Q23:S23" si="12">SUM(Q3:Q22)</f>
        <v>5020</v>
      </c>
      <c r="R23" s="57">
        <f t="shared" si="12"/>
        <v>7600</v>
      </c>
      <c r="S23" s="58">
        <f t="shared" si="12"/>
        <v>34600</v>
      </c>
    </row>
    <row r="24" ht="15.75" customHeight="1">
      <c r="A24" s="59"/>
      <c r="B24" s="59"/>
      <c r="C24" s="59"/>
      <c r="D24" s="59"/>
      <c r="E24" s="59"/>
      <c r="F24" s="59"/>
      <c r="G24" s="59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60"/>
      <c r="B25" s="60"/>
      <c r="C25" s="60"/>
      <c r="D25" s="61"/>
      <c r="E25" s="60"/>
      <c r="F25" s="60"/>
      <c r="G25" s="60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13"/>
      <c r="B26" s="13"/>
      <c r="C26" s="13"/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</row>
    <row r="1001" ht="15.7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</row>
    <row r="1002" ht="15.75" customHeight="1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</row>
    <row r="1003" ht="15.75" customHeight="1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</row>
  </sheetData>
  <mergeCells count="16">
    <mergeCell ref="A1:K1"/>
    <mergeCell ref="M1:S1"/>
    <mergeCell ref="B2:C2"/>
    <mergeCell ref="D2:D3"/>
    <mergeCell ref="E2:E3"/>
    <mergeCell ref="F2:H2"/>
    <mergeCell ref="I2:K2"/>
    <mergeCell ref="J11:J12"/>
    <mergeCell ref="K11:K12"/>
    <mergeCell ref="A2:A3"/>
    <mergeCell ref="A11:A12"/>
    <mergeCell ref="B11:B13"/>
    <mergeCell ref="C11:C13"/>
    <mergeCell ref="D11:D13"/>
    <mergeCell ref="E11:E13"/>
    <mergeCell ref="I11:I12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2020-09-25T12:59:05Z</dcterms:created>
  <dc:creator>Hiago De Oliveira Braga Batista</dc:creator>
</cp:coreProperties>
</file>