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quispe/Desktop/"/>
    </mc:Choice>
  </mc:AlternateContent>
  <xr:revisionPtr revIDLastSave="0" documentId="8_{9010D042-56F0-134B-809A-8BBA729B35B3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Oferta_100F_1Year" sheetId="12" r:id="rId1"/>
    <sheet name="Oferta_100F_3Year" sheetId="14" r:id="rId2"/>
    <sheet name="Resumen" sheetId="9" r:id="rId3"/>
    <sheet name="_56F9DC9755BA473782653E2940F9" sheetId="5" state="veryHidden" r:id="rId4"/>
  </sheets>
  <definedNames>
    <definedName name="_56F9DC9755BA473782653E2940F9FormId">"o0wThQLfmUigSiQDS9GK8i2uQhK6dFpJv0IxESIB7XBUNkNZNU5PWjE4RVBTOEcySlhSWTEwNDJPMy4u"</definedName>
    <definedName name="_56F9DC9755BA473782653E2940F9ResponseSheet">"Form1"</definedName>
    <definedName name="_56F9DC9755BA473782653E2940F9SourceDocId">"{e8d44187-0ea5-470b-b105-0a0345fe9f85}"</definedName>
    <definedName name="_xlnm._FilterDatabase" localSheetId="0" hidden="1">Oferta_100F_1Year!$A$15:$H$17</definedName>
    <definedName name="_xlnm._FilterDatabase" localSheetId="1" hidden="1">Oferta_100F_3Year!$A$15:$H$17</definedName>
    <definedName name="Shipping_Time">#REF!</definedName>
    <definedName name="_xlnm.Print_Titles" localSheetId="0">Oferta_100F_1Year!$1:$15</definedName>
    <definedName name="_xlnm.Print_Titles" localSheetId="1">Oferta_100F_3Year!$1:$15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2" l="1"/>
  <c r="G18" i="12"/>
  <c r="G18" i="14"/>
  <c r="G23" i="14" s="1"/>
  <c r="G20" i="14" l="1"/>
  <c r="G19" i="14"/>
  <c r="G17" i="14"/>
  <c r="G16" i="14"/>
  <c r="F3" i="14"/>
  <c r="G5" i="14" s="1"/>
  <c r="G20" i="12"/>
  <c r="C6" i="9" s="1"/>
  <c r="G19" i="12"/>
  <c r="G16" i="12"/>
  <c r="G17" i="12"/>
  <c r="F3" i="12"/>
  <c r="G5" i="12" s="1"/>
  <c r="C7" i="9" l="1"/>
  <c r="G25" i="12"/>
  <c r="G27" i="12" s="1"/>
  <c r="G25" i="14" l="1"/>
  <c r="G27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<sst xmlns="http://schemas.openxmlformats.org/spreadsheetml/2006/main" count="113" uniqueCount="59">
  <si>
    <t>Role:</t>
  </si>
  <si>
    <t>Email:</t>
  </si>
  <si>
    <t>Total</t>
  </si>
  <si>
    <t>Mobile:</t>
  </si>
  <si>
    <t>RUC:</t>
  </si>
  <si>
    <t>Prepare by:</t>
  </si>
  <si>
    <t>Sub-Total</t>
  </si>
  <si>
    <t>18% (IGV)</t>
  </si>
  <si>
    <t>o0wThQLfmUigSiQDS9GK8i2uQhK6dFpJv0IxESIB7XBUNkNZNU5PWjE4RVBTOEcySlhSWTEwNDJPMy4u</t>
  </si>
  <si>
    <t>Form1</t>
  </si>
  <si>
    <t>{e8d44187-0ea5-470b-b105-0a0345fe9f85}</t>
  </si>
  <si>
    <t>DESCRIPTION</t>
  </si>
  <si>
    <t>QTY</t>
  </si>
  <si>
    <t>ITEM</t>
  </si>
  <si>
    <t>PRODUCT NAME</t>
  </si>
  <si>
    <t>SHIPPING
TIME</t>
  </si>
  <si>
    <t>DATE</t>
  </si>
  <si>
    <t>CUSTOMER</t>
  </si>
  <si>
    <t>VALID UNTIL</t>
  </si>
  <si>
    <t>Name:</t>
  </si>
  <si>
    <t>Rol/Area:</t>
  </si>
  <si>
    <t>Phone:</t>
  </si>
  <si>
    <t>Company:</t>
  </si>
  <si>
    <t>PROJECT REFERENCE</t>
  </si>
  <si>
    <t>QUOTE ID</t>
  </si>
  <si>
    <t>CUSTOMER ID</t>
  </si>
  <si>
    <t>UNIT NET PRICE
USD$</t>
  </si>
  <si>
    <t>EXTENDED NET PRICE
USD$</t>
  </si>
  <si>
    <t>Luis Quispe</t>
  </si>
  <si>
    <t>SERV_INST</t>
  </si>
  <si>
    <t>Gerente de Soluciones</t>
  </si>
  <si>
    <t>lquispe@noovus.tech</t>
  </si>
  <si>
    <t>7 dias</t>
  </si>
  <si>
    <t>Precio Total</t>
  </si>
  <si>
    <t>Modulo</t>
  </si>
  <si>
    <t>John Orosco</t>
  </si>
  <si>
    <t>Hispasat</t>
  </si>
  <si>
    <t>941 932 794</t>
  </si>
  <si>
    <t>jmorosco@hispasat.com</t>
  </si>
  <si>
    <t>Operaciones &amp; Tecnologia</t>
  </si>
  <si>
    <t>Hardware plus FortiCare Premium and FortiGuard Unified Threat Protection (UTP)</t>
  </si>
  <si>
    <t>FG80F - FW Perimetral &amp; ZTNA</t>
  </si>
  <si>
    <t>FG-100F</t>
  </si>
  <si>
    <t>22 x GE RJ45 ports (including 2 x WAN ports, 1 x DMZ port, 1 x Mgmt port, 2 x HA ports, 16 x switch ports with 4 SFP port shared media), 4 SFP ports, 2x 10G SFP+ FortiLinks, dual power supplies redundancy.</t>
  </si>
  <si>
    <t>FG-100F-BDL-950-36</t>
  </si>
  <si>
    <t>Servicio Instalacion, Configuracion, Materiales (UTP, FO.&amp; Energia), Puesta en Marcha de la solucion ofertada</t>
  </si>
  <si>
    <t>SERVICIOS LOCALES</t>
  </si>
  <si>
    <t>SERV_SUPP</t>
  </si>
  <si>
    <t>Servicio de Soporte Local 24x7 por 12 meses online para soporte N1 &amp; N2. Escalamiento con Fortinet para soporte N3 &amp; cambio de partes</t>
  </si>
  <si>
    <t>14 dias</t>
  </si>
  <si>
    <t>Seguridad Perimetral, Cloud &amp; EndPoint</t>
  </si>
  <si>
    <t>FG-100F-BDL-950-12</t>
  </si>
  <si>
    <t>FC1-10-EMS05-429-01-36</t>
  </si>
  <si>
    <t>FortiClient - EPP / APT 3 Year FortiClient EPP/APT Subscription for 25 endpoints. Includes VPN/ZTNA</t>
  </si>
  <si>
    <t>Cliente VPN/ZTNA</t>
  </si>
  <si>
    <t>FC1-10-EMS05-429-01-12</t>
  </si>
  <si>
    <t>Solucion FG100F - 12 meses</t>
  </si>
  <si>
    <t>Solucion FG100F - 36 meses</t>
  </si>
  <si>
    <t>Servicio de Soporte Local 24x7 por 36 meses online para soporte N1 &amp; N2. Escalamiento con Fortinet para soporte N3 &amp; cambio de partes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</si>
</sst>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([$$-409]* #,##0.00_);_([$$-409]* \(#,##0.00\);_([$$-409]* &quot;-&quot;??_);_(@_)"/>
    <numFmt numFmtId="167" formatCode="[$-280A]d&quot; de &quot;mmmm&quot; de &quot;yyyy;@"/>
    <numFmt numFmtId="168" formatCode="_-[$S/-280A]* #,##0.00_-;\-[$S/-280A]* #,##0.00_-;_-[$S/-280A]* &quot;-&quot;??_-;_-@_-"/>
    <numFmt numFmtId="169" formatCode="_-[$$-80A]* #,##0.00_-;\-[$$-80A]* #,##0.00_-;_-[$$-80A]* &quot;-&quot;??_-;_-@_-"/>
    <numFmt numFmtId="170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5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9" applyNumberFormat="0" applyFill="0" applyAlignment="0" applyProtection="0"/>
  </cellStyleXfs>
  <cellXfs count="75">
    <xf numFmtId="0" fontId="0" fillId="0" borderId="0" xfId="0"/>
    <xf numFmtId="49" fontId="0" fillId="0" borderId="0" xfId="0" applyNumberFormat="1"/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indent="1"/>
    </xf>
    <xf numFmtId="14" fontId="8" fillId="0" borderId="1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8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right" vertical="center" indent="1"/>
    </xf>
    <xf numFmtId="0" fontId="10" fillId="3" borderId="0" xfId="0" applyFont="1" applyFill="1" applyAlignment="1">
      <alignment horizontal="center" vertical="center" textRotation="90"/>
    </xf>
    <xf numFmtId="168" fontId="8" fillId="3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textRotation="90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164" fontId="10" fillId="0" borderId="10" xfId="2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8" fillId="3" borderId="0" xfId="0" quotePrefix="1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6" borderId="18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center" indent="1"/>
    </xf>
    <xf numFmtId="0" fontId="0" fillId="0" borderId="0" xfId="0" applyAlignment="1">
      <alignment horizontal="left" vertical="center" wrapText="1"/>
    </xf>
    <xf numFmtId="170" fontId="0" fillId="0" borderId="0" xfId="3" applyNumberFormat="1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" fillId="0" borderId="0" xfId="1" applyAlignment="1">
      <alignment horizontal="left" vertical="center" indent="1"/>
    </xf>
    <xf numFmtId="0" fontId="14" fillId="0" borderId="0" xfId="0" applyFont="1" applyAlignment="1">
      <alignment horizontal="center"/>
    </xf>
    <xf numFmtId="0" fontId="14" fillId="0" borderId="21" xfId="0" applyFont="1" applyBorder="1"/>
    <xf numFmtId="0" fontId="14" fillId="0" borderId="22" xfId="0" applyFont="1" applyBorder="1"/>
    <xf numFmtId="169" fontId="13" fillId="0" borderId="21" xfId="0" applyNumberFormat="1" applyFont="1" applyBorder="1"/>
    <xf numFmtId="169" fontId="13" fillId="0" borderId="22" xfId="0" applyNumberFormat="1" applyFont="1" applyBorder="1"/>
    <xf numFmtId="0" fontId="16" fillId="0" borderId="1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/>
    </xf>
    <xf numFmtId="169" fontId="15" fillId="0" borderId="10" xfId="0" applyNumberFormat="1" applyFont="1" applyBorder="1" applyAlignment="1">
      <alignment horizontal="center" vertical="center"/>
    </xf>
    <xf numFmtId="169" fontId="15" fillId="0" borderId="19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3" xfId="2" applyFont="1" applyFill="1" applyBorder="1" applyAlignment="1">
      <alignment horizontal="center" vertical="center"/>
    </xf>
    <xf numFmtId="164" fontId="11" fillId="0" borderId="2" xfId="2" applyFont="1" applyFill="1" applyBorder="1" applyAlignment="1">
      <alignment horizontal="center" vertical="center"/>
    </xf>
    <xf numFmtId="0" fontId="8" fillId="3" borderId="0" xfId="0" quotePrefix="1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3" fontId="8" fillId="3" borderId="8" xfId="0" applyNumberFormat="1" applyFont="1" applyFill="1" applyBorder="1" applyAlignment="1">
      <alignment horizontal="center" vertical="center"/>
    </xf>
    <xf numFmtId="166" fontId="11" fillId="0" borderId="3" xfId="2" applyNumberFormat="1" applyFont="1" applyFill="1" applyBorder="1" applyAlignment="1">
      <alignment horizontal="center" vertical="center"/>
    </xf>
    <xf numFmtId="166" fontId="11" fillId="0" borderId="2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left" vertical="center" indent="1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169" fontId="10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</cellXfs>
  <cellStyles count="9">
    <cellStyle name="ColLevel_2" xfId="6" xr:uid="{00000000-0005-0000-0000-000000000000}"/>
    <cellStyle name="Hipervínculo" xfId="1" builtinId="8"/>
    <cellStyle name="Millares" xfId="3" builtinId="3"/>
    <cellStyle name="Moneda" xfId="2" builtinId="4"/>
    <cellStyle name="Neutral 2" xfId="7" xr:uid="{00000000-0005-0000-0000-000004000000}"/>
    <cellStyle name="Normal" xfId="0" builtinId="0"/>
    <cellStyle name="Normal 2" xfId="4" xr:uid="{00000000-0005-0000-0000-000006000000}"/>
    <cellStyle name="Normal 3" xfId="5" xr:uid="{00000000-0005-0000-0000-000007000000}"/>
    <cellStyle name="Total 2" xfId="8" xr:uid="{00000000-0005-0000-0000-000009000000}"/>
  </cellStyles>
  <dxfs count="0"/>
  <tableStyles count="0" defaultTableStyle="TableStyleMedium2" defaultPivotStyle="PivotStyleMedium9"/>
  <colors>
    <mruColors>
      <color rgb="FFE466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857249</xdr:colOff>
      <xdr:row>1</xdr:row>
      <xdr:rowOff>121443</xdr:rowOff>
    </xdr:from>
    <xdr:to>
      <xdr:col>3</xdr:col>
      <xdr:colOff>1248968</xdr:colOff>
      <xdr:row>4</xdr:row>
      <xdr:rowOff>130725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D7EE7CA-ADA5-A342-A3BB-F9A09541F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8712" b="13104"/>
        <a:stretch/>
      </xdr:blipFill>
      <xdr:spPr>
        <a:xfrm>
          <a:off x="1352549" y="337343"/>
          <a:ext cx="3490519" cy="733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857249</xdr:colOff>
      <xdr:row>1</xdr:row>
      <xdr:rowOff>121443</xdr:rowOff>
    </xdr:from>
    <xdr:to>
      <xdr:col>3</xdr:col>
      <xdr:colOff>1248968</xdr:colOff>
      <xdr:row>4</xdr:row>
      <xdr:rowOff>130725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6355C14-D9BE-0641-9123-DA2B18DD6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8712" b="13104"/>
        <a:stretch/>
      </xdr:blipFill>
      <xdr:spPr>
        <a:xfrm>
          <a:off x="1352549" y="337343"/>
          <a:ext cx="3490519" cy="733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orosco@hispasat.com" TargetMode="External"/><Relationship Id="rId1" Type="http://schemas.openxmlformats.org/officeDocument/2006/relationships/hyperlink" Target="mailto:lquispe@noovus.tech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morosco@hispasat.com" TargetMode="External"/><Relationship Id="rId1" Type="http://schemas.openxmlformats.org/officeDocument/2006/relationships/hyperlink" Target="mailto:lquispe@noovus.tech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A59F-A31C-0C4E-9D5A-8B2F2FD03B55}">
  <sheetPr>
    <tabColor rgb="FFC00000"/>
    <pageSetUpPr fitToPage="1"/>
  </sheetPr>
  <dimension ref="A1:J35"/>
  <sheetViews>
    <sheetView tabSelected="1" topLeftCell="A15" zoomScale="150" zoomScaleNormal="150" zoomScaleSheetLayoutView="140" workbookViewId="0">
      <selection activeCell="F18" sqref="F18"/>
    </sheetView>
  </sheetViews>
  <sheetFormatPr baseColWidth="10" defaultColWidth="9.1640625" defaultRowHeight="13" x14ac:dyDescent="0.2"/>
  <cols>
    <col min="1" max="1" width="6.5" style="2" customWidth="1"/>
    <col min="2" max="2" width="19.33203125" style="3" customWidth="1"/>
    <col min="3" max="3" width="21.33203125" style="3" customWidth="1"/>
    <col min="4" max="4" width="50.33203125" style="3" customWidth="1"/>
    <col min="5" max="5" width="13.6640625" style="3" bestFit="1" customWidth="1"/>
    <col min="6" max="6" width="16.33203125" style="3" customWidth="1"/>
    <col min="7" max="7" width="20" style="3" customWidth="1"/>
    <col min="8" max="8" width="17.1640625" style="3" customWidth="1"/>
    <col min="9" max="16384" width="9.1640625" style="3"/>
  </cols>
  <sheetData>
    <row r="1" spans="1:10" s="2" customFormat="1" ht="17" customHeight="1" x14ac:dyDescent="0.2"/>
    <row r="2" spans="1:10" ht="20" customHeight="1" x14ac:dyDescent="0.2">
      <c r="F2" s="14" t="s">
        <v>16</v>
      </c>
      <c r="G2" s="64" t="s">
        <v>24</v>
      </c>
      <c r="H2" s="64"/>
    </row>
    <row r="3" spans="1:10" ht="17" customHeight="1" x14ac:dyDescent="0.2">
      <c r="B3" s="4"/>
      <c r="F3" s="5">
        <f ca="1">TODAY()</f>
        <v>45817</v>
      </c>
      <c r="G3" s="65"/>
      <c r="H3" s="65"/>
    </row>
    <row r="4" spans="1:10" ht="20" customHeight="1" x14ac:dyDescent="0.2">
      <c r="F4" s="14" t="s">
        <v>25</v>
      </c>
      <c r="G4" s="64" t="s">
        <v>18</v>
      </c>
      <c r="H4" s="64"/>
    </row>
    <row r="5" spans="1:10" ht="17" customHeight="1" x14ac:dyDescent="0.2">
      <c r="B5" s="4"/>
      <c r="F5" s="5" t="s">
        <v>36</v>
      </c>
      <c r="G5" s="66">
        <f ca="1">F3+15</f>
        <v>45832</v>
      </c>
      <c r="H5" s="66"/>
    </row>
    <row r="6" spans="1:10" ht="17" customHeight="1" x14ac:dyDescent="0.2">
      <c r="B6" s="4"/>
    </row>
    <row r="7" spans="1:10" ht="20" customHeight="1" x14ac:dyDescent="0.2">
      <c r="A7" s="6"/>
      <c r="B7" s="4"/>
      <c r="D7" s="14" t="s">
        <v>23</v>
      </c>
      <c r="F7" s="67" t="s">
        <v>17</v>
      </c>
      <c r="G7" s="67"/>
      <c r="H7" s="67"/>
    </row>
    <row r="8" spans="1:10" ht="17" customHeight="1" x14ac:dyDescent="0.2">
      <c r="B8" s="7" t="s">
        <v>5</v>
      </c>
      <c r="C8" s="8" t="s">
        <v>28</v>
      </c>
      <c r="D8" s="68" t="s">
        <v>50</v>
      </c>
      <c r="F8" s="9" t="s">
        <v>19</v>
      </c>
      <c r="G8" s="59" t="s">
        <v>35</v>
      </c>
      <c r="H8" s="59"/>
    </row>
    <row r="9" spans="1:10" ht="17" customHeight="1" x14ac:dyDescent="0.2">
      <c r="B9" s="7" t="s">
        <v>0</v>
      </c>
      <c r="C9" s="8" t="s">
        <v>30</v>
      </c>
      <c r="D9" s="68"/>
      <c r="F9" s="9" t="s">
        <v>20</v>
      </c>
      <c r="G9" s="59" t="s">
        <v>39</v>
      </c>
      <c r="H9" s="59"/>
    </row>
    <row r="10" spans="1:10" ht="17" customHeight="1" x14ac:dyDescent="0.2">
      <c r="B10" s="7" t="s">
        <v>1</v>
      </c>
      <c r="C10" s="32" t="s">
        <v>31</v>
      </c>
      <c r="D10" s="68"/>
      <c r="F10" s="9" t="s">
        <v>1</v>
      </c>
      <c r="G10" s="69" t="s">
        <v>38</v>
      </c>
      <c r="H10" s="59"/>
    </row>
    <row r="11" spans="1:10" ht="17" customHeight="1" x14ac:dyDescent="0.2">
      <c r="B11" s="7" t="s">
        <v>3</v>
      </c>
      <c r="C11" s="8">
        <v>999669432</v>
      </c>
      <c r="D11" s="68"/>
      <c r="F11" s="9" t="s">
        <v>21</v>
      </c>
      <c r="G11" s="59" t="s">
        <v>37</v>
      </c>
      <c r="H11" s="59"/>
    </row>
    <row r="12" spans="1:10" ht="17" customHeight="1" x14ac:dyDescent="0.2">
      <c r="F12" s="9" t="s">
        <v>22</v>
      </c>
      <c r="G12" s="59" t="s">
        <v>36</v>
      </c>
      <c r="H12" s="59"/>
    </row>
    <row r="13" spans="1:10" ht="17" customHeight="1" x14ac:dyDescent="0.2">
      <c r="F13" s="9" t="s">
        <v>4</v>
      </c>
      <c r="G13" s="59"/>
      <c r="H13" s="59"/>
    </row>
    <row r="14" spans="1:10" ht="17" customHeight="1" thickBot="1" x14ac:dyDescent="0.25"/>
    <row r="15" spans="1:10" ht="32" customHeight="1" thickBot="1" x14ac:dyDescent="0.25">
      <c r="B15" s="16" t="s">
        <v>13</v>
      </c>
      <c r="C15" s="17" t="s">
        <v>14</v>
      </c>
      <c r="D15" s="17" t="s">
        <v>11</v>
      </c>
      <c r="E15" s="27" t="s">
        <v>12</v>
      </c>
      <c r="F15" s="27" t="s">
        <v>26</v>
      </c>
      <c r="G15" s="27" t="s">
        <v>27</v>
      </c>
      <c r="H15" s="18" t="s">
        <v>15</v>
      </c>
    </row>
    <row r="16" spans="1:10" ht="57" thickBot="1" x14ac:dyDescent="0.25">
      <c r="A16" s="15"/>
      <c r="B16" s="60" t="s">
        <v>41</v>
      </c>
      <c r="C16" s="24" t="s">
        <v>42</v>
      </c>
      <c r="D16" s="40" t="s">
        <v>43</v>
      </c>
      <c r="E16" s="38">
        <v>2</v>
      </c>
      <c r="F16" s="42">
        <v>2100</v>
      </c>
      <c r="G16" s="42">
        <f t="shared" ref="G16:G18" si="0">F16*E16</f>
        <v>4200</v>
      </c>
      <c r="H16" s="39" t="s">
        <v>32</v>
      </c>
      <c r="I16" s="62"/>
      <c r="J16" s="63"/>
    </row>
    <row r="17" spans="1:10" ht="32" customHeight="1" thickBot="1" x14ac:dyDescent="0.25">
      <c r="A17" s="15"/>
      <c r="B17" s="61"/>
      <c r="C17" s="22" t="s">
        <v>51</v>
      </c>
      <c r="D17" s="19" t="s">
        <v>40</v>
      </c>
      <c r="E17" s="38">
        <v>1</v>
      </c>
      <c r="F17" s="42">
        <v>2200</v>
      </c>
      <c r="G17" s="42">
        <f t="shared" si="0"/>
        <v>2200</v>
      </c>
      <c r="H17" s="39" t="s">
        <v>32</v>
      </c>
      <c r="I17" s="31"/>
      <c r="J17" s="31"/>
    </row>
    <row r="18" spans="1:10" ht="29" thickBot="1" x14ac:dyDescent="0.25">
      <c r="A18" s="15"/>
      <c r="B18" s="44" t="s">
        <v>54</v>
      </c>
      <c r="C18" s="70" t="s">
        <v>55</v>
      </c>
      <c r="D18" s="71" t="s">
        <v>53</v>
      </c>
      <c r="E18" s="72">
        <v>2</v>
      </c>
      <c r="F18" s="73">
        <v>1200</v>
      </c>
      <c r="G18" s="43">
        <f t="shared" si="0"/>
        <v>2400</v>
      </c>
      <c r="H18" s="74" t="s">
        <v>32</v>
      </c>
      <c r="I18" s="31"/>
      <c r="J18" s="31"/>
    </row>
    <row r="19" spans="1:10" ht="29" thickBot="1" x14ac:dyDescent="0.25">
      <c r="A19" s="15"/>
      <c r="B19" s="50" t="s">
        <v>46</v>
      </c>
      <c r="C19" s="22" t="s">
        <v>29</v>
      </c>
      <c r="D19" s="19" t="s">
        <v>45</v>
      </c>
      <c r="E19" s="20">
        <v>1</v>
      </c>
      <c r="F19" s="21">
        <v>1500</v>
      </c>
      <c r="G19" s="21">
        <f>E19*F19</f>
        <v>1500</v>
      </c>
      <c r="H19" s="41" t="s">
        <v>49</v>
      </c>
      <c r="I19" s="31"/>
      <c r="J19" s="31"/>
    </row>
    <row r="20" spans="1:10" ht="43" thickBot="1" x14ac:dyDescent="0.25">
      <c r="A20" s="10"/>
      <c r="B20" s="51"/>
      <c r="C20" s="22" t="s">
        <v>47</v>
      </c>
      <c r="D20" s="19" t="s">
        <v>48</v>
      </c>
      <c r="E20" s="20">
        <v>1</v>
      </c>
      <c r="F20" s="21">
        <v>1200</v>
      </c>
      <c r="G20" s="21">
        <f>E20*F20</f>
        <v>1200</v>
      </c>
      <c r="H20" s="23"/>
    </row>
    <row r="21" spans="1:10" ht="17" customHeight="1" x14ac:dyDescent="0.2">
      <c r="B21" s="2"/>
      <c r="C21" s="2"/>
      <c r="D21" s="2"/>
      <c r="E21" s="2"/>
      <c r="F21" s="2"/>
      <c r="G21" s="2"/>
      <c r="H21" s="2"/>
    </row>
    <row r="22" spans="1:10" ht="17" customHeight="1" x14ac:dyDescent="0.2">
      <c r="B22" s="2"/>
      <c r="C22" s="2"/>
      <c r="D22" s="2"/>
      <c r="E22" s="2"/>
      <c r="F22" s="2"/>
      <c r="G22" s="2"/>
      <c r="H22" s="2"/>
    </row>
    <row r="23" spans="1:10" ht="15" customHeight="1" x14ac:dyDescent="0.2">
      <c r="B23" s="2"/>
      <c r="C23" s="2"/>
      <c r="D23" s="2"/>
      <c r="E23" s="52" t="s">
        <v>6</v>
      </c>
      <c r="F23" s="53"/>
      <c r="G23" s="46">
        <f>SUM(G16:G20)</f>
        <v>11500</v>
      </c>
      <c r="H23" s="56"/>
    </row>
    <row r="24" spans="1:10" ht="15" customHeight="1" x14ac:dyDescent="0.2">
      <c r="B24" s="2"/>
      <c r="C24" s="2"/>
      <c r="D24" s="2"/>
      <c r="E24" s="54"/>
      <c r="F24" s="55"/>
      <c r="G24" s="47"/>
      <c r="H24" s="56"/>
    </row>
    <row r="25" spans="1:10" ht="15" customHeight="1" x14ac:dyDescent="0.2">
      <c r="B25" s="2"/>
      <c r="C25" s="2"/>
      <c r="D25" s="2"/>
      <c r="E25" s="52" t="s">
        <v>7</v>
      </c>
      <c r="F25" s="53"/>
      <c r="G25" s="57">
        <f>G23*0.18</f>
        <v>2070</v>
      </c>
      <c r="H25" s="2"/>
    </row>
    <row r="26" spans="1:10" ht="15" customHeight="1" x14ac:dyDescent="0.2">
      <c r="B26" s="2"/>
      <c r="C26" s="2"/>
      <c r="D26" s="2"/>
      <c r="E26" s="54"/>
      <c r="F26" s="55"/>
      <c r="G26" s="58"/>
      <c r="H26" s="2"/>
    </row>
    <row r="27" spans="1:10" ht="15" customHeight="1" x14ac:dyDescent="0.2">
      <c r="B27" s="2"/>
      <c r="C27" s="2"/>
      <c r="D27" s="2"/>
      <c r="E27" s="45" t="s">
        <v>2</v>
      </c>
      <c r="F27" s="45"/>
      <c r="G27" s="46">
        <f>G23+G25</f>
        <v>13570</v>
      </c>
      <c r="H27" s="2"/>
    </row>
    <row r="28" spans="1:10" ht="15" customHeight="1" x14ac:dyDescent="0.2">
      <c r="B28" s="2"/>
      <c r="C28" s="2"/>
      <c r="D28" s="2"/>
      <c r="E28" s="45"/>
      <c r="F28" s="45"/>
      <c r="G28" s="47"/>
      <c r="H28" s="11"/>
    </row>
    <row r="29" spans="1:10" ht="17" customHeight="1" x14ac:dyDescent="0.2">
      <c r="B29" s="48"/>
      <c r="C29" s="49"/>
      <c r="D29" s="49"/>
      <c r="E29" s="49"/>
      <c r="F29" s="49"/>
      <c r="G29" s="49"/>
      <c r="H29" s="49"/>
    </row>
    <row r="30" spans="1:10" ht="17" customHeight="1" x14ac:dyDescent="0.2">
      <c r="B30" s="25"/>
      <c r="C30" s="26"/>
      <c r="D30" s="26"/>
      <c r="E30" s="26"/>
      <c r="F30" s="26"/>
      <c r="G30" s="26"/>
      <c r="H30" s="26"/>
    </row>
    <row r="31" spans="1:10" ht="5" customHeight="1" x14ac:dyDescent="0.2">
      <c r="B31" s="12"/>
      <c r="C31" s="12"/>
      <c r="D31" s="12"/>
      <c r="E31" s="12"/>
      <c r="F31" s="13"/>
      <c r="G31" s="13"/>
      <c r="H31" s="12"/>
    </row>
    <row r="32" spans="1:10" ht="5" customHeight="1" x14ac:dyDescent="0.2">
      <c r="B32" s="12"/>
      <c r="C32" s="12"/>
      <c r="D32" s="12"/>
      <c r="E32" s="12"/>
      <c r="F32" s="13"/>
      <c r="G32" s="13"/>
      <c r="H32" s="12"/>
    </row>
    <row r="33" spans="1:10" ht="5" customHeight="1" x14ac:dyDescent="0.2">
      <c r="B33" s="12"/>
      <c r="C33" s="12"/>
      <c r="D33" s="12"/>
      <c r="E33" s="12"/>
      <c r="F33" s="13"/>
      <c r="G33" s="13"/>
      <c r="H33" s="12"/>
    </row>
    <row r="34" spans="1:10" ht="17" customHeight="1" x14ac:dyDescent="0.2">
      <c r="B34" s="48"/>
      <c r="C34" s="49"/>
      <c r="D34" s="49"/>
      <c r="E34" s="49"/>
      <c r="F34" s="49"/>
      <c r="G34" s="49"/>
      <c r="H34" s="49"/>
    </row>
    <row r="35" spans="1:10" ht="15" x14ac:dyDescent="0.2">
      <c r="A35" s="28"/>
      <c r="B35" s="28"/>
      <c r="C35" s="28"/>
      <c r="D35" s="29"/>
      <c r="E35" s="29"/>
      <c r="F35" s="29"/>
      <c r="G35" s="29"/>
      <c r="H35" s="29"/>
      <c r="I35" s="30"/>
      <c r="J35" s="30"/>
    </row>
  </sheetData>
  <autoFilter ref="A15:H17" xr:uid="{00000000-0001-0000-0300-000000000000}"/>
  <mergeCells count="24">
    <mergeCell ref="G2:H2"/>
    <mergeCell ref="G3:H3"/>
    <mergeCell ref="G4:H4"/>
    <mergeCell ref="G5:H5"/>
    <mergeCell ref="F7:H7"/>
    <mergeCell ref="D8:D11"/>
    <mergeCell ref="G8:H8"/>
    <mergeCell ref="G9:H9"/>
    <mergeCell ref="G10:H10"/>
    <mergeCell ref="G11:H11"/>
    <mergeCell ref="G12:H12"/>
    <mergeCell ref="G13:H13"/>
    <mergeCell ref="B16:B17"/>
    <mergeCell ref="I16:J16"/>
    <mergeCell ref="B29:H29"/>
    <mergeCell ref="B34:H34"/>
    <mergeCell ref="B19:B20"/>
    <mergeCell ref="E23:F24"/>
    <mergeCell ref="G23:G24"/>
    <mergeCell ref="H23:H24"/>
    <mergeCell ref="E25:F26"/>
    <mergeCell ref="G25:G26"/>
    <mergeCell ref="E27:F28"/>
    <mergeCell ref="G27:G28"/>
  </mergeCells>
  <dataValidations count="1">
    <dataValidation type="list" allowBlank="1" showInputMessage="1" showErrorMessage="1" sqref="C8" xr:uid="{06319391-089B-A547-A477-8B1519EBE1D2}">
      <formula1>#REF!</formula1>
    </dataValidation>
  </dataValidations>
  <hyperlinks>
    <hyperlink ref="C10" r:id="rId1" xr:uid="{EA4C2391-523E-D34C-83C1-8CCFAB33724B}"/>
    <hyperlink ref="G10" r:id="rId2" xr:uid="{B51E3CAC-BA8F-9647-ADF7-7CF2E42EC170}"/>
  </hyperlinks>
  <pageMargins left="0.25" right="0.25" top="0.75" bottom="0.75" header="0.3" footer="0.3"/>
  <pageSetup paperSize="9" scale="53" fitToHeight="0" orientation="portrait" r:id="rId3"/>
  <headerFooter>
    <oddHeader>&amp;C&amp;14Confidencial&amp;R&amp;12Page &amp;P of &amp;N</oddHeader>
    <oddFooter>&amp;C&amp;14Noovus Technology Business Unit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3F08-27D9-8C41-95E5-0B4F72694841}">
  <sheetPr>
    <tabColor rgb="FFC00000"/>
    <pageSetUpPr fitToPage="1"/>
  </sheetPr>
  <dimension ref="A1:J35"/>
  <sheetViews>
    <sheetView topLeftCell="A15" zoomScale="150" zoomScaleNormal="150" zoomScaleSheetLayoutView="140" workbookViewId="0">
      <selection activeCell="G23" sqref="G23:G24"/>
    </sheetView>
  </sheetViews>
  <sheetFormatPr baseColWidth="10" defaultColWidth="9.1640625" defaultRowHeight="13" x14ac:dyDescent="0.2"/>
  <cols>
    <col min="1" max="1" width="6.5" style="2" customWidth="1"/>
    <col min="2" max="2" width="19.33203125" style="3" customWidth="1"/>
    <col min="3" max="3" width="21.33203125" style="3" customWidth="1"/>
    <col min="4" max="4" width="50.33203125" style="3" customWidth="1"/>
    <col min="5" max="5" width="13.6640625" style="3" bestFit="1" customWidth="1"/>
    <col min="6" max="6" width="16.33203125" style="3" customWidth="1"/>
    <col min="7" max="7" width="20" style="3" customWidth="1"/>
    <col min="8" max="8" width="17.1640625" style="3" customWidth="1"/>
    <col min="9" max="16384" width="9.1640625" style="3"/>
  </cols>
  <sheetData>
    <row r="1" spans="1:10" s="2" customFormat="1" ht="17" customHeight="1" x14ac:dyDescent="0.2"/>
    <row r="2" spans="1:10" ht="20" customHeight="1" x14ac:dyDescent="0.2">
      <c r="F2" s="14" t="s">
        <v>16</v>
      </c>
      <c r="G2" s="64" t="s">
        <v>24</v>
      </c>
      <c r="H2" s="64"/>
    </row>
    <row r="3" spans="1:10" ht="17" customHeight="1" x14ac:dyDescent="0.2">
      <c r="B3" s="4"/>
      <c r="F3" s="5">
        <f ca="1">TODAY()</f>
        <v>45817</v>
      </c>
      <c r="G3" s="65"/>
      <c r="H3" s="65"/>
    </row>
    <row r="4" spans="1:10" ht="20" customHeight="1" x14ac:dyDescent="0.2">
      <c r="F4" s="14" t="s">
        <v>25</v>
      </c>
      <c r="G4" s="64" t="s">
        <v>18</v>
      </c>
      <c r="H4" s="64"/>
    </row>
    <row r="5" spans="1:10" ht="17" customHeight="1" x14ac:dyDescent="0.2">
      <c r="B5" s="4"/>
      <c r="F5" s="5" t="s">
        <v>36</v>
      </c>
      <c r="G5" s="66">
        <f ca="1">F3+15</f>
        <v>45832</v>
      </c>
      <c r="H5" s="66"/>
    </row>
    <row r="6" spans="1:10" ht="17" customHeight="1" x14ac:dyDescent="0.2">
      <c r="B6" s="4"/>
    </row>
    <row r="7" spans="1:10" ht="20" customHeight="1" x14ac:dyDescent="0.2">
      <c r="A7" s="6"/>
      <c r="B7" s="4"/>
      <c r="D7" s="14" t="s">
        <v>23</v>
      </c>
      <c r="F7" s="67" t="s">
        <v>17</v>
      </c>
      <c r="G7" s="67"/>
      <c r="H7" s="67"/>
    </row>
    <row r="8" spans="1:10" ht="17" customHeight="1" x14ac:dyDescent="0.2">
      <c r="B8" s="7" t="s">
        <v>5</v>
      </c>
      <c r="C8" s="8" t="s">
        <v>28</v>
      </c>
      <c r="D8" s="68" t="s">
        <v>50</v>
      </c>
      <c r="F8" s="9" t="s">
        <v>19</v>
      </c>
      <c r="G8" s="59" t="s">
        <v>35</v>
      </c>
      <c r="H8" s="59"/>
    </row>
    <row r="9" spans="1:10" ht="17" customHeight="1" x14ac:dyDescent="0.2">
      <c r="B9" s="7" t="s">
        <v>0</v>
      </c>
      <c r="C9" s="8" t="s">
        <v>30</v>
      </c>
      <c r="D9" s="68"/>
      <c r="F9" s="9" t="s">
        <v>20</v>
      </c>
      <c r="G9" s="59" t="s">
        <v>39</v>
      </c>
      <c r="H9" s="59"/>
    </row>
    <row r="10" spans="1:10" ht="17" customHeight="1" x14ac:dyDescent="0.2">
      <c r="B10" s="7" t="s">
        <v>1</v>
      </c>
      <c r="C10" s="32" t="s">
        <v>31</v>
      </c>
      <c r="D10" s="68"/>
      <c r="F10" s="9" t="s">
        <v>1</v>
      </c>
      <c r="G10" s="69" t="s">
        <v>38</v>
      </c>
      <c r="H10" s="59"/>
    </row>
    <row r="11" spans="1:10" ht="17" customHeight="1" x14ac:dyDescent="0.2">
      <c r="B11" s="7" t="s">
        <v>3</v>
      </c>
      <c r="C11" s="8">
        <v>999669432</v>
      </c>
      <c r="D11" s="68"/>
      <c r="F11" s="9" t="s">
        <v>21</v>
      </c>
      <c r="G11" s="59" t="s">
        <v>37</v>
      </c>
      <c r="H11" s="59"/>
    </row>
    <row r="12" spans="1:10" ht="17" customHeight="1" x14ac:dyDescent="0.2">
      <c r="F12" s="9" t="s">
        <v>22</v>
      </c>
      <c r="G12" s="59" t="s">
        <v>36</v>
      </c>
      <c r="H12" s="59"/>
    </row>
    <row r="13" spans="1:10" ht="17" customHeight="1" x14ac:dyDescent="0.2">
      <c r="F13" s="9" t="s">
        <v>4</v>
      </c>
      <c r="G13" s="59"/>
      <c r="H13" s="59"/>
    </row>
    <row r="14" spans="1:10" ht="17" customHeight="1" thickBot="1" x14ac:dyDescent="0.25"/>
    <row r="15" spans="1:10" ht="32" customHeight="1" thickBot="1" x14ac:dyDescent="0.25">
      <c r="B15" s="16" t="s">
        <v>13</v>
      </c>
      <c r="C15" s="17" t="s">
        <v>14</v>
      </c>
      <c r="D15" s="17" t="s">
        <v>11</v>
      </c>
      <c r="E15" s="27" t="s">
        <v>12</v>
      </c>
      <c r="F15" s="27" t="s">
        <v>26</v>
      </c>
      <c r="G15" s="27" t="s">
        <v>27</v>
      </c>
      <c r="H15" s="18" t="s">
        <v>15</v>
      </c>
    </row>
    <row r="16" spans="1:10" ht="57" thickBot="1" x14ac:dyDescent="0.25">
      <c r="A16" s="15"/>
      <c r="B16" s="60" t="s">
        <v>41</v>
      </c>
      <c r="C16" s="24" t="s">
        <v>42</v>
      </c>
      <c r="D16" s="40" t="s">
        <v>43</v>
      </c>
      <c r="E16" s="38">
        <v>2</v>
      </c>
      <c r="F16" s="42">
        <v>2100</v>
      </c>
      <c r="G16" s="42">
        <f t="shared" ref="G16:G18" si="0">F16*E16</f>
        <v>4200</v>
      </c>
      <c r="H16" s="39" t="s">
        <v>32</v>
      </c>
      <c r="I16" s="62"/>
      <c r="J16" s="63"/>
    </row>
    <row r="17" spans="1:10" ht="32" customHeight="1" thickBot="1" x14ac:dyDescent="0.25">
      <c r="A17" s="15"/>
      <c r="B17" s="61"/>
      <c r="C17" s="22" t="s">
        <v>44</v>
      </c>
      <c r="D17" s="19" t="s">
        <v>40</v>
      </c>
      <c r="E17" s="38">
        <v>1</v>
      </c>
      <c r="F17" s="42">
        <v>6000</v>
      </c>
      <c r="G17" s="42">
        <f t="shared" si="0"/>
        <v>6000</v>
      </c>
      <c r="H17" s="39" t="s">
        <v>32</v>
      </c>
      <c r="I17" s="31"/>
      <c r="J17" s="31"/>
    </row>
    <row r="18" spans="1:10" ht="29" thickBot="1" x14ac:dyDescent="0.25">
      <c r="A18" s="15"/>
      <c r="B18" s="44" t="s">
        <v>54</v>
      </c>
      <c r="C18" s="70" t="s">
        <v>52</v>
      </c>
      <c r="D18" s="71" t="s">
        <v>53</v>
      </c>
      <c r="E18" s="72">
        <v>2</v>
      </c>
      <c r="F18" s="73">
        <v>3600</v>
      </c>
      <c r="G18" s="43">
        <f t="shared" si="0"/>
        <v>7200</v>
      </c>
      <c r="H18" s="74" t="s">
        <v>32</v>
      </c>
      <c r="I18" s="31"/>
      <c r="J18" s="31"/>
    </row>
    <row r="19" spans="1:10" ht="29" thickBot="1" x14ac:dyDescent="0.25">
      <c r="A19" s="15"/>
      <c r="B19" s="50" t="s">
        <v>46</v>
      </c>
      <c r="C19" s="22" t="s">
        <v>29</v>
      </c>
      <c r="D19" s="19" t="s">
        <v>45</v>
      </c>
      <c r="E19" s="20">
        <v>1</v>
      </c>
      <c r="F19" s="21">
        <v>1500</v>
      </c>
      <c r="G19" s="21">
        <f>E19*F19</f>
        <v>1500</v>
      </c>
      <c r="H19" s="41" t="s">
        <v>49</v>
      </c>
      <c r="I19" s="31"/>
      <c r="J19" s="31"/>
    </row>
    <row r="20" spans="1:10" ht="43" thickBot="1" x14ac:dyDescent="0.25">
      <c r="A20" s="10"/>
      <c r="B20" s="51"/>
      <c r="C20" s="22" t="s">
        <v>47</v>
      </c>
      <c r="D20" s="19" t="s">
        <v>58</v>
      </c>
      <c r="E20" s="20">
        <v>1</v>
      </c>
      <c r="F20" s="21">
        <v>3600</v>
      </c>
      <c r="G20" s="21">
        <f>E20*F20</f>
        <v>3600</v>
      </c>
      <c r="H20" s="23"/>
    </row>
    <row r="21" spans="1:10" ht="17" customHeight="1" x14ac:dyDescent="0.2">
      <c r="B21" s="2"/>
      <c r="C21" s="2"/>
      <c r="D21" s="2"/>
      <c r="E21" s="2"/>
      <c r="F21" s="2"/>
      <c r="G21" s="2"/>
      <c r="H21" s="2"/>
    </row>
    <row r="22" spans="1:10" ht="17" customHeight="1" x14ac:dyDescent="0.2">
      <c r="B22" s="2"/>
      <c r="C22" s="2"/>
      <c r="D22" s="2"/>
      <c r="E22" s="2"/>
      <c r="F22" s="2"/>
      <c r="G22" s="2"/>
      <c r="H22" s="2"/>
    </row>
    <row r="23" spans="1:10" ht="15" customHeight="1" x14ac:dyDescent="0.2">
      <c r="B23" s="2"/>
      <c r="C23" s="2"/>
      <c r="D23" s="2"/>
      <c r="E23" s="52" t="s">
        <v>6</v>
      </c>
      <c r="F23" s="53"/>
      <c r="G23" s="46">
        <f>SUM(G16:G20)</f>
        <v>22500</v>
      </c>
      <c r="H23" s="56"/>
    </row>
    <row r="24" spans="1:10" ht="15" customHeight="1" x14ac:dyDescent="0.2">
      <c r="B24" s="2"/>
      <c r="C24" s="2"/>
      <c r="D24" s="2"/>
      <c r="E24" s="54"/>
      <c r="F24" s="55"/>
      <c r="G24" s="47"/>
      <c r="H24" s="56"/>
    </row>
    <row r="25" spans="1:10" ht="15" customHeight="1" x14ac:dyDescent="0.2">
      <c r="B25" s="2"/>
      <c r="C25" s="2"/>
      <c r="D25" s="2"/>
      <c r="E25" s="52" t="s">
        <v>7</v>
      </c>
      <c r="F25" s="53"/>
      <c r="G25" s="57">
        <f>G23*0.18</f>
        <v>4050</v>
      </c>
      <c r="H25" s="2"/>
    </row>
    <row r="26" spans="1:10" ht="15" customHeight="1" x14ac:dyDescent="0.2">
      <c r="B26" s="2"/>
      <c r="C26" s="2"/>
      <c r="D26" s="2"/>
      <c r="E26" s="54"/>
      <c r="F26" s="55"/>
      <c r="G26" s="58"/>
      <c r="H26" s="2"/>
    </row>
    <row r="27" spans="1:10" ht="15" customHeight="1" x14ac:dyDescent="0.2">
      <c r="B27" s="2"/>
      <c r="C27" s="2"/>
      <c r="D27" s="2"/>
      <c r="E27" s="45" t="s">
        <v>2</v>
      </c>
      <c r="F27" s="45"/>
      <c r="G27" s="46">
        <f>G23+G25</f>
        <v>26550</v>
      </c>
      <c r="H27" s="2"/>
    </row>
    <row r="28" spans="1:10" ht="15" customHeight="1" x14ac:dyDescent="0.2">
      <c r="B28" s="2"/>
      <c r="C28" s="2"/>
      <c r="D28" s="2"/>
      <c r="E28" s="45"/>
      <c r="F28" s="45"/>
      <c r="G28" s="47"/>
      <c r="H28" s="11"/>
    </row>
    <row r="29" spans="1:10" ht="17" customHeight="1" x14ac:dyDescent="0.2">
      <c r="B29" s="48"/>
      <c r="C29" s="49"/>
      <c r="D29" s="49"/>
      <c r="E29" s="49"/>
      <c r="F29" s="49"/>
      <c r="G29" s="49"/>
      <c r="H29" s="49"/>
    </row>
    <row r="30" spans="1:10" ht="17" customHeight="1" x14ac:dyDescent="0.2">
      <c r="B30" s="25"/>
      <c r="C30" s="26"/>
      <c r="D30" s="26"/>
      <c r="E30" s="26"/>
      <c r="F30" s="26"/>
      <c r="G30" s="26"/>
      <c r="H30" s="26"/>
    </row>
    <row r="31" spans="1:10" ht="5" customHeight="1" x14ac:dyDescent="0.2">
      <c r="B31" s="12"/>
      <c r="C31" s="12"/>
      <c r="D31" s="12"/>
      <c r="E31" s="12"/>
      <c r="F31" s="13"/>
      <c r="G31" s="13"/>
      <c r="H31" s="12"/>
    </row>
    <row r="32" spans="1:10" ht="5" customHeight="1" x14ac:dyDescent="0.2">
      <c r="B32" s="12"/>
      <c r="C32" s="12"/>
      <c r="D32" s="12"/>
      <c r="E32" s="12"/>
      <c r="F32" s="13"/>
      <c r="G32" s="13"/>
      <c r="H32" s="12"/>
    </row>
    <row r="33" spans="1:10" ht="5" customHeight="1" x14ac:dyDescent="0.2">
      <c r="B33" s="12"/>
      <c r="C33" s="12"/>
      <c r="D33" s="12"/>
      <c r="E33" s="12"/>
      <c r="F33" s="13"/>
      <c r="G33" s="13"/>
      <c r="H33" s="12"/>
    </row>
    <row r="34" spans="1:10" ht="17" customHeight="1" x14ac:dyDescent="0.2">
      <c r="B34" s="48"/>
      <c r="C34" s="49"/>
      <c r="D34" s="49"/>
      <c r="E34" s="49"/>
      <c r="F34" s="49"/>
      <c r="G34" s="49"/>
      <c r="H34" s="49"/>
    </row>
    <row r="35" spans="1:10" ht="15" x14ac:dyDescent="0.2">
      <c r="A35" s="28"/>
      <c r="B35" s="28"/>
      <c r="C35" s="28"/>
      <c r="D35" s="29"/>
      <c r="E35" s="29"/>
      <c r="F35" s="29"/>
      <c r="G35" s="29"/>
      <c r="H35" s="29"/>
      <c r="I35" s="30"/>
      <c r="J35" s="30"/>
    </row>
  </sheetData>
  <autoFilter ref="A15:H17" xr:uid="{00000000-0001-0000-0300-000000000000}"/>
  <mergeCells count="24">
    <mergeCell ref="G2:H2"/>
    <mergeCell ref="G3:H3"/>
    <mergeCell ref="G4:H4"/>
    <mergeCell ref="G5:H5"/>
    <mergeCell ref="F7:H7"/>
    <mergeCell ref="D8:D11"/>
    <mergeCell ref="G8:H8"/>
    <mergeCell ref="G9:H9"/>
    <mergeCell ref="G10:H10"/>
    <mergeCell ref="G11:H11"/>
    <mergeCell ref="G12:H12"/>
    <mergeCell ref="G13:H13"/>
    <mergeCell ref="B16:B17"/>
    <mergeCell ref="I16:J16"/>
    <mergeCell ref="E27:F28"/>
    <mergeCell ref="G27:G28"/>
    <mergeCell ref="B29:H29"/>
    <mergeCell ref="B34:H34"/>
    <mergeCell ref="B19:B20"/>
    <mergeCell ref="E23:F24"/>
    <mergeCell ref="G23:G24"/>
    <mergeCell ref="H23:H24"/>
    <mergeCell ref="E25:F26"/>
    <mergeCell ref="G25:G26"/>
  </mergeCells>
  <dataValidations disablePrompts="1" count="1">
    <dataValidation type="list" allowBlank="1" showInputMessage="1" showErrorMessage="1" sqref="C8" xr:uid="{94F7C3F2-25F4-C145-8012-3FC3B3FDA917}">
      <formula1>#REF!</formula1>
    </dataValidation>
  </dataValidations>
  <hyperlinks>
    <hyperlink ref="C10" r:id="rId1" xr:uid="{91CC6D07-A77D-884D-A411-BFFF225C0408}"/>
    <hyperlink ref="G10" r:id="rId2" xr:uid="{F43385FA-EF2C-F049-BA9A-9F8FE8B75CFB}"/>
  </hyperlinks>
  <pageMargins left="0.25" right="0.25" top="0.75" bottom="0.75" header="0.3" footer="0.3"/>
  <pageSetup paperSize="9" scale="53" fitToHeight="0" orientation="portrait" r:id="rId3"/>
  <headerFooter>
    <oddHeader>&amp;C&amp;14Confidencial&amp;R&amp;12Page &amp;P of &amp;N</oddHeader>
    <oddFooter>&amp;C&amp;14Noovus Technology Business Unit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E5A7-2630-A045-8AEA-3AC19686B483}">
  <dimension ref="B5:C7"/>
  <sheetViews>
    <sheetView zoomScale="140" zoomScaleNormal="140" workbookViewId="0">
      <selection activeCell="B14" sqref="B14"/>
    </sheetView>
  </sheetViews>
  <sheetFormatPr baseColWidth="10" defaultRowHeight="15" x14ac:dyDescent="0.2"/>
  <cols>
    <col min="2" max="2" width="32.33203125" customWidth="1"/>
    <col min="3" max="3" width="23.33203125" bestFit="1" customWidth="1"/>
  </cols>
  <sheetData>
    <row r="5" spans="2:3" ht="20" thickBot="1" x14ac:dyDescent="0.3">
      <c r="B5" s="33" t="s">
        <v>34</v>
      </c>
      <c r="C5" s="33" t="s">
        <v>33</v>
      </c>
    </row>
    <row r="6" spans="2:3" ht="19" x14ac:dyDescent="0.25">
      <c r="B6" s="34" t="s">
        <v>56</v>
      </c>
      <c r="C6" s="36">
        <f>Oferta_100F_1Year!G23</f>
        <v>11500</v>
      </c>
    </row>
    <row r="7" spans="2:3" ht="20" thickBot="1" x14ac:dyDescent="0.3">
      <c r="B7" s="35" t="s">
        <v>57</v>
      </c>
      <c r="C7" s="37">
        <f>Oferta_100F_3Year!G23</f>
        <v>22500</v>
      </c>
    </row>
  </sheetData>
  <pageMargins left="0.7" right="0.7" top="0.75" bottom="0.75" header="0.3" footer="0.3"/>
  <pageSetup paperSize="9" orientation="portrait" horizontalDpi="0" verticalDpi="0" copies="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8</v>
      </c>
    </row>
    <row r="2" spans="1:1" x14ac:dyDescent="0.2">
      <c r="A2" s="1" t="s">
        <v>9</v>
      </c>
    </row>
    <row r="3" spans="1:1" x14ac:dyDescent="0.2">
      <c r="A3" s="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n F B Q T P a Y o n q m A A A A + A A A A B I A H A B D b 2 5 m a W c v U G F j a 2 F n Z S 5 4 b W w g o h g A K K A U A A A A A A A A A A A A A A A A A A A A A A A A A A A A h Y 8 x D o I w G E a v Q r r T l o J R y U 8 Z X C U x I R p X U i o 0 Q j G 0 W O 7 m 4 J G 8 g i S K u j l + L 2 9 4 3 + N 2 h 3 R s G + 8 q e 6 M 6 n a A A U + R J L b p S 6 S p B g z 3 5 K 5 R y 2 B X i X F T S m 2 R t 4 t G U C a q t v c S E O O e w C 3 H X V 4 R R G p B j t s 1 F L d s C f W T 1 X / a V N r b Q Q i I O h 1 c M Z 3 g R 4 W i 9 p D h k A Z A Z Q 6 b 0 V 2 F T M a Z A f i B s h s Y O v e R S + / s c y D y B v F / w J 1 B L A w Q U A A I A C A C c U F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B Q T P C / O T / 8 A A A A m g E A A B M A H A B G b 3 J t d W x h c y 9 T Z W N 0 a W 9 u M S 5 t I K I Y A C i g F A A A A A A A A A A A A A A A A A A A A A A A A A A A A G 2 Q Q Y u D M B C F 7 4 L / Y U j 3 o C D C w t J L 6 c n t o Z e l i 5 Y 9 l B 6 i T m u o T i S O o I j / f W O k l 9 3 m E n j v m / c y 6 b B g p Q n S 9 X 7 f + Z 7 v d Z U 0 W E I m 8 x q 3 s I c a 2 f f A n l T 3 p k C r H I Y C 6 z j p j U H i H 2 0 e u d a P I J w u X 7 L B v V g n x X W + J J r Y I t d o D d i I p J J 0 X 8 L H F o V N c m i c G U n d T Z s m 0 X X f 0 G J 2 w d o W T Z M 4 M j Y i A r Y y S B r n C C Z x M r r s C 4 a l 8 e k x D u z M T + w K o 9 p l p X / e N 4 9 W O x J v P + K l y I l n U j Y K G U 5 G F b g J 6 l t 4 T t + e s 9 Q 3 O R o H H g a 7 T 2 k X s L D D 1 g l 4 T a e V a l t F d 3 B o p v 4 8 d Q 5 9 T 9 H L r 9 n 9 A l B L A Q I t A B Q A A g A I A J x Q U E z 2 m K J 6 p g A A A P g A A A A S A A A A A A A A A A A A A A A A A A A A A A B D b 2 5 m a W c v U G F j a 2 F n Z S 5 4 b W x Q S w E C L Q A U A A I A C A C c U F B M D 8 r p q 6 Q A A A D p A A A A E w A A A A A A A A A A A A A A A A D y A A A A W 0 N v b n R l b n R f V H l w Z X N d L n h t b F B L A Q I t A B Q A A g A I A J x Q U E z w v z k / / A A A A J o B A A A T A A A A A A A A A A A A A A A A A O M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L A A A A A A A A B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4 L T A y L T E 2 V D E 1 O j A 0 O j M 0 L j Q 4 N z E z M T Z a I i A v P j x F b n R y e S B U e X B l P S J G a W x s Q 2 9 s d W 1 u T m F t Z X M i I F Z h b H V l P S J z W y Z x d W 9 0 O 0 l 0 Z W 0 m c X V v d D s s J n F 1 b 3 Q 7 U H J v Z H V j d C B O Y W 1 l J n F 1 b 3 Q 7 L C Z x d W 9 0 O 0 R l c 2 N y a X B 0 a W 9 u J n F 1 b 3 Q 7 L C Z x d W 9 0 O 1 F 0 e S Z x d W 9 0 O y w m c X V v d D t V b m l 0 I E 5 l d C B Q c m l j Z V x u V V M k J n F 1 b 3 Q 7 L C Z x d W 9 0 O 0 V 4 d G V u Z G V k I E 5 l d F x u I F B y a W N l I F V T J C Z x d W 9 0 O y w m c X V v d D t T a G l w c G l u Z y B c b l R p b W U m c X V v d D t d I i A v P j x F b n R y e S B U e X B l P S J G a W x s R X J y b 3 J D b 2 R l I i B W Y W x 1 Z T 0 i c 1 V u a 2 5 v d 2 4 i I C 8 + P E V u d H J 5 I F R 5 c G U 9 I k Z p b G x D b 2 x 1 b W 5 U e X B l c y I g V m F s d W U 9 I n N B Q V l H Q X d V R k J n P T 0 i I C 8 + P E V u d H J 5 I F R 5 c G U 9 I k Z p b G x F c n J v c k N v d W 5 0 I i B W Y W x 1 Z T 0 i b D A i I C 8 + P E V u d H J 5 I F R 5 c G U 9 I k Z p b G x D b 3 V u d C I g V m F s d W U 9 I m w y M D Y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J d G V t L D B 9 J n F 1 b 3 Q 7 L C Z x d W 9 0 O 1 N l Y 3 R p b 2 4 x L 1 R h Y m x l N i 9 D a G F u Z 2 V k I F R 5 c G U u e 1 B y b 2 R 1 Y 3 Q g T m F t Z S w x f S Z x d W 9 0 O y w m c X V v d D t T Z W N 0 a W 9 u M S 9 U Y W J s Z T Y v Q 2 h h b m d l Z C B U e X B l L n t E Z X N j c m l w d G l v b i w y f S Z x d W 9 0 O y w m c X V v d D t T Z W N 0 a W 9 u M S 9 U Y W J s Z T Y v Q 2 h h b m d l Z C B U e X B l L n t R d H k s M 3 0 m c X V v d D s s J n F 1 b 3 Q 7 U 2 V j d G l v b j E v V G F i b G U 2 L 0 N o Y W 5 n Z W Q g V H l w Z S 5 7 V W 5 p d C B O Z X Q g U H J p Y 2 V c b l V T J C w 0 f S Z x d W 9 0 O y w m c X V v d D t T Z W N 0 a W 9 u M S 9 U Y W J s Z T Y v Q 2 h h b m d l Z C B U e X B l L n t F e H R l b m R l Z C B O Z X R c b i B Q c m l j Z S B V U y Q s N X 0 m c X V v d D s s J n F 1 b 3 Q 7 U 2 V j d G l v b j E v V G F i b G U 2 L 0 N o Y W 5 n Z W Q g V H l w Z S 5 7 U 2 h p c H B p b m c g X G 5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N i 9 D a G F u Z 2 V k I F R 5 c G U u e 0 l 0 Z W 0 s M H 0 m c X V v d D s s J n F 1 b 3 Q 7 U 2 V j d G l v b j E v V G F i b G U 2 L 0 N o Y W 5 n Z W Q g V H l w Z S 5 7 U H J v Z H V j d C B O Y W 1 l L D F 9 J n F 1 b 3 Q 7 L C Z x d W 9 0 O 1 N l Y 3 R p b 2 4 x L 1 R h Y m x l N i 9 D a G F u Z 2 V k I F R 5 c G U u e 0 R l c 2 N y a X B 0 a W 9 u L D J 9 J n F 1 b 3 Q 7 L C Z x d W 9 0 O 1 N l Y 3 R p b 2 4 x L 1 R h Y m x l N i 9 D a G F u Z 2 V k I F R 5 c G U u e 1 F 0 e S w z f S Z x d W 9 0 O y w m c X V v d D t T Z W N 0 a W 9 u M S 9 U Y W J s Z T Y v Q 2 h h b m d l Z C B U e X B l L n t V b m l 0 I E 5 l d C B Q c m l j Z V x u V V M k L D R 9 J n F 1 b 3 Q 7 L C Z x d W 9 0 O 1 N l Y 3 R p b 2 4 x L 1 R h Y m x l N i 9 D a G F u Z 2 V k I F R 5 c G U u e 0 V 4 d G V u Z G V k I E 5 l d F x u I F B y a W N l I F V T J C w 1 f S Z x d W 9 0 O y w m c X V v d D t T Z W N 0 a W 9 u M S 9 U Y W J s Z T Y v Q 2 h h b m d l Z C B U e X B l L n t T a G l w c G l u Z y B c b l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a D a L 1 N W k W 4 J d / V e 4 j + 3 g A A A A A C A A A A A A A Q Z g A A A A E A A C A A A A C 2 + t n p N r R V v f 4 z 4 L d d R b v t C S d i 1 r 4 9 b n 4 f f R 8 N 3 f n 6 e g A A A A A O g A A A A A I A A C A A A A B s / v j B + 8 i R T I Q u q T f f o O 8 5 0 s T X q / o R g v W o a 7 t G U 4 I w A 1 A A A A B I 6 c 8 H P B 2 I E T j b k z O U n 9 q V W 7 d q J c 1 l 0 L s i c p 2 3 N 9 q b j V K / f h K V L M H M N i D Y 0 u r J 3 Q p I j R a q J k H F S i w h d S g t d W f p h Y r c o F q l V d c 9 z F Q s n A X i A U A A A A A j 4 9 5 3 r A M A b D 0 M 1 F Q P O w p + S k c M E J F D p f I 5 A D H q D d R Z y w V A l n x U C u P s 3 Z F r p h + S L F t q Y x Z j a w b R E C P p / F u 6 n U O O < / D a t a M a s h u p > 
</file>

<file path=customXml/itemProps1.xml><?xml version="1.0" encoding="utf-8"?>
<ds:datastoreItem xmlns:ds="http://schemas.openxmlformats.org/officeDocument/2006/customXml" ds:itemID="{722799DF-CD15-453E-BA12-4D441D957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Oferta_100F_1Year</vt:lpstr>
      <vt:lpstr>Oferta_100F_3Year</vt:lpstr>
      <vt:lpstr>Resumen</vt:lpstr>
      <vt:lpstr>Oferta_100F_1Year!Títulos_a_imprimir</vt:lpstr>
      <vt:lpstr>Oferta_100F_3Year!Títulos_a_imprimir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Ventas Noovus</dc:creator>
  <cp:keywords/>
  <dc:description/>
  <cp:lastModifiedBy>nancy cordova</cp:lastModifiedBy>
  <cp:revision/>
  <cp:lastPrinted>2025-01-23T17:34:39Z</cp:lastPrinted>
  <dcterms:created xsi:type="dcterms:W3CDTF">2018-02-08T16:13:55Z</dcterms:created>
  <dcterms:modified xsi:type="dcterms:W3CDTF">2025-06-09T16:58:45Z</dcterms:modified>
  <cp:category/>
  <cp:contentStatus/>
</cp:coreProperties>
</file>