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rissa\Desktop\"/>
    </mc:Choice>
  </mc:AlternateContent>
  <xr:revisionPtr revIDLastSave="0" documentId="13_ncr:1_{5B1F688C-D92F-4CD2-9B49-6476310B2495}" xr6:coauthVersionLast="47" xr6:coauthVersionMax="47" xr10:uidLastSave="{00000000-0000-0000-0000-000000000000}"/>
  <bookViews>
    <workbookView xWindow="-108" yWindow="-108" windowWidth="23256" windowHeight="12456" tabRatio="460" xr2:uid="{3404998D-AC38-49D6-889B-2B5AEF8368B7}"/>
  </bookViews>
  <sheets>
    <sheet name="APP" sheetId="1" r:id="rId1"/>
    <sheet name="Tabela de Apoio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37" i="1"/>
  <c r="C38" i="1"/>
  <c r="C39" i="1"/>
  <c r="C40" i="1"/>
  <c r="C41" i="1"/>
  <c r="C36" i="1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D15" i="1"/>
  <c r="C25" i="1" l="1"/>
  <c r="D25" i="1" s="1"/>
  <c r="D21" i="1"/>
  <c r="D22" i="1" s="1"/>
  <c r="C28" i="1"/>
  <c r="D28" i="1" s="1"/>
  <c r="C33" i="1"/>
  <c r="D39" i="1" s="1"/>
  <c r="C29" i="1"/>
  <c r="D29" i="1" s="1"/>
  <c r="C26" i="1"/>
  <c r="D26" i="1" s="1"/>
  <c r="D38" i="1" l="1"/>
  <c r="D41" i="1"/>
  <c r="D36" i="1"/>
  <c r="D37" i="1"/>
  <c r="D40" i="1"/>
  <c r="D42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<sst xmlns="http://schemas.openxmlformats.org/spreadsheetml/2006/main" count="69" uniqueCount="33">
  <si>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</si>
  <si>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</si>
  <si>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</si>
  <si>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Dividendos mensais?</t>
  </si>
  <si>
    <t>INVESTIMENTO MENSAL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</si>
  <si>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</si>
  <si>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</si>
  <si>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</si>
  <si>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</si>
  <si>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</si>
  <si>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</si>
  <si>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</si>
  <si>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</si>
  <si>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Salário</t>
  </si>
  <si>
    <t>Rendimento Carteira</t>
  </si>
  <si>
    <t>Sugestão Investimento</t>
  </si>
  <si>
    <t>CONFIGURAÇÕES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</si>
  <si>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</si>
  <si>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</si>
  <si>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</si>
  <si>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</si>
  <si>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</si>
  <si>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</si>
  <si>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</si>
  <si>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</si>
  <si>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</si>
  <si>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</si>
  <si>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</si>
  <si>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</si>
  <si>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</si>
  <si>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Conservador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</si>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</sst>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b/>
      <sz val="16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/>
    <xf numFmtId="0" fontId="5" fillId="4" borderId="2" xfId="0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0" fontId="7" fillId="0" borderId="6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8" fontId="8" fillId="3" borderId="6" xfId="0" applyNumberFormat="1" applyFont="1" applyFill="1" applyBorder="1" applyAlignment="1">
      <alignment horizontal="center"/>
    </xf>
    <xf numFmtId="8" fontId="8" fillId="3" borderId="8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left" indent="2"/>
    </xf>
    <xf numFmtId="8" fontId="7" fillId="3" borderId="11" xfId="0" applyNumberFormat="1" applyFont="1" applyFill="1" applyBorder="1" applyAlignment="1">
      <alignment horizontal="center"/>
    </xf>
    <xf numFmtId="8" fontId="7" fillId="3" borderId="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 indent="2"/>
    </xf>
    <xf numFmtId="8" fontId="7" fillId="3" borderId="12" xfId="0" applyNumberFormat="1" applyFont="1" applyFill="1" applyBorder="1" applyAlignment="1">
      <alignment horizontal="center"/>
    </xf>
    <xf numFmtId="8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left" indent="2"/>
    </xf>
    <xf numFmtId="8" fontId="7" fillId="3" borderId="13" xfId="0" applyNumberFormat="1" applyFont="1" applyFill="1" applyBorder="1" applyAlignment="1">
      <alignment horizontal="center"/>
    </xf>
    <xf numFmtId="8" fontId="7" fillId="3" borderId="8" xfId="0" applyNumberFormat="1" applyFont="1" applyFill="1" applyBorder="1" applyAlignment="1">
      <alignment horizontal="center"/>
    </xf>
    <xf numFmtId="0" fontId="1" fillId="2" borderId="0" xfId="1"/>
    <xf numFmtId="0" fontId="0" fillId="3" borderId="0" xfId="0" applyFill="1"/>
    <xf numFmtId="0" fontId="1" fillId="2" borderId="0" xfId="1" applyAlignment="1">
      <alignment horizontal="center"/>
    </xf>
    <xf numFmtId="164" fontId="0" fillId="3" borderId="0" xfId="0" applyNumberFormat="1" applyFill="1" applyAlignment="1">
      <alignment horizontal="center"/>
    </xf>
    <xf numFmtId="0" fontId="9" fillId="2" borderId="0" xfId="1" applyFont="1" applyBorder="1" applyAlignment="1">
      <alignment horizontal="left"/>
    </xf>
    <xf numFmtId="0" fontId="2" fillId="3" borderId="0" xfId="0" applyFont="1" applyFill="1"/>
    <xf numFmtId="9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164" fontId="2" fillId="5" borderId="0" xfId="0" applyNumberFormat="1" applyFont="1" applyFill="1" applyAlignment="1">
      <alignment horizontal="center"/>
    </xf>
    <xf numFmtId="0" fontId="0" fillId="0" borderId="10" xfId="0" applyBorder="1"/>
    <xf numFmtId="9" fontId="0" fillId="0" borderId="10" xfId="0" applyNumberFormat="1" applyBorder="1" applyAlignment="1">
      <alignment horizontal="center"/>
    </xf>
    <xf numFmtId="0" fontId="8" fillId="3" borderId="7" xfId="0" applyFont="1" applyFill="1" applyBorder="1" applyAlignment="1">
      <alignment horizontal="left" indent="3"/>
    </xf>
    <xf numFmtId="0" fontId="8" fillId="3" borderId="13" xfId="0" applyFont="1" applyFill="1" applyBorder="1" applyAlignment="1">
      <alignment horizontal="left" indent="3"/>
    </xf>
    <xf numFmtId="0" fontId="6" fillId="4" borderId="1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3"/>
    </xf>
    <xf numFmtId="0" fontId="7" fillId="3" borderId="5" xfId="0" applyFont="1" applyFill="1" applyBorder="1" applyAlignment="1">
      <alignment horizontal="left" vertical="center" indent="3"/>
    </xf>
    <xf numFmtId="0" fontId="7" fillId="3" borderId="12" xfId="0" applyFont="1" applyFill="1" applyBorder="1" applyAlignment="1">
      <alignment horizontal="left" vertical="center" indent="3"/>
    </xf>
    <xf numFmtId="0" fontId="7" fillId="3" borderId="7" xfId="0" applyFont="1" applyFill="1" applyBorder="1" applyAlignment="1">
      <alignment horizontal="left" vertical="center" indent="3"/>
    </xf>
    <xf numFmtId="0" fontId="7" fillId="3" borderId="13" xfId="0" applyFont="1" applyFill="1" applyBorder="1" applyAlignment="1">
      <alignment horizontal="left" vertical="center" indent="3"/>
    </xf>
    <xf numFmtId="0" fontId="4" fillId="4" borderId="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indent="3"/>
    </xf>
    <xf numFmtId="0" fontId="7" fillId="3" borderId="11" xfId="0" applyFont="1" applyFill="1" applyBorder="1" applyAlignment="1">
      <alignment horizontal="left" indent="3"/>
    </xf>
    <xf numFmtId="0" fontId="7" fillId="3" borderId="5" xfId="0" applyFont="1" applyFill="1" applyBorder="1" applyAlignment="1">
      <alignment horizontal="left" indent="3"/>
    </xf>
    <xf numFmtId="0" fontId="7" fillId="3" borderId="12" xfId="0" applyFont="1" applyFill="1" applyBorder="1" applyAlignment="1">
      <alignment horizontal="left" indent="3"/>
    </xf>
    <xf numFmtId="0" fontId="8" fillId="3" borderId="5" xfId="0" applyFont="1" applyFill="1" applyBorder="1" applyAlignment="1">
      <alignment horizontal="left" indent="3"/>
    </xf>
    <xf numFmtId="0" fontId="8" fillId="3" borderId="12" xfId="0" applyFont="1" applyFill="1" applyBorder="1" applyAlignment="1">
      <alignment horizontal="left" indent="3"/>
    </xf>
  </cellXfs>
  <cellStyles count="2">
    <cellStyle name="Neutro" xfId="1" builtinId="28"/>
    <cellStyle name="Normal" xfId="0" builtinId="0"/>
  </cellStyles>
  <dxfs count="1"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C-463A-BBCE-5BBAB2F009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C-463A-BBCE-5BBAB2F009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C-463A-BBCE-5BBAB2F009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C-463A-BBCE-5BBAB2F009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C-463A-BBCE-5BBAB2F009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BC-463A-BBCE-5BBAB2F009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2-43F4-9079-54D83121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631371</xdr:colOff>
      <xdr:row>43</xdr:row>
      <xdr:rowOff>59871</xdr:rowOff>
    </xdr:from>
    <xdr:to>
      <xdr:col>3</xdr:col>
      <xdr:colOff>533400</xdr:colOff>
      <xdr:row>58</xdr:row>
      <xdr:rowOff>27214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A64590-002B-A398-EBF3-EAFC6FA40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1088571</xdr:colOff>
      <xdr:row>0</xdr:row>
      <xdr:rowOff>119742</xdr:rowOff>
    </xdr:from>
    <xdr:to>
      <xdr:col>2</xdr:col>
      <xdr:colOff>2307772</xdr:colOff>
      <xdr:row>10</xdr:row>
      <xdr:rowOff>91429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F5D60A3-DB3B-65CF-106B-8FD1CE45D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171" y="119742"/>
          <a:ext cx="3407230" cy="182225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D408B-6028-4AC2-9D14-2AC7B870C8E9}" name="Tabela1" displayName="Tabela1" ref="A2:D20" totalsRowShown="0">
  <autoFilter ref="A2:D20" xr:uid="{105D408B-6028-4AC2-9D14-2AC7B870C8E9}"/>
  <tableColumns count="4">
    <tableColumn id="1" xr3:uid="{76321E56-1EF0-433C-8F5E-14F2D43FF8D3}" name="CHAVE">
      <calculatedColumnFormula>B3&amp;" "&amp;C3</calculatedColumnFormula>
    </tableColumn>
    <tableColumn id="2" xr3:uid="{56E18A46-29BF-43F3-883D-C9045FF3474C}" name="PERFIL"/>
    <tableColumn id="3" xr3:uid="{27348C76-F817-472C-9C5F-252A0DC97662}" name="TIPO DE FII"/>
    <tableColumn id="4" xr3:uid="{0C6C38AA-1382-4C81-8399-6074C3DD1D93}" name="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0786-1D76-4449-AAB9-18DD3C44021F}">
  <dimension ref="A1:F59"/>
  <sheetViews>
    <sheetView showGridLines="0" tabSelected="1" zoomScale="70" zoomScaleNormal="70" workbookViewId="0">
      <selection activeCell="D8" sqref="D8"/>
    </sheetView>
  </sheetViews>
  <sheetFormatPr defaultColWidth="0" defaultRowHeight="14.4" zeroHeight="1" x14ac:dyDescent="0.3"/>
  <cols>
    <col min="1" max="1" width="8.88671875" customWidth="1"/>
    <col min="2" max="2" width="31.88671875" customWidth="1"/>
    <col min="3" max="3" width="36.109375" customWidth="1"/>
    <col min="4" max="4" width="16.33203125" bestFit="1" customWidth="1"/>
    <col min="5" max="5" width="5.33203125" customWidth="1"/>
    <col min="6" max="6" width="10.5546875" hidden="1" customWidth="1"/>
    <col min="7" max="8" width="8.88671875" hidden="1" customWidth="1"/>
    <col min="9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ht="15" thickBot="1" x14ac:dyDescent="0.35"/>
    <row r="12" spans="2:4" ht="24.6" x14ac:dyDescent="0.3">
      <c r="B12" s="36" t="s">
        <v>16</v>
      </c>
      <c r="C12" s="37"/>
      <c r="D12" s="38"/>
    </row>
    <row r="13" spans="2:4" ht="19.2" x14ac:dyDescent="0.3">
      <c r="B13" s="39" t="s">
        <v>13</v>
      </c>
      <c r="C13" s="40"/>
      <c r="D13" s="5">
        <v>2000</v>
      </c>
    </row>
    <row r="14" spans="2:4" ht="19.2" x14ac:dyDescent="0.3">
      <c r="B14" s="41" t="s">
        <v>14</v>
      </c>
      <c r="C14" s="42"/>
      <c r="D14" s="6">
        <v>6.0000000000000001E-3</v>
      </c>
    </row>
    <row r="15" spans="2:4" ht="19.8" thickBot="1" x14ac:dyDescent="0.35">
      <c r="B15" s="43" t="s">
        <v>15</v>
      </c>
      <c r="C15" s="44"/>
      <c r="D15" s="7">
        <f>D13*30%</f>
        <v>600</v>
      </c>
    </row>
    <row r="16" spans="2:4" ht="15" thickBot="1" x14ac:dyDescent="0.35"/>
    <row r="17" spans="1:5" ht="39.6" customHeight="1" x14ac:dyDescent="0.3">
      <c r="B17" s="45" t="s">
        <v>4</v>
      </c>
      <c r="C17" s="46"/>
      <c r="D17" s="47"/>
    </row>
    <row r="18" spans="1:5" ht="19.2" x14ac:dyDescent="0.45">
      <c r="B18" s="48" t="s">
        <v>0</v>
      </c>
      <c r="C18" s="49"/>
      <c r="D18" s="8">
        <v>200</v>
      </c>
    </row>
    <row r="19" spans="1:5" ht="19.2" x14ac:dyDescent="0.45">
      <c r="B19" s="50" t="s">
        <v>1</v>
      </c>
      <c r="C19" s="51"/>
      <c r="D19" s="9">
        <v>5</v>
      </c>
    </row>
    <row r="20" spans="1:5" ht="19.2" x14ac:dyDescent="0.45">
      <c r="B20" s="50" t="s">
        <v>2</v>
      </c>
      <c r="C20" s="51"/>
      <c r="D20" s="10">
        <v>1.0789999999999999E-2</v>
      </c>
    </row>
    <row r="21" spans="1:5" ht="19.2" x14ac:dyDescent="0.45">
      <c r="B21" s="52" t="s">
        <v>5</v>
      </c>
      <c r="C21" s="53"/>
      <c r="D21" s="11">
        <f>FV(taxa_mensal,qtd_anos*12,-aporte)</f>
        <v>16755.382799697527</v>
      </c>
    </row>
    <row r="22" spans="1:5" ht="19.8" thickBot="1" x14ac:dyDescent="0.5">
      <c r="B22" s="34" t="s">
        <v>3</v>
      </c>
      <c r="C22" s="35"/>
      <c r="D22" s="12">
        <f>patrimonio*rendimento_carteira</f>
        <v>100.53229679818516</v>
      </c>
      <c r="E22" s="2"/>
    </row>
    <row r="23" spans="1:5" ht="15" thickBot="1" x14ac:dyDescent="0.35"/>
    <row r="24" spans="1:5" ht="29.4" x14ac:dyDescent="0.3">
      <c r="B24" s="45" t="s">
        <v>11</v>
      </c>
      <c r="C24" s="46"/>
      <c r="D24" s="4" t="s">
        <v>12</v>
      </c>
    </row>
    <row r="25" spans="1:5" ht="19.2" x14ac:dyDescent="0.45">
      <c r="A25" s="3">
        <v>2</v>
      </c>
      <c r="B25" s="13" t="s">
        <v>6</v>
      </c>
      <c r="C25" s="14">
        <f>FV($D$20,$A25*12,-$D$18)</f>
        <v>5445.5254595290435</v>
      </c>
      <c r="D25" s="15">
        <f>C25*rendimento_carteira</f>
        <v>32.673152757174265</v>
      </c>
    </row>
    <row r="26" spans="1:5" ht="19.2" x14ac:dyDescent="0.45">
      <c r="A26" s="3">
        <v>5</v>
      </c>
      <c r="B26" s="16" t="s">
        <v>7</v>
      </c>
      <c r="C26" s="17">
        <f>FV($D$20,$A26*12,-$D$18)</f>
        <v>16755.382799697527</v>
      </c>
      <c r="D26" s="18">
        <f>C26*rendimento_carteira</f>
        <v>100.53229679818516</v>
      </c>
    </row>
    <row r="27" spans="1:5" ht="19.2" x14ac:dyDescent="0.45">
      <c r="A27" s="3">
        <v>10</v>
      </c>
      <c r="B27" s="16" t="s">
        <v>8</v>
      </c>
      <c r="C27" s="17">
        <f>FV($D$20,$A27*12,-$D$18)</f>
        <v>48656.842506034438</v>
      </c>
      <c r="D27" s="18">
        <f>C27*rendimento_carteira</f>
        <v>291.94105503620665</v>
      </c>
    </row>
    <row r="28" spans="1:5" ht="19.2" x14ac:dyDescent="0.45">
      <c r="A28" s="3">
        <v>20</v>
      </c>
      <c r="B28" s="16" t="s">
        <v>9</v>
      </c>
      <c r="C28" s="17">
        <f>FV($D$20,$A28*12,-$D$18)</f>
        <v>225039.68001941612</v>
      </c>
      <c r="D28" s="18">
        <f>C28*rendimento_carteira</f>
        <v>1350.2380801164968</v>
      </c>
    </row>
    <row r="29" spans="1:5" ht="19.8" thickBot="1" x14ac:dyDescent="0.5">
      <c r="A29" s="3">
        <v>30</v>
      </c>
      <c r="B29" s="19" t="s">
        <v>10</v>
      </c>
      <c r="C29" s="20">
        <f>FV($D$20,$A29*12,-$D$18)</f>
        <v>864433.93100094295</v>
      </c>
      <c r="D29" s="21">
        <f>C29*rendimento_carteira</f>
        <v>5186.6035860056581</v>
      </c>
    </row>
    <row r="30" spans="1:5" x14ac:dyDescent="0.3"/>
    <row r="31" spans="1:5" x14ac:dyDescent="0.3"/>
    <row r="32" spans="1:5" x14ac:dyDescent="0.3">
      <c r="B32" s="26" t="s">
        <v>20</v>
      </c>
      <c r="C32" s="24" t="s">
        <v>18</v>
      </c>
      <c r="D32" s="22"/>
    </row>
    <row r="33" spans="2:4" x14ac:dyDescent="0.3">
      <c r="B33" s="27" t="s">
        <v>19</v>
      </c>
      <c r="C33" s="25">
        <f>aporte</f>
        <v>200</v>
      </c>
      <c r="D33" s="23"/>
    </row>
    <row r="34" spans="2:4" x14ac:dyDescent="0.3"/>
    <row r="35" spans="2:4" x14ac:dyDescent="0.3">
      <c r="B35" s="29" t="s">
        <v>21</v>
      </c>
      <c r="C35" s="29" t="s">
        <v>22</v>
      </c>
      <c r="D35" s="29" t="s">
        <v>23</v>
      </c>
    </row>
    <row r="36" spans="2:4" x14ac:dyDescent="0.3">
      <c r="B36" s="1" t="s">
        <v>24</v>
      </c>
      <c r="C36" s="28">
        <f>VLOOKUP($C$32&amp;" "&amp;$B36,'Tabela de Apoio'!$A$2:$D$20,4,0)</f>
        <v>0.5</v>
      </c>
      <c r="D36" s="25">
        <f>C36*$C$33</f>
        <v>100</v>
      </c>
    </row>
    <row r="37" spans="2:4" x14ac:dyDescent="0.3">
      <c r="B37" s="1" t="s">
        <v>25</v>
      </c>
      <c r="C37" s="28">
        <f>VLOOKUP($C$32&amp;" "&amp;$B37,'Tabela de Apoio'!$A$2:$D$20,4,0)</f>
        <v>0.1</v>
      </c>
      <c r="D37" s="25">
        <f t="shared" ref="D37:D41" si="0">C37*$C$33</f>
        <v>20</v>
      </c>
    </row>
    <row r="38" spans="2:4" x14ac:dyDescent="0.3">
      <c r="B38" s="1" t="s">
        <v>26</v>
      </c>
      <c r="C38" s="28">
        <f>VLOOKUP($C$32&amp;" "&amp;$B38,'Tabela de Apoio'!$A$2:$D$20,4,0)</f>
        <v>0.05</v>
      </c>
      <c r="D38" s="25">
        <f t="shared" si="0"/>
        <v>10</v>
      </c>
    </row>
    <row r="39" spans="2:4" x14ac:dyDescent="0.3">
      <c r="B39" s="1" t="s">
        <v>27</v>
      </c>
      <c r="C39" s="28">
        <f>VLOOKUP($C$32&amp;" "&amp;$B39,'Tabela de Apoio'!$A$2:$D$20,4,0)</f>
        <v>0.05</v>
      </c>
      <c r="D39" s="25">
        <f t="shared" si="0"/>
        <v>10</v>
      </c>
    </row>
    <row r="40" spans="2:4" x14ac:dyDescent="0.3">
      <c r="B40" s="1" t="s">
        <v>28</v>
      </c>
      <c r="C40" s="28">
        <f>VLOOKUP($C$32&amp;" "&amp;$B40,'Tabela de Apoio'!$A$2:$D$20,4,0)</f>
        <v>0.2</v>
      </c>
      <c r="D40" s="25">
        <f t="shared" si="0"/>
        <v>40</v>
      </c>
    </row>
    <row r="41" spans="2:4" x14ac:dyDescent="0.3">
      <c r="B41" s="1" t="s">
        <v>29</v>
      </c>
      <c r="C41" s="28">
        <f>VLOOKUP($C$32&amp;" "&amp;$B41,'Tabela de Apoio'!$A$2:$D$20,4,0)</f>
        <v>0.1</v>
      </c>
      <c r="D41" s="25">
        <f t="shared" si="0"/>
        <v>20</v>
      </c>
    </row>
    <row r="42" spans="2:4" x14ac:dyDescent="0.3">
      <c r="B42" s="30"/>
      <c r="C42" s="30"/>
      <c r="D42" s="31">
        <f>SUM(D36:D41)</f>
        <v>200</v>
      </c>
    </row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</sheetData>
  <mergeCells count="11">
    <mergeCell ref="B24:C24"/>
    <mergeCell ref="B17:D17"/>
    <mergeCell ref="B18:C18"/>
    <mergeCell ref="B19:C19"/>
    <mergeCell ref="B20:C20"/>
    <mergeCell ref="B21:C21"/>
    <mergeCell ref="B22:C22"/>
    <mergeCell ref="B12:D12"/>
    <mergeCell ref="B13:C13"/>
    <mergeCell ref="B14:C14"/>
    <mergeCell ref="B15:C15"/>
  </mergeCells>
  <dataValidations count="1">
    <dataValidation type="list" allowBlank="1" showInputMessage="1" showErrorMessage="1" sqref="C32" xr:uid="{57F36EFD-5429-4916-A050-6475EA0D000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5FCB-5201-43BA-A3C7-325AC9153440}">
  <dimension ref="A2:D20"/>
  <sheetViews>
    <sheetView showGridLines="0" workbookViewId="0">
      <selection activeCell="E12" sqref="E12"/>
    </sheetView>
  </sheetViews>
  <sheetFormatPr defaultRowHeight="14.4" x14ac:dyDescent="0.3"/>
  <cols>
    <col min="1" max="1" width="28.44140625" bestFit="1" customWidth="1"/>
    <col min="2" max="2" width="11.21875" bestFit="1" customWidth="1"/>
    <col min="3" max="3" width="17.6640625" bestFit="1" customWidth="1"/>
  </cols>
  <sheetData>
    <row r="2" spans="1:4" x14ac:dyDescent="0.3">
      <c r="A2" t="s">
        <v>32</v>
      </c>
      <c r="B2" t="s">
        <v>20</v>
      </c>
      <c r="C2" t="s">
        <v>21</v>
      </c>
      <c r="D2" s="1" t="s">
        <v>31</v>
      </c>
    </row>
    <row r="3" spans="1:4" x14ac:dyDescent="0.3">
      <c r="A3" t="str">
        <f>B3&amp;" "&amp;C3</f>
        <v>Conservador PAPEL</v>
      </c>
      <c r="B3" t="s">
        <v>30</v>
      </c>
      <c r="C3" t="s">
        <v>24</v>
      </c>
      <c r="D3" s="28">
        <v>0.3</v>
      </c>
    </row>
    <row r="4" spans="1:4" x14ac:dyDescent="0.3">
      <c r="A4" t="str">
        <f t="shared" ref="A4:A20" si="0">B4&amp;" "&amp;C4</f>
        <v>Conservador TIJOLO</v>
      </c>
      <c r="B4" t="s">
        <v>30</v>
      </c>
      <c r="C4" t="s">
        <v>25</v>
      </c>
      <c r="D4" s="28">
        <v>0.5</v>
      </c>
    </row>
    <row r="5" spans="1:4" x14ac:dyDescent="0.3">
      <c r="A5" t="str">
        <f t="shared" si="0"/>
        <v>Conservador HÍBRIDOS</v>
      </c>
      <c r="B5" t="s">
        <v>30</v>
      </c>
      <c r="C5" t="s">
        <v>26</v>
      </c>
      <c r="D5" s="28">
        <v>0.1</v>
      </c>
    </row>
    <row r="6" spans="1:4" x14ac:dyDescent="0.3">
      <c r="A6" t="str">
        <f t="shared" si="0"/>
        <v>Conservador FOF's</v>
      </c>
      <c r="B6" t="s">
        <v>30</v>
      </c>
      <c r="C6" t="s">
        <v>27</v>
      </c>
      <c r="D6" s="28">
        <v>0.1</v>
      </c>
    </row>
    <row r="7" spans="1:4" x14ac:dyDescent="0.3">
      <c r="A7" t="str">
        <f t="shared" si="0"/>
        <v>Conservador DESENVOLVIMENTO</v>
      </c>
      <c r="B7" t="s">
        <v>30</v>
      </c>
      <c r="C7" t="s">
        <v>28</v>
      </c>
      <c r="D7" s="28">
        <v>0</v>
      </c>
    </row>
    <row r="8" spans="1:4" ht="15" thickBot="1" x14ac:dyDescent="0.35">
      <c r="A8" s="32" t="str">
        <f t="shared" si="0"/>
        <v>Conservador HOTELARIAS</v>
      </c>
      <c r="B8" s="32" t="s">
        <v>30</v>
      </c>
      <c r="C8" s="32" t="s">
        <v>29</v>
      </c>
      <c r="D8" s="33">
        <v>0</v>
      </c>
    </row>
    <row r="9" spans="1:4" x14ac:dyDescent="0.3">
      <c r="A9" t="str">
        <f t="shared" si="0"/>
        <v>Moderado PAPEL</v>
      </c>
      <c r="B9" t="s">
        <v>17</v>
      </c>
      <c r="C9" t="s">
        <v>24</v>
      </c>
      <c r="D9" s="28">
        <v>0.32</v>
      </c>
    </row>
    <row r="10" spans="1:4" x14ac:dyDescent="0.3">
      <c r="A10" t="str">
        <f t="shared" si="0"/>
        <v>Moderado TIJOLO</v>
      </c>
      <c r="B10" t="s">
        <v>17</v>
      </c>
      <c r="C10" t="s">
        <v>25</v>
      </c>
      <c r="D10" s="28">
        <v>0.35</v>
      </c>
    </row>
    <row r="11" spans="1:4" x14ac:dyDescent="0.3">
      <c r="A11" t="str">
        <f t="shared" si="0"/>
        <v>Moderado HÍBRIDOS</v>
      </c>
      <c r="B11" t="s">
        <v>17</v>
      </c>
      <c r="C11" t="s">
        <v>26</v>
      </c>
      <c r="D11" s="28">
        <v>0.08</v>
      </c>
    </row>
    <row r="12" spans="1:4" x14ac:dyDescent="0.3">
      <c r="A12" t="str">
        <f t="shared" si="0"/>
        <v>Moderado FOF's</v>
      </c>
      <c r="B12" t="s">
        <v>17</v>
      </c>
      <c r="C12" t="s">
        <v>27</v>
      </c>
      <c r="D12" s="28">
        <v>0.05</v>
      </c>
    </row>
    <row r="13" spans="1:4" x14ac:dyDescent="0.3">
      <c r="A13" t="str">
        <f t="shared" si="0"/>
        <v>Moderado DESENVOLVIMENTO</v>
      </c>
      <c r="B13" t="s">
        <v>17</v>
      </c>
      <c r="C13" t="s">
        <v>28</v>
      </c>
      <c r="D13" s="28">
        <v>0.1</v>
      </c>
    </row>
    <row r="14" spans="1:4" ht="15" thickBot="1" x14ac:dyDescent="0.35">
      <c r="A14" s="32" t="str">
        <f t="shared" si="0"/>
        <v>Moderado HOTELARIAS</v>
      </c>
      <c r="B14" s="32" t="s">
        <v>17</v>
      </c>
      <c r="C14" s="32" t="s">
        <v>29</v>
      </c>
      <c r="D14" s="33">
        <v>0.1</v>
      </c>
    </row>
    <row r="15" spans="1:4" x14ac:dyDescent="0.3">
      <c r="A15" t="str">
        <f t="shared" si="0"/>
        <v>Agressivo PAPEL</v>
      </c>
      <c r="B15" t="s">
        <v>18</v>
      </c>
      <c r="C15" t="s">
        <v>24</v>
      </c>
      <c r="D15" s="28">
        <v>0.5</v>
      </c>
    </row>
    <row r="16" spans="1:4" x14ac:dyDescent="0.3">
      <c r="A16" t="str">
        <f t="shared" si="0"/>
        <v>Agressivo TIJOLO</v>
      </c>
      <c r="B16" t="s">
        <v>18</v>
      </c>
      <c r="C16" t="s">
        <v>25</v>
      </c>
      <c r="D16" s="28">
        <v>0.1</v>
      </c>
    </row>
    <row r="17" spans="1:4" x14ac:dyDescent="0.3">
      <c r="A17" t="str">
        <f t="shared" si="0"/>
        <v>Agressivo HÍBRIDOS</v>
      </c>
      <c r="B17" t="s">
        <v>18</v>
      </c>
      <c r="C17" t="s">
        <v>26</v>
      </c>
      <c r="D17" s="28">
        <v>0.05</v>
      </c>
    </row>
    <row r="18" spans="1:4" x14ac:dyDescent="0.3">
      <c r="A18" t="str">
        <f t="shared" si="0"/>
        <v>Agressivo FOF's</v>
      </c>
      <c r="B18" t="s">
        <v>18</v>
      </c>
      <c r="C18" t="s">
        <v>27</v>
      </c>
      <c r="D18" s="28">
        <v>0.05</v>
      </c>
    </row>
    <row r="19" spans="1:4" x14ac:dyDescent="0.3">
      <c r="A19" t="str">
        <f t="shared" si="0"/>
        <v>Agressivo DESENVOLVIMENTO</v>
      </c>
      <c r="B19" t="s">
        <v>18</v>
      </c>
      <c r="C19" t="s">
        <v>28</v>
      </c>
      <c r="D19" s="28">
        <v>0.2</v>
      </c>
    </row>
    <row r="20" spans="1:4" x14ac:dyDescent="0.3">
      <c r="A20" t="str">
        <f t="shared" si="0"/>
        <v>Agressivo HOTELARIAS</v>
      </c>
      <c r="B20" t="s">
        <v>18</v>
      </c>
      <c r="C20" t="s">
        <v>29</v>
      </c>
      <c r="D20" s="28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CALSONARI NOGUEIRA</dc:creator>
  <cp:lastModifiedBy>LARISSA CALSONARI NOGUEIRA</cp:lastModifiedBy>
  <dcterms:created xsi:type="dcterms:W3CDTF">2025-05-21T15:00:43Z</dcterms:created>
  <dcterms:modified xsi:type="dcterms:W3CDTF">2025-05-21T16:59:59Z</dcterms:modified>
</cp:coreProperties>
</file>