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anada Conestoga College\Library\02 - 2017 (Winter)\00 - Extra-Curricular &amp; Misc\4x4\"/>
    </mc:Choice>
  </mc:AlternateContent>
  <bookViews>
    <workbookView xWindow="0" yWindow="0" windowWidth="13584" windowHeight="5664"/>
  </bookViews>
  <sheets>
    <sheet name="Real Data" sheetId="1" r:id="rId1"/>
    <sheet name="Sheet2" sheetId="2" r:id="rId2"/>
  </sheets>
  <definedNames>
    <definedName name="_xlchart.v1.0" hidden="1">'Real Data'!$A$9:$A$29</definedName>
    <definedName name="_xlchart.v1.1" hidden="1">'Real Data'!$N$9:$N$29</definedName>
    <definedName name="_xlchart.v1.10" hidden="1">('Real Data'!$L$9,'Real Data'!$L$16,'Real Data'!$L$23)</definedName>
    <definedName name="_xlchart.v1.11" hidden="1">('Real Data'!$A$11,'Real Data'!$A$18,'Real Data'!$A$25)</definedName>
    <definedName name="_xlchart.v1.12" hidden="1">('Real Data'!$A$13,'Real Data'!$A$20,'Real Data'!$A$27)</definedName>
    <definedName name="_xlchart.v1.13" hidden="1">('Real Data'!$K$9,'Real Data'!$K$16,'Real Data'!$K$23)</definedName>
    <definedName name="_xlchart.v1.14" hidden="1">('Real Data'!$L$9,'Real Data'!$L$16,'Real Data'!$L$23)</definedName>
    <definedName name="_xlchart.v1.15" hidden="1">('Real Data'!$L$9,'Real Data'!$L$16,'Real Data'!$L$23)</definedName>
    <definedName name="_xlchart.v1.2" hidden="1">'Real Data'!$N$9:$N$29</definedName>
    <definedName name="_xlchart.v1.3" hidden="1">'Real Data'!$A$9:$A$29</definedName>
    <definedName name="_xlchart.v1.4" hidden="1">'Real Data'!$N$9:$N$29</definedName>
    <definedName name="_xlchart.v1.5" hidden="1">'Real Data'!$N$9:$N$29</definedName>
    <definedName name="_xlchart.v1.6" hidden="1">('Real Data'!$A$11,'Real Data'!$A$18,'Real Data'!$A$25)</definedName>
    <definedName name="_xlchart.v1.7" hidden="1">('Real Data'!$A$13,'Real Data'!$A$20,'Real Data'!$A$27)</definedName>
    <definedName name="_xlchart.v1.8" hidden="1">('Real Data'!$K$9,'Real Data'!$K$16,'Real Data'!$K$23)</definedName>
    <definedName name="_xlchart.v1.9" hidden="1">('Real Data'!$L$9,'Real Data'!$L$16,'Real Data'!$L$23)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3" i="1"/>
  <c r="G13" i="1"/>
  <c r="H15" i="1"/>
  <c r="G15" i="1"/>
  <c r="H14" i="1"/>
  <c r="G14" i="1"/>
  <c r="G10" i="1"/>
  <c r="H10" i="1"/>
  <c r="G11" i="1"/>
  <c r="H11" i="1"/>
  <c r="G12" i="1"/>
  <c r="H12" i="1"/>
  <c r="H9" i="1"/>
  <c r="G9" i="1"/>
  <c r="A10" i="1"/>
  <c r="A11" i="1" s="1"/>
  <c r="A12" i="1" s="1"/>
  <c r="A13" i="1" s="1"/>
  <c r="A14" i="1" s="1"/>
  <c r="A15" i="1" s="1"/>
  <c r="A16" i="1" s="1"/>
  <c r="B24" i="1"/>
  <c r="B25" i="1" s="1"/>
  <c r="B26" i="1" s="1"/>
  <c r="B27" i="1" s="1"/>
  <c r="B28" i="1" s="1"/>
  <c r="B29" i="1" s="1"/>
  <c r="B17" i="1"/>
  <c r="B18" i="1" s="1"/>
  <c r="B19" i="1" s="1"/>
  <c r="B20" i="1" s="1"/>
  <c r="B21" i="1" s="1"/>
  <c r="B22" i="1" s="1"/>
  <c r="B10" i="1"/>
  <c r="B11" i="1" s="1"/>
  <c r="B12" i="1" s="1"/>
  <c r="B13" i="1" s="1"/>
  <c r="B14" i="1" s="1"/>
  <c r="B15" i="1" s="1"/>
  <c r="E24" i="1" l="1"/>
  <c r="E26" i="1"/>
  <c r="E28" i="1"/>
  <c r="F24" i="1"/>
  <c r="F26" i="1"/>
  <c r="F28" i="1"/>
  <c r="E23" i="1"/>
  <c r="E25" i="1"/>
  <c r="E27" i="1"/>
  <c r="E29" i="1"/>
  <c r="F23" i="1"/>
  <c r="F25" i="1"/>
  <c r="F27" i="1"/>
  <c r="F29" i="1"/>
  <c r="E17" i="1"/>
  <c r="E19" i="1"/>
  <c r="E21" i="1"/>
  <c r="F17" i="1"/>
  <c r="F19" i="1"/>
  <c r="F21" i="1"/>
  <c r="E16" i="1"/>
  <c r="E18" i="1"/>
  <c r="E20" i="1"/>
  <c r="E22" i="1"/>
  <c r="F16" i="1"/>
  <c r="F18" i="1"/>
  <c r="F20" i="1"/>
  <c r="F22" i="1"/>
  <c r="F10" i="1"/>
  <c r="F14" i="1"/>
  <c r="F11" i="1"/>
  <c r="F15" i="1"/>
  <c r="E13" i="1"/>
  <c r="F12" i="1"/>
  <c r="F9" i="1"/>
  <c r="F13" i="1"/>
  <c r="E12" i="1"/>
  <c r="E15" i="1"/>
  <c r="E11" i="1"/>
  <c r="E14" i="1"/>
  <c r="E10" i="1"/>
  <c r="E9" i="1"/>
  <c r="I23" i="1"/>
  <c r="J23" i="1"/>
  <c r="L23" i="1" s="1"/>
  <c r="J16" i="1"/>
  <c r="L16" i="1" s="1"/>
  <c r="I16" i="1"/>
  <c r="J9" i="1"/>
  <c r="L9" i="1" s="1"/>
  <c r="I9" i="1"/>
  <c r="A17" i="1"/>
  <c r="A18" i="1" s="1"/>
  <c r="A19" i="1" s="1"/>
  <c r="A20" i="1" s="1"/>
  <c r="A21" i="1" s="1"/>
  <c r="A22" i="1" s="1"/>
  <c r="A23" i="1" s="1"/>
  <c r="M9" i="1" l="1"/>
  <c r="N9" i="1" s="1"/>
  <c r="M23" i="1"/>
  <c r="N23" i="1" s="1"/>
  <c r="N24" i="1" s="1"/>
  <c r="N25" i="1" s="1"/>
  <c r="N26" i="1" s="1"/>
  <c r="N27" i="1" s="1"/>
  <c r="N28" i="1" s="1"/>
  <c r="N29" i="1" s="1"/>
  <c r="M16" i="1"/>
  <c r="N16" i="1" s="1"/>
  <c r="N17" i="1" s="1"/>
  <c r="N18" i="1" s="1"/>
  <c r="N19" i="1" s="1"/>
  <c r="N20" i="1" s="1"/>
  <c r="N21" i="1" s="1"/>
  <c r="N22" i="1" s="1"/>
  <c r="K23" i="1"/>
  <c r="K16" i="1"/>
  <c r="K9" i="1"/>
  <c r="A24" i="1"/>
  <c r="A25" i="1" s="1"/>
  <c r="A26" i="1" s="1"/>
  <c r="A27" i="1" s="1"/>
  <c r="A28" i="1" s="1"/>
  <c r="A29" i="1" s="1"/>
  <c r="N10" i="1" l="1"/>
  <c r="N11" i="1" s="1"/>
  <c r="N12" i="1" s="1"/>
  <c r="N13" i="1" s="1"/>
  <c r="N14" i="1" s="1"/>
  <c r="N15" i="1" s="1"/>
</calcChain>
</file>

<file path=xl/sharedStrings.xml><?xml version="1.0" encoding="utf-8"?>
<sst xmlns="http://schemas.openxmlformats.org/spreadsheetml/2006/main" count="29" uniqueCount="23">
  <si>
    <t>Sensor 1</t>
  </si>
  <si>
    <t>Sensor 2</t>
  </si>
  <si>
    <t>Sample #</t>
  </si>
  <si>
    <t>Input #</t>
  </si>
  <si>
    <t>HIGH 1</t>
  </si>
  <si>
    <t>HIGH 2</t>
  </si>
  <si>
    <t>Sample Size</t>
  </si>
  <si>
    <t>HIGH Count 1</t>
  </si>
  <si>
    <t>Majority</t>
  </si>
  <si>
    <t>Activation Status</t>
  </si>
  <si>
    <t>Distance (mm)</t>
  </si>
  <si>
    <t>Acceptable Reads</t>
  </si>
  <si>
    <t>Effective</t>
  </si>
  <si>
    <t>Distance</t>
  </si>
  <si>
    <t>Swipped Right!</t>
  </si>
  <si>
    <t xml:space="preserve">Push </t>
  </si>
  <si>
    <t>ction!</t>
  </si>
  <si>
    <t>Relative</t>
  </si>
  <si>
    <t>Majority Treshould</t>
  </si>
  <si>
    <t>Absolute</t>
  </si>
  <si>
    <t>Distance Range</t>
  </si>
  <si>
    <t>Minimal</t>
  </si>
  <si>
    <t>Maximal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</si>
</sst>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1" tint="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6" fillId="7" borderId="10" xfId="0" applyNumberFormat="1" applyFont="1" applyFill="1" applyBorder="1" applyAlignment="1">
      <alignment horizontal="center" vertical="center"/>
    </xf>
    <xf numFmtId="1" fontId="6" fillId="7" borderId="11" xfId="0" applyNumberFormat="1" applyFont="1" applyFill="1" applyBorder="1" applyAlignment="1">
      <alignment horizontal="center" vertical="center"/>
    </xf>
    <xf numFmtId="1" fontId="6" fillId="7" borderId="9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0" borderId="0" xfId="0" applyFont="1" applyFill="1"/>
    <xf numFmtId="0" fontId="4" fillId="0" borderId="0" xfId="0" applyFont="1"/>
    <xf numFmtId="9" fontId="4" fillId="0" borderId="0" xfId="1" applyFont="1" applyAlignment="1">
      <alignment horizontal="center"/>
    </xf>
    <xf numFmtId="1" fontId="4" fillId="0" borderId="0" xfId="0" applyNumberFormat="1" applyFont="1" applyAlignment="1">
      <alignment vertical="center"/>
    </xf>
    <xf numFmtId="0" fontId="2" fillId="6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6" xfId="0" applyFont="1" applyFill="1" applyBorder="1"/>
    <xf numFmtId="0" fontId="2" fillId="6" borderId="8" xfId="0" applyFont="1" applyFill="1" applyBorder="1" applyAlignment="1">
      <alignment horizontal="center"/>
    </xf>
    <xf numFmtId="0" fontId="2" fillId="6" borderId="4" xfId="0" applyFont="1" applyFill="1" applyBorder="1"/>
    <xf numFmtId="0" fontId="4" fillId="6" borderId="0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9" fontId="4" fillId="6" borderId="0" xfId="1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0" fillId="6" borderId="0" xfId="0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Activation</a:t>
            </a:r>
          </a:p>
        </c:rich>
      </c:tx>
      <c:layout>
        <c:manualLayout>
          <c:xMode val="edge"/>
          <c:yMode val="edge"/>
          <c:x val="0.3101962339999042"/>
          <c:y val="1.7541754425437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Sensor 1</c:v>
          </c:tx>
          <c:spPr>
            <a:solidFill>
              <a:schemeClr val="accent2"/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318-4C7A-B2D7-6B2759D207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('Real Data'!$A$11,'Real Data'!$A$18,'Real Data'!$A$25)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17</c:v>
                </c:pt>
              </c:numCache>
            </c:numRef>
          </c:cat>
          <c:val>
            <c:numRef>
              <c:f>('Real Data'!$K$9,'Real Data'!$K$16,'Real Data'!$K$23)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DE7-4219-A308-E20BC07EFAAB}"/>
            </c:ext>
          </c:extLst>
        </c:ser>
        <c:ser>
          <c:idx val="1"/>
          <c:order val="1"/>
          <c:tx>
            <c:v>Sensor 2</c:v>
          </c:tx>
          <c:spPr>
            <a:solidFill>
              <a:schemeClr val="accent1">
                <a:lumMod val="75000"/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('Real Data'!$A$13,'Real Data'!$A$20,'Real Data'!$A$27)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19</c:v>
                </c:pt>
              </c:numCache>
            </c:numRef>
          </c:cat>
          <c:val>
            <c:numRef>
              <c:f>('Real Data'!$L$9,'Real Data'!$L$16,'Real Data'!$L$23)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DE7-4219-A308-E20BC07EFA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30629040"/>
        <c:axId val="31969744"/>
        <c:axId val="0"/>
      </c:bar3DChart>
      <c:catAx>
        <c:axId val="3062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9744"/>
        <c:crosses val="autoZero"/>
        <c:auto val="1"/>
        <c:lblAlgn val="ctr"/>
        <c:lblOffset val="100"/>
        <c:noMultiLvlLbl val="1"/>
      </c:catAx>
      <c:valAx>
        <c:axId val="31969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62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Stabilized</a:t>
            </a:r>
            <a:r>
              <a:rPr lang="en-CA" baseline="0"/>
              <a:t> Distance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9525" cap="rnd">
              <a:solidFill>
                <a:schemeClr val="accent3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'Real Data'!$A$9:$A$29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'Real Data'!$N$9:$N$29</c:f>
              <c:numCache>
                <c:formatCode>0</c:formatCode>
                <c:ptCount val="21"/>
                <c:pt idx="0">
                  <c:v>155.25</c:v>
                </c:pt>
                <c:pt idx="1">
                  <c:v>155.25</c:v>
                </c:pt>
                <c:pt idx="2">
                  <c:v>155.25</c:v>
                </c:pt>
                <c:pt idx="3">
                  <c:v>155.25</c:v>
                </c:pt>
                <c:pt idx="4">
                  <c:v>155.25</c:v>
                </c:pt>
                <c:pt idx="5">
                  <c:v>155.25</c:v>
                </c:pt>
                <c:pt idx="6">
                  <c:v>155.25</c:v>
                </c:pt>
                <c:pt idx="7">
                  <c:v>153.57142857142858</c:v>
                </c:pt>
                <c:pt idx="8">
                  <c:v>153.57142857142858</c:v>
                </c:pt>
                <c:pt idx="9">
                  <c:v>153.57142857142858</c:v>
                </c:pt>
                <c:pt idx="10">
                  <c:v>153.57142857142858</c:v>
                </c:pt>
                <c:pt idx="11">
                  <c:v>153.57142857142858</c:v>
                </c:pt>
                <c:pt idx="12">
                  <c:v>153.57142857142858</c:v>
                </c:pt>
                <c:pt idx="13">
                  <c:v>153.57142857142858</c:v>
                </c:pt>
                <c:pt idx="14">
                  <c:v>122.3</c:v>
                </c:pt>
                <c:pt idx="15">
                  <c:v>122.3</c:v>
                </c:pt>
                <c:pt idx="16">
                  <c:v>122.3</c:v>
                </c:pt>
                <c:pt idx="17">
                  <c:v>122.3</c:v>
                </c:pt>
                <c:pt idx="18">
                  <c:v>122.3</c:v>
                </c:pt>
                <c:pt idx="19">
                  <c:v>122.3</c:v>
                </c:pt>
                <c:pt idx="20">
                  <c:v>122.3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F-43E7-9974-90B4334A8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90784"/>
        <c:axId val="2106471600"/>
      </c:scatterChart>
      <c:valAx>
        <c:axId val="2106190784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71600"/>
        <c:crosses val="autoZero"/>
        <c:crossBetween val="midCat"/>
      </c:valAx>
      <c:valAx>
        <c:axId val="2106471600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Dist.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Input Sample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'Real Data'!$A$9:$A$29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'Real Data'!$C$9:$C$29</c:f>
              <c:numCache>
                <c:formatCode>General</c:formatCode>
                <c:ptCount val="21"/>
                <c:pt idx="0">
                  <c:v>0</c:v>
                </c:pt>
                <c:pt idx="1">
                  <c:v>58</c:v>
                </c:pt>
                <c:pt idx="2">
                  <c:v>235</c:v>
                </c:pt>
                <c:pt idx="3">
                  <c:v>189</c:v>
                </c:pt>
                <c:pt idx="4">
                  <c:v>199</c:v>
                </c:pt>
                <c:pt idx="5">
                  <c:v>177</c:v>
                </c:pt>
                <c:pt idx="6">
                  <c:v>174</c:v>
                </c:pt>
                <c:pt idx="7">
                  <c:v>163</c:v>
                </c:pt>
                <c:pt idx="8">
                  <c:v>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</c:v>
                </c:pt>
                <c:pt idx="17">
                  <c:v>134</c:v>
                </c:pt>
                <c:pt idx="18">
                  <c:v>104</c:v>
                </c:pt>
                <c:pt idx="19">
                  <c:v>30</c:v>
                </c:pt>
                <c:pt idx="20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8-4276-8C8F-96E15E1F932A}"/>
            </c:ext>
          </c:extLst>
        </c:ser>
        <c:ser>
          <c:idx val="0"/>
          <c:order val="1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'Real Data'!$A$9:$A$29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'Real Data'!$D$9:$D$29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</c:v>
                </c:pt>
                <c:pt idx="4">
                  <c:v>83</c:v>
                </c:pt>
                <c:pt idx="5">
                  <c:v>111</c:v>
                </c:pt>
                <c:pt idx="6">
                  <c:v>74</c:v>
                </c:pt>
                <c:pt idx="7">
                  <c:v>0</c:v>
                </c:pt>
                <c:pt idx="8">
                  <c:v>0</c:v>
                </c:pt>
                <c:pt idx="9">
                  <c:v>172</c:v>
                </c:pt>
                <c:pt idx="10">
                  <c:v>180</c:v>
                </c:pt>
                <c:pt idx="11">
                  <c:v>151</c:v>
                </c:pt>
                <c:pt idx="12">
                  <c:v>161</c:v>
                </c:pt>
                <c:pt idx="13">
                  <c:v>151</c:v>
                </c:pt>
                <c:pt idx="14">
                  <c:v>158</c:v>
                </c:pt>
                <c:pt idx="15">
                  <c:v>147</c:v>
                </c:pt>
                <c:pt idx="16">
                  <c:v>0</c:v>
                </c:pt>
                <c:pt idx="17">
                  <c:v>104</c:v>
                </c:pt>
                <c:pt idx="18">
                  <c:v>132</c:v>
                </c:pt>
                <c:pt idx="19">
                  <c:v>86</c:v>
                </c:pt>
                <c:pt idx="20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F8-4276-8C8F-96E15E1F9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90784"/>
        <c:axId val="2106471600"/>
      </c:scatterChart>
      <c:valAx>
        <c:axId val="2106190784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Input</a:t>
                </a:r>
                <a:r>
                  <a:rPr lang="en-CA" baseline="0"/>
                  <a:t> #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71600"/>
        <c:crosses val="autoZero"/>
        <c:crossBetween val="midCat"/>
      </c:valAx>
      <c:valAx>
        <c:axId val="2106471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dist.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Input Sample 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'Real Data'!$A$9:$A$29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'Real Data'!$C$9:$C$29</c:f>
              <c:numCache>
                <c:formatCode>General</c:formatCode>
                <c:ptCount val="21"/>
                <c:pt idx="0">
                  <c:v>0</c:v>
                </c:pt>
                <c:pt idx="1">
                  <c:v>58</c:v>
                </c:pt>
                <c:pt idx="2">
                  <c:v>235</c:v>
                </c:pt>
                <c:pt idx="3">
                  <c:v>189</c:v>
                </c:pt>
                <c:pt idx="4">
                  <c:v>199</c:v>
                </c:pt>
                <c:pt idx="5">
                  <c:v>177</c:v>
                </c:pt>
                <c:pt idx="6">
                  <c:v>174</c:v>
                </c:pt>
                <c:pt idx="7">
                  <c:v>163</c:v>
                </c:pt>
                <c:pt idx="8">
                  <c:v>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152</c:v>
                </c:pt>
                <c:pt idx="17">
                  <c:v>134</c:v>
                </c:pt>
                <c:pt idx="18">
                  <c:v>104</c:v>
                </c:pt>
                <c:pt idx="19">
                  <c:v>30</c:v>
                </c:pt>
                <c:pt idx="20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4-4F69-AA97-E38B69DDF2AC}"/>
            </c:ext>
          </c:extLst>
        </c:ser>
        <c:ser>
          <c:idx val="0"/>
          <c:order val="1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'Real Data'!$A$9:$A$29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'Real Data'!$D$9:$D$29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46</c:v>
                </c:pt>
                <c:pt idx="4">
                  <c:v>83</c:v>
                </c:pt>
                <c:pt idx="5">
                  <c:v>111</c:v>
                </c:pt>
                <c:pt idx="6">
                  <c:v>74</c:v>
                </c:pt>
                <c:pt idx="7">
                  <c:v>0</c:v>
                </c:pt>
                <c:pt idx="8">
                  <c:v>0</c:v>
                </c:pt>
                <c:pt idx="9">
                  <c:v>172</c:v>
                </c:pt>
                <c:pt idx="10">
                  <c:v>180</c:v>
                </c:pt>
                <c:pt idx="11">
                  <c:v>151</c:v>
                </c:pt>
                <c:pt idx="12">
                  <c:v>161</c:v>
                </c:pt>
                <c:pt idx="13">
                  <c:v>151</c:v>
                </c:pt>
                <c:pt idx="14">
                  <c:v>158</c:v>
                </c:pt>
                <c:pt idx="15">
                  <c:v>147</c:v>
                </c:pt>
                <c:pt idx="16">
                  <c:v>0</c:v>
                </c:pt>
                <c:pt idx="17">
                  <c:v>104</c:v>
                </c:pt>
                <c:pt idx="18">
                  <c:v>132</c:v>
                </c:pt>
                <c:pt idx="19">
                  <c:v>86</c:v>
                </c:pt>
                <c:pt idx="20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4-4F69-AA97-E38B69DDF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190784"/>
        <c:axId val="2106471600"/>
      </c:scatterChart>
      <c:valAx>
        <c:axId val="2106190784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71600"/>
        <c:crosses val="autoZero"/>
        <c:crossBetween val="midCat"/>
      </c:valAx>
      <c:valAx>
        <c:axId val="210647160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dist.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399891</xdr:colOff>
      <xdr:row>25</xdr:row>
      <xdr:rowOff>188674</xdr:rowOff>
    </xdr:from>
    <xdr:to>
      <xdr:col>24</xdr:col>
      <xdr:colOff>438150</xdr:colOff>
      <xdr:row>44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58C243-EB13-48EA-9DBF-46150CF03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51705</xdr:colOff>
      <xdr:row>25</xdr:row>
      <xdr:rowOff>106137</xdr:rowOff>
    </xdr:from>
    <xdr:to>
      <xdr:col>34</xdr:col>
      <xdr:colOff>595745</xdr:colOff>
      <xdr:row>45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A41276-F328-4A8E-8AFE-46DE65E23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447649</xdr:colOff>
      <xdr:row>6</xdr:row>
      <xdr:rowOff>26643</xdr:rowOff>
    </xdr:from>
    <xdr:to>
      <xdr:col>24</xdr:col>
      <xdr:colOff>424542</xdr:colOff>
      <xdr:row>25</xdr:row>
      <xdr:rowOff>76199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13C2F12-5361-401F-AA9A-56357991C146}"/>
            </a:ext>
          </a:extLst>
        </xdr:cNvPr>
        <xdr:cNvGrpSpPr/>
      </xdr:nvGrpSpPr>
      <xdr:grpSpPr>
        <a:xfrm>
          <a:off x="10796994" y="1148861"/>
          <a:ext cx="6072893" cy="3499338"/>
          <a:chOff x="11289821" y="6253272"/>
          <a:chExt cx="6072893" cy="3565642"/>
        </a:xfrm>
      </xdr:grpSpPr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981D57CA-0B67-48FA-A73B-A168975DDDB4}"/>
              </a:ext>
            </a:extLst>
          </xdr:cNvPr>
          <xdr:cNvGraphicFramePr>
            <a:graphicFrameLocks/>
          </xdr:cNvGraphicFramePr>
        </xdr:nvGraphicFramePr>
        <xdr:xfrm>
          <a:off x="11289821" y="6253272"/>
          <a:ext cx="6072893" cy="356564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7DACB387-2DC2-4E33-9C5B-AB5859ECBE3C}"/>
              </a:ext>
            </a:extLst>
          </xdr:cNvPr>
          <xdr:cNvSpPr/>
        </xdr:nvSpPr>
        <xdr:spPr>
          <a:xfrm>
            <a:off x="11915502" y="6749145"/>
            <a:ext cx="1691641" cy="2525484"/>
          </a:xfrm>
          <a:prstGeom prst="rect">
            <a:avLst/>
          </a:prstGeom>
          <a:solidFill>
            <a:schemeClr val="accent4">
              <a:alpha val="13000"/>
            </a:schemeClr>
          </a:solidFill>
          <a:ln>
            <a:solidFill>
              <a:schemeClr val="accent1">
                <a:shade val="50000"/>
                <a:alpha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D8EE1F5A-3D7C-499E-BA1D-E795B6E1EC1D}"/>
              </a:ext>
            </a:extLst>
          </xdr:cNvPr>
          <xdr:cNvSpPr/>
        </xdr:nvSpPr>
        <xdr:spPr>
          <a:xfrm>
            <a:off x="13607144" y="6738257"/>
            <a:ext cx="1839685" cy="2525486"/>
          </a:xfrm>
          <a:prstGeom prst="rect">
            <a:avLst/>
          </a:prstGeom>
          <a:solidFill>
            <a:schemeClr val="accent5">
              <a:lumMod val="40000"/>
              <a:lumOff val="60000"/>
              <a:alpha val="13000"/>
            </a:schemeClr>
          </a:solidFill>
          <a:ln>
            <a:solidFill>
              <a:schemeClr val="accent1">
                <a:shade val="50000"/>
                <a:alpha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061EB856-5537-47F0-9ECB-BFF58BA38150}"/>
              </a:ext>
            </a:extLst>
          </xdr:cNvPr>
          <xdr:cNvSpPr/>
        </xdr:nvSpPr>
        <xdr:spPr>
          <a:xfrm>
            <a:off x="15435944" y="6732243"/>
            <a:ext cx="1730828" cy="2531500"/>
          </a:xfrm>
          <a:prstGeom prst="rect">
            <a:avLst/>
          </a:prstGeom>
          <a:solidFill>
            <a:schemeClr val="accent4">
              <a:alpha val="13000"/>
            </a:schemeClr>
          </a:solidFill>
          <a:ln>
            <a:solidFill>
              <a:schemeClr val="accent1">
                <a:shade val="50000"/>
                <a:alpha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  <xdr:twoCellAnchor>
    <xdr:from>
      <xdr:col>25</xdr:col>
      <xdr:colOff>29936</xdr:colOff>
      <xdr:row>6</xdr:row>
      <xdr:rowOff>24493</xdr:rowOff>
    </xdr:from>
    <xdr:to>
      <xdr:col>35</xdr:col>
      <xdr:colOff>6829</xdr:colOff>
      <xdr:row>25</xdr:row>
      <xdr:rowOff>74049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B676F5AB-B5E1-4B2F-85CD-4BD5A4D3243A}"/>
            </a:ext>
          </a:extLst>
        </xdr:cNvPr>
        <xdr:cNvGrpSpPr/>
      </xdr:nvGrpSpPr>
      <xdr:grpSpPr>
        <a:xfrm>
          <a:off x="17084881" y="1146711"/>
          <a:ext cx="6072893" cy="3499338"/>
          <a:chOff x="11498036" y="9378043"/>
          <a:chExt cx="6072893" cy="3669056"/>
        </a:xfrm>
      </xdr:grpSpPr>
      <xdr:graphicFrame macro="">
        <xdr:nvGraphicFramePr>
          <xdr:cNvPr id="29" name="Chart 28">
            <a:extLst>
              <a:ext uri="{FF2B5EF4-FFF2-40B4-BE49-F238E27FC236}">
                <a16:creationId xmlns:a16="http://schemas.microsoft.com/office/drawing/2014/main" id="{557DA3C4-9AD4-4790-92F3-B7DD130B0245}"/>
              </a:ext>
            </a:extLst>
          </xdr:cNvPr>
          <xdr:cNvGraphicFramePr>
            <a:graphicFrameLocks/>
          </xdr:cNvGraphicFramePr>
        </xdr:nvGraphicFramePr>
        <xdr:xfrm>
          <a:off x="11498036" y="9378043"/>
          <a:ext cx="6072893" cy="36690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67BC3105-5FD6-40B7-8A18-9452D29A37E2}"/>
              </a:ext>
            </a:extLst>
          </xdr:cNvPr>
          <xdr:cNvSpPr/>
        </xdr:nvSpPr>
        <xdr:spPr>
          <a:xfrm>
            <a:off x="12123717" y="12200804"/>
            <a:ext cx="5230833" cy="252619"/>
          </a:xfrm>
          <a:prstGeom prst="rect">
            <a:avLst/>
          </a:prstGeom>
          <a:solidFill>
            <a:srgbClr val="FF0000">
              <a:alpha val="13000"/>
            </a:srgbClr>
          </a:solidFill>
          <a:ln>
            <a:solidFill>
              <a:schemeClr val="accent1">
                <a:shade val="50000"/>
                <a:alpha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DEA7A02D-AC62-4110-B19F-3A83DF6A6B0B}"/>
              </a:ext>
            </a:extLst>
          </xdr:cNvPr>
          <xdr:cNvSpPr/>
        </xdr:nvSpPr>
        <xdr:spPr>
          <a:xfrm>
            <a:off x="12118522" y="10259783"/>
            <a:ext cx="5252606" cy="1964873"/>
          </a:xfrm>
          <a:prstGeom prst="rect">
            <a:avLst/>
          </a:prstGeom>
          <a:solidFill>
            <a:srgbClr val="00B050">
              <a:alpha val="13000"/>
            </a:srgbClr>
          </a:solidFill>
          <a:ln>
            <a:solidFill>
              <a:schemeClr val="accent1">
                <a:shade val="50000"/>
                <a:alpha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18AC630D-8FBA-4CE7-8699-C19DA2243E6C}"/>
              </a:ext>
            </a:extLst>
          </xdr:cNvPr>
          <xdr:cNvSpPr/>
        </xdr:nvSpPr>
        <xdr:spPr>
          <a:xfrm>
            <a:off x="12129408" y="9889672"/>
            <a:ext cx="5230833" cy="348342"/>
          </a:xfrm>
          <a:prstGeom prst="rect">
            <a:avLst/>
          </a:prstGeom>
          <a:solidFill>
            <a:srgbClr val="FF0000">
              <a:alpha val="13000"/>
            </a:srgbClr>
          </a:solidFill>
          <a:ln>
            <a:solidFill>
              <a:schemeClr val="accent1">
                <a:shade val="50000"/>
                <a:alpha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CA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9"/>
  <sheetViews>
    <sheetView tabSelected="1" zoomScale="55" zoomScaleNormal="55" workbookViewId="0">
      <selection activeCell="M33" sqref="M33"/>
    </sheetView>
  </sheetViews>
  <sheetFormatPr defaultRowHeight="14.4" x14ac:dyDescent="0.3"/>
  <cols>
    <col min="1" max="2" width="8.88671875" style="1"/>
    <col min="3" max="3" width="13.33203125" style="1" bestFit="1" customWidth="1"/>
    <col min="4" max="6" width="17.44140625" style="1" customWidth="1"/>
    <col min="7" max="8" width="8.88671875" style="1" hidden="1" customWidth="1"/>
    <col min="9" max="9" width="12.21875" style="1" customWidth="1"/>
    <col min="10" max="10" width="12.21875" style="1" bestFit="1" customWidth="1"/>
    <col min="11" max="11" width="12" style="1" customWidth="1"/>
    <col min="12" max="12" width="12.44140625" style="1" customWidth="1"/>
    <col min="13" max="13" width="13.88671875" customWidth="1"/>
    <col min="14" max="14" width="4.5546875" style="51" customWidth="1"/>
  </cols>
  <sheetData>
    <row r="2" spans="1:17" ht="15" thickBot="1" x14ac:dyDescent="0.35"/>
    <row r="3" spans="1:17" ht="14.4" customHeight="1" x14ac:dyDescent="0.3">
      <c r="A3" s="66" t="s">
        <v>20</v>
      </c>
      <c r="B3" s="67"/>
      <c r="C3" s="67"/>
      <c r="D3" s="55"/>
      <c r="E3" s="55"/>
      <c r="F3" s="55"/>
      <c r="G3" s="55"/>
      <c r="H3" s="55"/>
      <c r="I3" s="54" t="s">
        <v>18</v>
      </c>
      <c r="J3" s="54"/>
      <c r="K3" s="55"/>
      <c r="L3" s="55"/>
      <c r="M3" s="56"/>
    </row>
    <row r="4" spans="1:17" x14ac:dyDescent="0.3">
      <c r="A4" s="63" t="s">
        <v>21</v>
      </c>
      <c r="B4" s="64"/>
      <c r="C4" s="60">
        <v>60</v>
      </c>
      <c r="D4" s="68"/>
      <c r="E4" s="18" t="s">
        <v>6</v>
      </c>
      <c r="F4" s="60">
        <v>7</v>
      </c>
      <c r="G4" s="18"/>
      <c r="H4" s="18" t="s">
        <v>8</v>
      </c>
      <c r="I4" s="18" t="s">
        <v>17</v>
      </c>
      <c r="J4" s="62">
        <v>0.5</v>
      </c>
      <c r="K4" s="18"/>
      <c r="L4" s="18"/>
      <c r="M4" s="57"/>
    </row>
    <row r="5" spans="1:17" ht="15" thickBot="1" x14ac:dyDescent="0.35">
      <c r="A5" s="65" t="s">
        <v>22</v>
      </c>
      <c r="B5" s="69"/>
      <c r="C5" s="61">
        <v>500</v>
      </c>
      <c r="D5" s="58"/>
      <c r="E5" s="70"/>
      <c r="F5" s="70"/>
      <c r="G5" s="58"/>
      <c r="H5" s="58"/>
      <c r="I5" s="58" t="s">
        <v>19</v>
      </c>
      <c r="J5" s="61">
        <f>F4*J4</f>
        <v>3.5</v>
      </c>
      <c r="K5" s="58"/>
      <c r="L5" s="58"/>
      <c r="M5" s="59"/>
    </row>
    <row r="6" spans="1:17" ht="15" thickBot="1" x14ac:dyDescent="0.35">
      <c r="M6" s="1"/>
      <c r="N6" s="52"/>
      <c r="O6" s="1"/>
      <c r="P6" s="1"/>
      <c r="Q6" s="1"/>
    </row>
    <row r="7" spans="1:17" ht="15" thickBot="1" x14ac:dyDescent="0.35">
      <c r="C7" s="22" t="s">
        <v>10</v>
      </c>
      <c r="D7" s="23"/>
      <c r="E7" s="22" t="s">
        <v>11</v>
      </c>
      <c r="F7" s="23"/>
      <c r="I7" s="22" t="s">
        <v>7</v>
      </c>
      <c r="J7" s="23"/>
      <c r="K7" s="22" t="s">
        <v>9</v>
      </c>
      <c r="L7" s="23"/>
      <c r="M7" s="28" t="s">
        <v>12</v>
      </c>
    </row>
    <row r="8" spans="1:17" ht="15" thickBot="1" x14ac:dyDescent="0.35">
      <c r="A8" s="3" t="s">
        <v>3</v>
      </c>
      <c r="B8" s="4" t="s">
        <v>2</v>
      </c>
      <c r="C8" s="5" t="s">
        <v>0</v>
      </c>
      <c r="D8" s="6" t="s">
        <v>1</v>
      </c>
      <c r="E8" s="30" t="s">
        <v>0</v>
      </c>
      <c r="F8" s="31" t="s">
        <v>1</v>
      </c>
      <c r="G8" s="2" t="s">
        <v>4</v>
      </c>
      <c r="H8" s="2" t="s">
        <v>5</v>
      </c>
      <c r="I8" s="5" t="s">
        <v>0</v>
      </c>
      <c r="J8" s="6" t="s">
        <v>1</v>
      </c>
      <c r="K8" s="5" t="s">
        <v>0</v>
      </c>
      <c r="L8" s="6" t="s">
        <v>1</v>
      </c>
      <c r="M8" s="29" t="s">
        <v>13</v>
      </c>
    </row>
    <row r="9" spans="1:17" ht="14.4" customHeight="1" x14ac:dyDescent="0.3">
      <c r="A9" s="7">
        <v>1</v>
      </c>
      <c r="B9" s="8">
        <v>1</v>
      </c>
      <c r="C9" s="8">
        <v>0</v>
      </c>
      <c r="D9" s="8">
        <v>0</v>
      </c>
      <c r="E9" s="7" t="str">
        <f>IF(AND(C9&gt;=$C$4,C9&lt;=$C$5),C9,"")</f>
        <v/>
      </c>
      <c r="F9" s="36" t="str">
        <f>IF(AND(D9&gt;=$C$4,D9&lt;=$C$5),D9,"")</f>
        <v/>
      </c>
      <c r="G9" s="9">
        <f>IF(AND(C9&gt;=$C$4,C9&lt;=$C$5),1,0)</f>
        <v>0</v>
      </c>
      <c r="H9" s="9">
        <f>IF(AND(D9&gt;=$C$4,D9&lt;=$C$5),1,0)</f>
        <v>0</v>
      </c>
      <c r="I9" s="42">
        <f>SUM(G9:G15)</f>
        <v>5</v>
      </c>
      <c r="J9" s="43">
        <f>SUM(H9:H15)</f>
        <v>3</v>
      </c>
      <c r="K9" s="24">
        <f>IF(I9&gt;=$J$5,1,0)</f>
        <v>1</v>
      </c>
      <c r="L9" s="25">
        <f>IF(J9&gt;=$J$5,1,0)</f>
        <v>0</v>
      </c>
      <c r="M9" s="39">
        <f>IF(I9+J9&gt;=2*$F$4*$J$4,AVERAGE(E9:F15),-1)</f>
        <v>155.25</v>
      </c>
      <c r="N9" s="53">
        <f>M9</f>
        <v>155.25</v>
      </c>
    </row>
    <row r="10" spans="1:17" s="50" customFormat="1" ht="14.4" customHeight="1" x14ac:dyDescent="0.3">
      <c r="A10" s="10">
        <f>A9+1</f>
        <v>2</v>
      </c>
      <c r="B10" s="11">
        <f>B9+1</f>
        <v>2</v>
      </c>
      <c r="C10" s="11">
        <v>58</v>
      </c>
      <c r="D10" s="11">
        <v>0</v>
      </c>
      <c r="E10" s="10" t="str">
        <f>IF(AND(C10&gt;=$C$4,C10&lt;=$C$5),C10,"")</f>
        <v/>
      </c>
      <c r="F10" s="37" t="str">
        <f>IF(AND(D10&gt;=$C$4,D10&lt;=$C$5),D10,"")</f>
        <v/>
      </c>
      <c r="G10" s="12">
        <f>IF(AND(C10&gt;=$C$4,C10&lt;=$C$5),1,0)</f>
        <v>0</v>
      </c>
      <c r="H10" s="12">
        <f>IF(AND(D10&gt;=$C$4,D10&lt;=$C$5),1,0)</f>
        <v>0</v>
      </c>
      <c r="I10" s="44"/>
      <c r="J10" s="45"/>
      <c r="K10" s="26"/>
      <c r="L10" s="27"/>
      <c r="M10" s="39"/>
      <c r="N10" s="53">
        <f>N9</f>
        <v>155.25</v>
      </c>
    </row>
    <row r="11" spans="1:17" s="50" customFormat="1" ht="14.4" customHeight="1" x14ac:dyDescent="0.3">
      <c r="A11" s="10">
        <f t="shared" ref="A11:A29" si="0">A10+1</f>
        <v>3</v>
      </c>
      <c r="B11" s="11">
        <f t="shared" ref="B11:B22" si="1">B10+1</f>
        <v>3</v>
      </c>
      <c r="C11" s="11">
        <v>235</v>
      </c>
      <c r="D11" s="11">
        <v>0</v>
      </c>
      <c r="E11" s="10">
        <f>IF(AND(C11&gt;=$C$4,C11&lt;=$C$5),C11,"")</f>
        <v>235</v>
      </c>
      <c r="F11" s="37" t="str">
        <f>IF(AND(D11&gt;=$C$4,D11&lt;=$C$5),D11,"")</f>
        <v/>
      </c>
      <c r="G11" s="12">
        <f>IF(AND(C11&gt;=$C$4,C11&lt;=$C$5),1,0)</f>
        <v>1</v>
      </c>
      <c r="H11" s="12">
        <f>IF(AND(D11&gt;=$C$4,D11&lt;=$C$5),1,0)</f>
        <v>0</v>
      </c>
      <c r="I11" s="44"/>
      <c r="J11" s="45"/>
      <c r="K11" s="26"/>
      <c r="L11" s="27"/>
      <c r="M11" s="39"/>
      <c r="N11" s="53">
        <f t="shared" ref="N11:N15" si="2">N10</f>
        <v>155.25</v>
      </c>
    </row>
    <row r="12" spans="1:17" s="50" customFormat="1" ht="14.4" customHeight="1" x14ac:dyDescent="0.3">
      <c r="A12" s="10">
        <f t="shared" si="0"/>
        <v>4</v>
      </c>
      <c r="B12" s="11">
        <f t="shared" si="1"/>
        <v>4</v>
      </c>
      <c r="C12" s="11">
        <v>189</v>
      </c>
      <c r="D12" s="11">
        <v>46</v>
      </c>
      <c r="E12" s="10">
        <f>IF(AND(C12&gt;=$C$4,C12&lt;=$C$5),C12,"")</f>
        <v>189</v>
      </c>
      <c r="F12" s="37" t="str">
        <f>IF(AND(D12&gt;=$C$4,D12&lt;=$C$5),D12,"")</f>
        <v/>
      </c>
      <c r="G12" s="12">
        <f>IF(AND(C12&gt;=$C$4,C12&lt;=$C$5),1,0)</f>
        <v>1</v>
      </c>
      <c r="H12" s="12">
        <f>IF(AND(D12&gt;=$C$4,D12&lt;=$C$5),1,0)</f>
        <v>0</v>
      </c>
      <c r="I12" s="44"/>
      <c r="J12" s="45"/>
      <c r="K12" s="26"/>
      <c r="L12" s="27"/>
      <c r="M12" s="39"/>
      <c r="N12" s="53">
        <f t="shared" si="2"/>
        <v>155.25</v>
      </c>
    </row>
    <row r="13" spans="1:17" s="50" customFormat="1" ht="14.4" customHeight="1" x14ac:dyDescent="0.3">
      <c r="A13" s="10">
        <f t="shared" si="0"/>
        <v>5</v>
      </c>
      <c r="B13" s="11">
        <f t="shared" si="1"/>
        <v>5</v>
      </c>
      <c r="C13" s="11">
        <v>199</v>
      </c>
      <c r="D13" s="11">
        <v>83</v>
      </c>
      <c r="E13" s="10">
        <f>IF(AND(C13&gt;=$C$4,C13&lt;=$C$5),C13,"")</f>
        <v>199</v>
      </c>
      <c r="F13" s="37">
        <f>IF(AND(D13&gt;=$C$4,D13&lt;=$C$5),D13,"")</f>
        <v>83</v>
      </c>
      <c r="G13" s="13">
        <f>IF(AND(C13&gt;=$C$4,C13&lt;=$C$5),1,0)</f>
        <v>1</v>
      </c>
      <c r="H13" s="13">
        <f>IF(AND(D13&gt;=$C$4,D13&lt;=$C$5),1,0)</f>
        <v>1</v>
      </c>
      <c r="I13" s="44"/>
      <c r="J13" s="45"/>
      <c r="K13" s="26"/>
      <c r="L13" s="27"/>
      <c r="M13" s="39"/>
      <c r="N13" s="53">
        <f t="shared" si="2"/>
        <v>155.25</v>
      </c>
    </row>
    <row r="14" spans="1:17" s="50" customFormat="1" ht="14.4" customHeight="1" x14ac:dyDescent="0.3">
      <c r="A14" s="10">
        <f t="shared" si="0"/>
        <v>6</v>
      </c>
      <c r="B14" s="11">
        <f t="shared" si="1"/>
        <v>6</v>
      </c>
      <c r="C14" s="11">
        <v>177</v>
      </c>
      <c r="D14" s="11">
        <v>111</v>
      </c>
      <c r="E14" s="10">
        <f>IF(AND(C14&gt;=$C$4,C14&lt;=$C$5),C14,"")</f>
        <v>177</v>
      </c>
      <c r="F14" s="37">
        <f>IF(AND(D14&gt;=$C$4,D14&lt;=$C$5),D14,"")</f>
        <v>111</v>
      </c>
      <c r="G14" s="12">
        <f>IF(AND(C14&gt;=$C$4,C14&lt;=$C$5),1,0)</f>
        <v>1</v>
      </c>
      <c r="H14" s="12">
        <f>IF(AND(D14&gt;=$C$4,D14&lt;=$C$5),1,0)</f>
        <v>1</v>
      </c>
      <c r="I14" s="44"/>
      <c r="J14" s="45"/>
      <c r="K14" s="26"/>
      <c r="L14" s="27"/>
      <c r="M14" s="39"/>
      <c r="N14" s="53">
        <f t="shared" si="2"/>
        <v>155.25</v>
      </c>
    </row>
    <row r="15" spans="1:17" s="50" customFormat="1" ht="14.4" customHeight="1" thickBot="1" x14ac:dyDescent="0.35">
      <c r="A15" s="10">
        <f t="shared" si="0"/>
        <v>7</v>
      </c>
      <c r="B15" s="11">
        <f t="shared" si="1"/>
        <v>7</v>
      </c>
      <c r="C15" s="11">
        <v>174</v>
      </c>
      <c r="D15" s="11">
        <v>74</v>
      </c>
      <c r="E15" s="10">
        <f>IF(AND(C15&gt;=$C$4,C15&lt;=$C$5),C15,"")</f>
        <v>174</v>
      </c>
      <c r="F15" s="37">
        <f>IF(AND(D15&gt;=$C$4,D15&lt;=$C$5),D15,"")</f>
        <v>74</v>
      </c>
      <c r="G15" s="12">
        <f>IF(AND(C15&gt;=$C$4,C15&lt;=$C$5),1,0)</f>
        <v>1</v>
      </c>
      <c r="H15" s="12">
        <f>IF(AND(D15&gt;=$C$4,D15&lt;=$C$5),1,0)</f>
        <v>1</v>
      </c>
      <c r="I15" s="44"/>
      <c r="J15" s="45"/>
      <c r="K15" s="26"/>
      <c r="L15" s="27"/>
      <c r="M15" s="39"/>
      <c r="N15" s="53">
        <f t="shared" si="2"/>
        <v>155.25</v>
      </c>
    </row>
    <row r="16" spans="1:17" s="50" customFormat="1" ht="14.4" customHeight="1" x14ac:dyDescent="0.3">
      <c r="A16" s="32">
        <f>A15+1</f>
        <v>8</v>
      </c>
      <c r="B16" s="48">
        <v>1</v>
      </c>
      <c r="C16" s="48">
        <v>163</v>
      </c>
      <c r="D16" s="48">
        <v>0</v>
      </c>
      <c r="E16" s="32">
        <f>IF(AND(C16&gt;=$C$4,C16&lt;=$C$5),C16,"")</f>
        <v>163</v>
      </c>
      <c r="F16" s="33" t="str">
        <f>IF(AND(D16&gt;=$C$4,D16&lt;=$C$5),D16,"")</f>
        <v/>
      </c>
      <c r="G16" s="9">
        <f>IF(AND(C16&gt;=$C$4,C16&lt;=$C$5),1,0)</f>
        <v>1</v>
      </c>
      <c r="H16" s="9">
        <f>IF(AND(D16&gt;=$C$4,D16&lt;=$C$5),1,0)</f>
        <v>0</v>
      </c>
      <c r="I16" s="42">
        <f>SUM(G16:G22)</f>
        <v>2</v>
      </c>
      <c r="J16" s="43">
        <f>SUM(H16:H22)</f>
        <v>5</v>
      </c>
      <c r="K16" s="19">
        <f>IF(I16&gt;=$J$5,1,0)</f>
        <v>0</v>
      </c>
      <c r="L16" s="19">
        <f>IF(J16&gt;=$J$5,1,0)</f>
        <v>1</v>
      </c>
      <c r="M16" s="41">
        <f>IF(I16+J16&gt;=2*$F$4*$J$4,AVERAGE(E16:F22),-1)</f>
        <v>153.57142857142858</v>
      </c>
      <c r="N16" s="53">
        <f>M16</f>
        <v>153.57142857142858</v>
      </c>
    </row>
    <row r="17" spans="1:14" s="50" customFormat="1" ht="14.4" customHeight="1" x14ac:dyDescent="0.3">
      <c r="A17" s="34">
        <f t="shared" si="0"/>
        <v>9</v>
      </c>
      <c r="B17" s="49">
        <f>B16+1</f>
        <v>2</v>
      </c>
      <c r="C17" s="49">
        <v>97</v>
      </c>
      <c r="D17" s="49">
        <v>0</v>
      </c>
      <c r="E17" s="34">
        <f>IF(AND(C17&gt;=$C$4,C17&lt;=$C$5),C17,"")</f>
        <v>97</v>
      </c>
      <c r="F17" s="35" t="str">
        <f>IF(AND(D17&gt;=$C$4,D17&lt;=$C$5),D17,"")</f>
        <v/>
      </c>
      <c r="G17" s="12">
        <f>IF(AND(C17&gt;=$C$4,C17&lt;=$C$5),1,0)</f>
        <v>1</v>
      </c>
      <c r="H17" s="12">
        <f>IF(AND(D17&gt;=$C$4,D17&lt;=$C$5),1,0)</f>
        <v>0</v>
      </c>
      <c r="I17" s="44"/>
      <c r="J17" s="45"/>
      <c r="K17" s="20"/>
      <c r="L17" s="20"/>
      <c r="M17" s="39"/>
      <c r="N17" s="53">
        <f>N16</f>
        <v>153.57142857142858</v>
      </c>
    </row>
    <row r="18" spans="1:14" s="50" customFormat="1" ht="14.4" customHeight="1" x14ac:dyDescent="0.3">
      <c r="A18" s="34">
        <f t="shared" si="0"/>
        <v>10</v>
      </c>
      <c r="B18" s="49">
        <f t="shared" si="1"/>
        <v>3</v>
      </c>
      <c r="C18" s="49">
        <v>0</v>
      </c>
      <c r="D18" s="49">
        <v>172</v>
      </c>
      <c r="E18" s="34" t="str">
        <f>IF(AND(C18&gt;=$C$4,C18&lt;=$C$5),C18,"")</f>
        <v/>
      </c>
      <c r="F18" s="35">
        <f>IF(AND(D18&gt;=$C$4,D18&lt;=$C$5),D18,"")</f>
        <v>172</v>
      </c>
      <c r="G18" s="12">
        <f>IF(AND(C18&gt;=$C$4,C18&lt;=$C$5),1,0)</f>
        <v>0</v>
      </c>
      <c r="H18" s="12">
        <f>IF(AND(D18&gt;=$C$4,D18&lt;=$C$5),1,0)</f>
        <v>1</v>
      </c>
      <c r="I18" s="44"/>
      <c r="J18" s="45"/>
      <c r="K18" s="20"/>
      <c r="L18" s="20"/>
      <c r="M18" s="39"/>
      <c r="N18" s="53">
        <f t="shared" ref="N18:N22" si="3">N17</f>
        <v>153.57142857142858</v>
      </c>
    </row>
    <row r="19" spans="1:14" s="50" customFormat="1" ht="14.4" customHeight="1" x14ac:dyDescent="0.3">
      <c r="A19" s="34">
        <f t="shared" si="0"/>
        <v>11</v>
      </c>
      <c r="B19" s="49">
        <f t="shared" si="1"/>
        <v>4</v>
      </c>
      <c r="C19" s="49">
        <v>0</v>
      </c>
      <c r="D19" s="49">
        <v>180</v>
      </c>
      <c r="E19" s="34" t="str">
        <f>IF(AND(C19&gt;=$C$4,C19&lt;=$C$5),C19,"")</f>
        <v/>
      </c>
      <c r="F19" s="35">
        <f>IF(AND(D19&gt;=$C$4,D19&lt;=$C$5),D19,"")</f>
        <v>180</v>
      </c>
      <c r="G19" s="12">
        <f>IF(AND(C19&gt;=$C$4,C19&lt;=$C$5),1,0)</f>
        <v>0</v>
      </c>
      <c r="H19" s="12">
        <f>IF(AND(D19&gt;=$C$4,D19&lt;=$C$5),1,0)</f>
        <v>1</v>
      </c>
      <c r="I19" s="44"/>
      <c r="J19" s="45"/>
      <c r="K19" s="20"/>
      <c r="L19" s="20"/>
      <c r="M19" s="39"/>
      <c r="N19" s="53">
        <f t="shared" si="3"/>
        <v>153.57142857142858</v>
      </c>
    </row>
    <row r="20" spans="1:14" s="50" customFormat="1" ht="14.4" customHeight="1" x14ac:dyDescent="0.3">
      <c r="A20" s="34">
        <f t="shared" si="0"/>
        <v>12</v>
      </c>
      <c r="B20" s="49">
        <f t="shared" si="1"/>
        <v>5</v>
      </c>
      <c r="C20" s="49">
        <v>0</v>
      </c>
      <c r="D20" s="49">
        <v>151</v>
      </c>
      <c r="E20" s="34" t="str">
        <f>IF(AND(C20&gt;=$C$4,C20&lt;=$C$5),C20,"")</f>
        <v/>
      </c>
      <c r="F20" s="35">
        <f>IF(AND(D20&gt;=$C$4,D20&lt;=$C$5),D20,"")</f>
        <v>151</v>
      </c>
      <c r="G20" s="17">
        <f>IF(AND(C20&gt;=$C$4,C20&lt;=$C$5),1,0)</f>
        <v>0</v>
      </c>
      <c r="H20" s="17">
        <f>IF(AND(D20&gt;=$C$4,D20&lt;=$C$5),1,0)</f>
        <v>1</v>
      </c>
      <c r="I20" s="44"/>
      <c r="J20" s="45"/>
      <c r="K20" s="20"/>
      <c r="L20" s="20"/>
      <c r="M20" s="39"/>
      <c r="N20" s="53">
        <f t="shared" si="3"/>
        <v>153.57142857142858</v>
      </c>
    </row>
    <row r="21" spans="1:14" s="50" customFormat="1" ht="14.4" customHeight="1" x14ac:dyDescent="0.3">
      <c r="A21" s="34">
        <f t="shared" si="0"/>
        <v>13</v>
      </c>
      <c r="B21" s="49">
        <f t="shared" si="1"/>
        <v>6</v>
      </c>
      <c r="C21" s="49">
        <v>0</v>
      </c>
      <c r="D21" s="49">
        <v>161</v>
      </c>
      <c r="E21" s="34" t="str">
        <f>IF(AND(C21&gt;=$C$4,C21&lt;=$C$5),C21,"")</f>
        <v/>
      </c>
      <c r="F21" s="35">
        <f>IF(AND(D21&gt;=$C$4,D21&lt;=$C$5),D21,"")</f>
        <v>161</v>
      </c>
      <c r="G21" s="12">
        <f>IF(AND(C21&gt;=$C$4,C21&lt;=$C$5),1,0)</f>
        <v>0</v>
      </c>
      <c r="H21" s="12">
        <f>IF(AND(D21&gt;=$C$4,D21&lt;=$C$5),1,0)</f>
        <v>1</v>
      </c>
      <c r="I21" s="44"/>
      <c r="J21" s="45"/>
      <c r="K21" s="20"/>
      <c r="L21" s="20"/>
      <c r="M21" s="39"/>
      <c r="N21" s="53">
        <f t="shared" si="3"/>
        <v>153.57142857142858</v>
      </c>
    </row>
    <row r="22" spans="1:14" s="50" customFormat="1" ht="14.4" customHeight="1" thickBot="1" x14ac:dyDescent="0.35">
      <c r="A22" s="34">
        <f t="shared" si="0"/>
        <v>14</v>
      </c>
      <c r="B22" s="49">
        <f t="shared" si="1"/>
        <v>7</v>
      </c>
      <c r="C22" s="49">
        <v>0</v>
      </c>
      <c r="D22" s="49">
        <v>151</v>
      </c>
      <c r="E22" s="34" t="str">
        <f>IF(AND(C22&gt;=$C$4,C22&lt;=$C$5),C22,"")</f>
        <v/>
      </c>
      <c r="F22" s="35">
        <f>IF(AND(D22&gt;=$C$4,D22&lt;=$C$5),D22,"")</f>
        <v>151</v>
      </c>
      <c r="G22" s="12">
        <f>IF(AND(C22&gt;=$C$4,C22&lt;=$C$5),1,0)</f>
        <v>0</v>
      </c>
      <c r="H22" s="12">
        <f>IF(AND(D22&gt;=$C$4,D22&lt;=$C$5),1,0)</f>
        <v>1</v>
      </c>
      <c r="I22" s="44"/>
      <c r="J22" s="45"/>
      <c r="K22" s="20"/>
      <c r="L22" s="20"/>
      <c r="M22" s="39"/>
      <c r="N22" s="53">
        <f t="shared" si="3"/>
        <v>153.57142857142858</v>
      </c>
    </row>
    <row r="23" spans="1:14" s="50" customFormat="1" ht="14.4" customHeight="1" x14ac:dyDescent="0.3">
      <c r="A23" s="7">
        <f>A22+1</f>
        <v>15</v>
      </c>
      <c r="B23" s="8">
        <v>1</v>
      </c>
      <c r="C23" s="8">
        <v>0</v>
      </c>
      <c r="D23" s="8">
        <v>158</v>
      </c>
      <c r="E23" s="7" t="str">
        <f>IF(AND(C23&gt;=$C$4,C23&lt;=$C$5),C23,"")</f>
        <v/>
      </c>
      <c r="F23" s="36">
        <f>IF(AND(D23&gt;=$C$4,D23&lt;=$C$5),D23,"")</f>
        <v>158</v>
      </c>
      <c r="G23" s="9">
        <f>IF(AND(C23&gt;=$C$4,C23&lt;=$C$5),1,0)</f>
        <v>0</v>
      </c>
      <c r="H23" s="9">
        <f>IF(AND(D23&gt;=$C$4,D23&lt;=$C$5),1,0)</f>
        <v>1</v>
      </c>
      <c r="I23" s="42">
        <f>SUM(G23:G29)</f>
        <v>4</v>
      </c>
      <c r="J23" s="43">
        <f>SUM(H23:H29)</f>
        <v>6</v>
      </c>
      <c r="K23" s="19">
        <f>IF(I23&gt;=$J$5,1,0)</f>
        <v>1</v>
      </c>
      <c r="L23" s="19">
        <f>IF(J23&gt;=$J$5,1,0)</f>
        <v>1</v>
      </c>
      <c r="M23" s="41">
        <f>IF(I23+J23&gt;=2*$F$4*$J$4,AVERAGE(E23:F29),-1)</f>
        <v>122.3</v>
      </c>
      <c r="N23" s="53">
        <f>M23</f>
        <v>122.3</v>
      </c>
    </row>
    <row r="24" spans="1:14" s="50" customFormat="1" ht="14.4" customHeight="1" x14ac:dyDescent="0.3">
      <c r="A24" s="10">
        <f t="shared" si="0"/>
        <v>16</v>
      </c>
      <c r="B24" s="11">
        <f>B23+1</f>
        <v>2</v>
      </c>
      <c r="C24" s="11">
        <v>0</v>
      </c>
      <c r="D24" s="11">
        <v>147</v>
      </c>
      <c r="E24" s="10" t="str">
        <f>IF(AND(C24&gt;=$C$4,C24&lt;=$C$5),C24,"")</f>
        <v/>
      </c>
      <c r="F24" s="37">
        <f>IF(AND(D24&gt;=$C$4,D24&lt;=$C$5),D24,"")</f>
        <v>147</v>
      </c>
      <c r="G24" s="12">
        <f>IF(AND(C24&gt;=$C$4,C24&lt;=$C$5),1,0)</f>
        <v>0</v>
      </c>
      <c r="H24" s="12">
        <f>IF(AND(D24&gt;=$C$4,D24&lt;=$C$5),1,0)</f>
        <v>1</v>
      </c>
      <c r="I24" s="44"/>
      <c r="J24" s="45"/>
      <c r="K24" s="20"/>
      <c r="L24" s="20"/>
      <c r="M24" s="39"/>
      <c r="N24" s="53">
        <f>N23</f>
        <v>122.3</v>
      </c>
    </row>
    <row r="25" spans="1:14" s="50" customFormat="1" ht="14.4" customHeight="1" x14ac:dyDescent="0.3">
      <c r="A25" s="10">
        <f t="shared" si="0"/>
        <v>17</v>
      </c>
      <c r="B25" s="11">
        <f t="shared" ref="B25:B29" si="4">B24+1</f>
        <v>3</v>
      </c>
      <c r="C25" s="11">
        <v>152</v>
      </c>
      <c r="D25" s="11">
        <v>0</v>
      </c>
      <c r="E25" s="10">
        <f>IF(AND(C25&gt;=$C$4,C25&lt;=$C$5),C25,"")</f>
        <v>152</v>
      </c>
      <c r="F25" s="37" t="str">
        <f>IF(AND(D25&gt;=$C$4,D25&lt;=$C$5),D25,"")</f>
        <v/>
      </c>
      <c r="G25" s="12">
        <f>IF(AND(C25&gt;=$C$4,C25&lt;=$C$5),1,0)</f>
        <v>1</v>
      </c>
      <c r="H25" s="12">
        <f>IF(AND(D25&gt;=$C$4,D25&lt;=$C$5),1,0)</f>
        <v>0</v>
      </c>
      <c r="I25" s="44"/>
      <c r="J25" s="45"/>
      <c r="K25" s="20"/>
      <c r="L25" s="20"/>
      <c r="M25" s="39"/>
      <c r="N25" s="53">
        <f t="shared" ref="N25:N29" si="5">N24</f>
        <v>122.3</v>
      </c>
    </row>
    <row r="26" spans="1:14" s="50" customFormat="1" ht="14.4" customHeight="1" x14ac:dyDescent="0.3">
      <c r="A26" s="10">
        <f t="shared" si="0"/>
        <v>18</v>
      </c>
      <c r="B26" s="11">
        <f t="shared" si="4"/>
        <v>4</v>
      </c>
      <c r="C26" s="11">
        <v>134</v>
      </c>
      <c r="D26" s="11">
        <v>104</v>
      </c>
      <c r="E26" s="10">
        <f>IF(AND(C26&gt;=$C$4,C26&lt;=$C$5),C26,"")</f>
        <v>134</v>
      </c>
      <c r="F26" s="37">
        <f>IF(AND(D26&gt;=$C$4,D26&lt;=$C$5),D26,"")</f>
        <v>104</v>
      </c>
      <c r="G26" s="12">
        <f>IF(AND(C26&gt;=$C$4,C26&lt;=$C$5),1,0)</f>
        <v>1</v>
      </c>
      <c r="H26" s="12">
        <f>IF(AND(D26&gt;=$C$4,D26&lt;=$C$5),1,0)</f>
        <v>1</v>
      </c>
      <c r="I26" s="44"/>
      <c r="J26" s="45"/>
      <c r="K26" s="20"/>
      <c r="L26" s="20"/>
      <c r="M26" s="39"/>
      <c r="N26" s="53">
        <f t="shared" si="5"/>
        <v>122.3</v>
      </c>
    </row>
    <row r="27" spans="1:14" s="50" customFormat="1" ht="14.4" customHeight="1" x14ac:dyDescent="0.3">
      <c r="A27" s="10">
        <f t="shared" si="0"/>
        <v>19</v>
      </c>
      <c r="B27" s="11">
        <f t="shared" si="4"/>
        <v>5</v>
      </c>
      <c r="C27" s="11">
        <v>104</v>
      </c>
      <c r="D27" s="11">
        <v>132</v>
      </c>
      <c r="E27" s="10">
        <f>IF(AND(C27&gt;=$C$4,C27&lt;=$C$5),C27,"")</f>
        <v>104</v>
      </c>
      <c r="F27" s="37">
        <f>IF(AND(D27&gt;=$C$4,D27&lt;=$C$5),D27,"")</f>
        <v>132</v>
      </c>
      <c r="G27" s="13">
        <f>IF(AND(C27&gt;=$C$4,C27&lt;=$C$5),1,0)</f>
        <v>1</v>
      </c>
      <c r="H27" s="13">
        <f>IF(AND(D27&gt;=$C$4,D27&lt;=$C$5),1,0)</f>
        <v>1</v>
      </c>
      <c r="I27" s="44"/>
      <c r="J27" s="45"/>
      <c r="K27" s="20"/>
      <c r="L27" s="20"/>
      <c r="M27" s="39"/>
      <c r="N27" s="53">
        <f t="shared" si="5"/>
        <v>122.3</v>
      </c>
    </row>
    <row r="28" spans="1:14" s="50" customFormat="1" ht="14.4" customHeight="1" x14ac:dyDescent="0.3">
      <c r="A28" s="10">
        <f t="shared" si="0"/>
        <v>20</v>
      </c>
      <c r="B28" s="11">
        <f t="shared" si="4"/>
        <v>6</v>
      </c>
      <c r="C28" s="11">
        <v>30</v>
      </c>
      <c r="D28" s="11">
        <v>86</v>
      </c>
      <c r="E28" s="10" t="str">
        <f>IF(AND(C28&gt;=$C$4,C28&lt;=$C$5),C28,"")</f>
        <v/>
      </c>
      <c r="F28" s="37">
        <f>IF(AND(D28&gt;=$C$4,D28&lt;=$C$5),D28,"")</f>
        <v>86</v>
      </c>
      <c r="G28" s="12">
        <f>IF(AND(C28&gt;=$C$4,C28&lt;=$C$5),1,0)</f>
        <v>0</v>
      </c>
      <c r="H28" s="12">
        <f>IF(AND(D28&gt;=$C$4,D28&lt;=$C$5),1,0)</f>
        <v>1</v>
      </c>
      <c r="I28" s="44"/>
      <c r="J28" s="45"/>
      <c r="K28" s="20"/>
      <c r="L28" s="20"/>
      <c r="M28" s="39"/>
      <c r="N28" s="53">
        <f t="shared" si="5"/>
        <v>122.3</v>
      </c>
    </row>
    <row r="29" spans="1:14" s="50" customFormat="1" ht="14.4" customHeight="1" thickBot="1" x14ac:dyDescent="0.35">
      <c r="A29" s="14">
        <f t="shared" si="0"/>
        <v>21</v>
      </c>
      <c r="B29" s="15">
        <f t="shared" si="4"/>
        <v>7</v>
      </c>
      <c r="C29" s="15">
        <v>102</v>
      </c>
      <c r="D29" s="15">
        <v>104</v>
      </c>
      <c r="E29" s="14">
        <f>IF(AND(C29&gt;=$C$4,C29&lt;=$C$5),C29,"")</f>
        <v>102</v>
      </c>
      <c r="F29" s="38">
        <f>IF(AND(D29&gt;=$C$4,D29&lt;=$C$5),D29,"")</f>
        <v>104</v>
      </c>
      <c r="G29" s="16">
        <f>IF(AND(C29&gt;=$C$4,C29&lt;=$C$5),1,0)</f>
        <v>1</v>
      </c>
      <c r="H29" s="16">
        <f>IF(AND(D29&gt;=$C$4,D29&lt;=$C$5),1,0)</f>
        <v>1</v>
      </c>
      <c r="I29" s="46"/>
      <c r="J29" s="47"/>
      <c r="K29" s="21"/>
      <c r="L29" s="21"/>
      <c r="M29" s="40"/>
      <c r="N29" s="53">
        <f t="shared" si="5"/>
        <v>122.3</v>
      </c>
    </row>
  </sheetData>
  <mergeCells count="23">
    <mergeCell ref="I3:J3"/>
    <mergeCell ref="A4:B4"/>
    <mergeCell ref="A5:B5"/>
    <mergeCell ref="A3:C3"/>
    <mergeCell ref="I7:J7"/>
    <mergeCell ref="C7:D7"/>
    <mergeCell ref="K7:L7"/>
    <mergeCell ref="K9:K15"/>
    <mergeCell ref="L9:L15"/>
    <mergeCell ref="E7:F7"/>
    <mergeCell ref="I9:I15"/>
    <mergeCell ref="J9:J15"/>
    <mergeCell ref="I16:I22"/>
    <mergeCell ref="J16:J22"/>
    <mergeCell ref="I23:I29"/>
    <mergeCell ref="J23:J29"/>
    <mergeCell ref="M9:M15"/>
    <mergeCell ref="M16:M22"/>
    <mergeCell ref="M23:M29"/>
    <mergeCell ref="K23:K29"/>
    <mergeCell ref="L23:L29"/>
    <mergeCell ref="K16:K22"/>
    <mergeCell ref="L16:L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5" workbookViewId="0">
      <selection activeCell="A20" sqref="A20:B26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58</v>
      </c>
      <c r="B2">
        <v>0</v>
      </c>
    </row>
    <row r="3" spans="1:2" x14ac:dyDescent="0.3">
      <c r="A3">
        <v>235</v>
      </c>
      <c r="B3">
        <v>0</v>
      </c>
    </row>
    <row r="4" spans="1:2" x14ac:dyDescent="0.3">
      <c r="A4">
        <v>189</v>
      </c>
      <c r="B4">
        <v>46</v>
      </c>
    </row>
    <row r="5" spans="1:2" x14ac:dyDescent="0.3">
      <c r="A5">
        <v>199</v>
      </c>
      <c r="B5">
        <v>83</v>
      </c>
    </row>
    <row r="6" spans="1:2" x14ac:dyDescent="0.3">
      <c r="A6">
        <v>177</v>
      </c>
      <c r="B6">
        <v>111</v>
      </c>
    </row>
    <row r="7" spans="1:2" x14ac:dyDescent="0.3">
      <c r="A7">
        <v>174</v>
      </c>
      <c r="B7">
        <v>74</v>
      </c>
    </row>
    <row r="10" spans="1:2" x14ac:dyDescent="0.3">
      <c r="A10">
        <v>163</v>
      </c>
      <c r="B10">
        <v>0</v>
      </c>
    </row>
    <row r="11" spans="1:2" x14ac:dyDescent="0.3">
      <c r="A11">
        <v>97</v>
      </c>
      <c r="B11">
        <v>0</v>
      </c>
    </row>
    <row r="12" spans="1:2" x14ac:dyDescent="0.3">
      <c r="A12">
        <v>0</v>
      </c>
      <c r="B12">
        <v>172</v>
      </c>
    </row>
    <row r="13" spans="1:2" x14ac:dyDescent="0.3">
      <c r="A13">
        <v>0</v>
      </c>
      <c r="B13">
        <v>180</v>
      </c>
    </row>
    <row r="14" spans="1:2" x14ac:dyDescent="0.3">
      <c r="A14">
        <v>0</v>
      </c>
      <c r="B14">
        <v>151</v>
      </c>
    </row>
    <row r="15" spans="1:2" x14ac:dyDescent="0.3">
      <c r="A15">
        <v>0</v>
      </c>
      <c r="B15">
        <v>161</v>
      </c>
    </row>
    <row r="16" spans="1:2" x14ac:dyDescent="0.3">
      <c r="A16">
        <v>0</v>
      </c>
      <c r="B16">
        <v>151</v>
      </c>
    </row>
    <row r="17" spans="1:2" x14ac:dyDescent="0.3">
      <c r="A17" t="s">
        <v>14</v>
      </c>
    </row>
    <row r="20" spans="1:2" x14ac:dyDescent="0.3">
      <c r="A20">
        <v>0</v>
      </c>
      <c r="B20">
        <v>158</v>
      </c>
    </row>
    <row r="21" spans="1:2" x14ac:dyDescent="0.3">
      <c r="A21">
        <v>0</v>
      </c>
      <c r="B21">
        <v>147</v>
      </c>
    </row>
    <row r="22" spans="1:2" x14ac:dyDescent="0.3">
      <c r="A22">
        <v>152</v>
      </c>
      <c r="B22">
        <v>0</v>
      </c>
    </row>
    <row r="23" spans="1:2" x14ac:dyDescent="0.3">
      <c r="A23">
        <v>134</v>
      </c>
      <c r="B23">
        <v>104</v>
      </c>
    </row>
    <row r="24" spans="1:2" x14ac:dyDescent="0.3">
      <c r="A24">
        <v>104</v>
      </c>
      <c r="B24">
        <v>132</v>
      </c>
    </row>
    <row r="25" spans="1:2" x14ac:dyDescent="0.3">
      <c r="A25">
        <v>30</v>
      </c>
      <c r="B25">
        <v>86</v>
      </c>
    </row>
    <row r="26" spans="1:2" x14ac:dyDescent="0.3">
      <c r="A26">
        <v>102</v>
      </c>
      <c r="B26">
        <v>104</v>
      </c>
    </row>
    <row r="27" spans="1:2" x14ac:dyDescent="0.3">
      <c r="A27" t="s">
        <v>15</v>
      </c>
      <c r="B2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Flor</dc:creator>
  <cp:lastModifiedBy>Felipe Flor</cp:lastModifiedBy>
  <dcterms:created xsi:type="dcterms:W3CDTF">2017-03-03T13:02:14Z</dcterms:created>
  <dcterms:modified xsi:type="dcterms:W3CDTF">2017-03-03T15:56:30Z</dcterms:modified>
</cp:coreProperties>
</file>