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5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6.xml" ContentType="application/vnd.openxmlformats-officedocument.drawing+xml"/>
  <Override PartName="/xl/charts/chart26.xml" ContentType="application/vnd.openxmlformats-officedocument.drawingml.chart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2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9.xml" ContentType="application/vnd.openxmlformats-officedocument.drawing+xml"/>
  <Override PartName="/xl/charts/chart2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0.xml" ContentType="application/vnd.openxmlformats-officedocument.drawing+xml"/>
  <Override PartName="/xl/charts/chart3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1.xml" ContentType="application/vnd.openxmlformats-officedocument.drawing+xml"/>
  <Override PartName="/xl/charts/chart3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3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2.xml" ContentType="application/vnd.openxmlformats-officedocument.drawing+xml"/>
  <Override PartName="/xl/charts/chart3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3.xml" ContentType="application/vnd.openxmlformats-officedocument.drawing+xml"/>
  <Override PartName="/xl/charts/chart3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4.xml" ContentType="application/vnd.openxmlformats-officedocument.drawing+xml"/>
  <Override PartName="/xl/charts/chart3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5.xml" ContentType="application/vnd.openxmlformats-officedocument.drawing+xml"/>
  <Override PartName="/xl/charts/chart3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6.xml" ContentType="application/vnd.openxmlformats-officedocument.drawing+xml"/>
  <Override PartName="/xl/charts/chart3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7.xml" ContentType="application/vnd.openxmlformats-officedocument.drawing+xml"/>
  <Override PartName="/xl/charts/chart4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8.xml" ContentType="application/vnd.openxmlformats-officedocument.drawing+xml"/>
  <Override PartName="/xl/charts/chart4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9.xml" ContentType="application/vnd.openxmlformats-officedocument.drawing+xml"/>
  <Override PartName="/xl/charts/chart4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0.xml" ContentType="application/vnd.openxmlformats-officedocument.drawing+xml"/>
  <Override PartName="/xl/charts/chart4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1.xml" ContentType="application/vnd.openxmlformats-officedocument.drawing+xml"/>
  <Override PartName="/xl/charts/chart4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2.xml" ContentType="application/vnd.openxmlformats-officedocument.drawing+xml"/>
  <Override PartName="/xl/charts/chart4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ndrive\Eduardo\Fé\Livros Completos\LIVROS NA VERSÃO FINAL\PI\"/>
    </mc:Choice>
  </mc:AlternateContent>
  <bookViews>
    <workbookView xWindow="0" yWindow="0" windowWidth="20490" windowHeight="7755" activeTab="3"/>
  </bookViews>
  <sheets>
    <sheet name="Caracterização" sheetId="40" r:id="rId1"/>
    <sheet name="População" sheetId="41" r:id="rId2"/>
    <sheet name="PIB E INFLAÇÃO" sheetId="34" r:id="rId3"/>
    <sheet name="PIB MUNICIPAL" sheetId="42" r:id="rId4"/>
    <sheet name="Empresas" sheetId="43" r:id="rId5"/>
    <sheet name="EMPRE ATIVIDADE" sheetId="44" r:id="rId6"/>
    <sheet name="Renda Per Capita Mensal (2)" sheetId="45" r:id="rId7"/>
    <sheet name="POBREZA" sheetId="46" r:id="rId8"/>
    <sheet name="Esperança de Vida (2)" sheetId="47" r:id="rId9"/>
    <sheet name="Mortalidade Infantil (2)" sheetId="48" r:id="rId10"/>
    <sheet name="Desnutrição (2)" sheetId="49" r:id="rId11"/>
    <sheet name="ÁGUA LUZ ESGOTO" sheetId="50" r:id="rId12"/>
    <sheet name="CNES" sheetId="16" r:id="rId13"/>
    <sheet name="Cobertura Vacinal" sheetId="51" r:id="rId14"/>
    <sheet name="Consultas" sheetId="52" r:id="rId15"/>
    <sheet name="Indicadores Educação" sheetId="53" r:id="rId16"/>
    <sheet name="IDEB" sheetId="70" r:id="rId17"/>
    <sheet name="TX REND PROF NIVEL SUPERIOR" sheetId="54" r:id="rId18"/>
    <sheet name="IDH" sheetId="61" r:id="rId19"/>
    <sheet name="Receitas" sheetId="5" r:id="rId20"/>
    <sheet name="Rec tributaria v Transf (Es.Fe)" sheetId="24" r:id="rId21"/>
    <sheet name="FPM FUNDEB" sheetId="18" r:id="rId22"/>
    <sheet name="ICMS E IPVA" sheetId="13" r:id="rId23"/>
    <sheet name="IPTU ISS" sheetId="12" r:id="rId24"/>
    <sheet name="GRAF RCL" sheetId="28" r:id="rId25"/>
    <sheet name="QUANDRO GER DESP" sheetId="25" r:id="rId26"/>
    <sheet name="GRAF PESS INVEST" sheetId="27" r:id="rId27"/>
    <sheet name="GRAF RCL X DESP TOTAL" sheetId="55" r:id="rId28"/>
    <sheet name="Despesa em Relação a RCL" sheetId="6" r:id="rId29"/>
    <sheet name="DESP PESSOAL X EDUC X Saude" sheetId="56" r:id="rId30"/>
    <sheet name="DESP INVES X EDUC X Saude" sheetId="57" r:id="rId31"/>
    <sheet name="DESP CUSTEIO X EDUC X Saude" sheetId="58" r:id="rId32"/>
    <sheet name="RCL x Despesa Educação" sheetId="7" r:id="rId33"/>
    <sheet name="MDE" sheetId="3" r:id="rId34"/>
    <sheet name="% IMP E TRANS MDE" sheetId="4" r:id="rId35"/>
    <sheet name="Mínimo 60%" sheetId="1" r:id="rId36"/>
    <sheet name="Mínimo 25% " sheetId="2" r:id="rId37"/>
    <sheet name="PNAE PNATE" sheetId="21" r:id="rId38"/>
    <sheet name="RCL x Despesa Saúde" sheetId="9" r:id="rId39"/>
    <sheet name="Despesa coberta pelo SUS" sheetId="19" r:id="rId40"/>
    <sheet name="Mínimo 15%" sheetId="11" r:id="rId41"/>
    <sheet name="Regime Previd e Func Muni" sheetId="60" r:id="rId42"/>
    <sheet name="IFRS" sheetId="17" r:id="rId43"/>
    <sheet name="Restos a Pagar" sheetId="68" r:id="rId44"/>
  </sheets>
  <externalReferences>
    <externalReference r:id="rId45"/>
    <externalReference r:id="rId46"/>
    <externalReference r:id="rId47"/>
    <externalReference r:id="rId48"/>
    <externalReference r:id="rId49"/>
  </externalReferences>
  <definedNames>
    <definedName name="despesas" localSheetId="0">#REF!</definedName>
    <definedName name="despesas" localSheetId="31">#REF!</definedName>
    <definedName name="despesas" localSheetId="30">#REF!</definedName>
    <definedName name="despesas" localSheetId="29">#REF!</definedName>
    <definedName name="despesas" localSheetId="5">#REF!</definedName>
    <definedName name="despesas" localSheetId="4">#REF!</definedName>
    <definedName name="despesas" localSheetId="8">#REF!</definedName>
    <definedName name="despesas" localSheetId="27">#REF!</definedName>
    <definedName name="despesas" localSheetId="9">#REF!</definedName>
    <definedName name="despesas" localSheetId="3">#REF!</definedName>
    <definedName name="despesas" localSheetId="7">#REF!</definedName>
    <definedName name="despesas" localSheetId="1">#REF!</definedName>
    <definedName name="despesas" localSheetId="41">#REF!</definedName>
    <definedName name="despesas" localSheetId="6">#REF!</definedName>
    <definedName name="despesas" localSheetId="17">#REF!</definedName>
    <definedName name="despesas">#REF!</definedName>
    <definedName name="Despesas_Consulta" localSheetId="0">#REF!</definedName>
    <definedName name="Despesas_Consulta" localSheetId="31">#REF!</definedName>
    <definedName name="Despesas_Consulta" localSheetId="30">#REF!</definedName>
    <definedName name="Despesas_Consulta" localSheetId="29">#REF!</definedName>
    <definedName name="Despesas_Consulta" localSheetId="5">#REF!</definedName>
    <definedName name="Despesas_Consulta" localSheetId="4">#REF!</definedName>
    <definedName name="Despesas_Consulta" localSheetId="8">#REF!</definedName>
    <definedName name="Despesas_Consulta" localSheetId="27">#REF!</definedName>
    <definedName name="Despesas_Consulta" localSheetId="9">#REF!</definedName>
    <definedName name="Despesas_Consulta" localSheetId="3">#REF!</definedName>
    <definedName name="Despesas_Consulta" localSheetId="7">#REF!</definedName>
    <definedName name="Despesas_Consulta" localSheetId="1">#REF!</definedName>
    <definedName name="Despesas_Consulta" localSheetId="41">#REF!</definedName>
    <definedName name="Despesas_Consulta" localSheetId="6">#REF!</definedName>
    <definedName name="Despesas_Consulta" localSheetId="17">#REF!</definedName>
    <definedName name="Despesas_Consulta">#REF!</definedName>
    <definedName name="Receita_Consulta" localSheetId="0">#REF!</definedName>
    <definedName name="Receita_Consulta" localSheetId="31">#REF!</definedName>
    <definedName name="Receita_Consulta" localSheetId="30">#REF!</definedName>
    <definedName name="Receita_Consulta" localSheetId="29">#REF!</definedName>
    <definedName name="Receita_Consulta" localSheetId="5">#REF!</definedName>
    <definedName name="Receita_Consulta" localSheetId="4">#REF!</definedName>
    <definedName name="Receita_Consulta" localSheetId="8">#REF!</definedName>
    <definedName name="Receita_Consulta" localSheetId="27">#REF!</definedName>
    <definedName name="Receita_Consulta" localSheetId="9">#REF!</definedName>
    <definedName name="Receita_Consulta" localSheetId="3">#REF!</definedName>
    <definedName name="Receita_Consulta" localSheetId="7">#REF!</definedName>
    <definedName name="Receita_Consulta" localSheetId="1">#REF!</definedName>
    <definedName name="Receita_Consulta" localSheetId="41">#REF!</definedName>
    <definedName name="Receita_Consulta" localSheetId="6">#REF!</definedName>
    <definedName name="Receita_Consulta" localSheetId="17">#REF!</definedName>
    <definedName name="Receita_Consulta">#REF!</definedName>
    <definedName name="receitas" localSheetId="0">#REF!</definedName>
    <definedName name="receitas" localSheetId="31">#REF!</definedName>
    <definedName name="receitas" localSheetId="30">#REF!</definedName>
    <definedName name="receitas" localSheetId="29">#REF!</definedName>
    <definedName name="receitas" localSheetId="5">#REF!</definedName>
    <definedName name="receitas" localSheetId="4">#REF!</definedName>
    <definedName name="receitas" localSheetId="8">#REF!</definedName>
    <definedName name="receitas" localSheetId="27">#REF!</definedName>
    <definedName name="receitas" localSheetId="9">#REF!</definedName>
    <definedName name="receitas" localSheetId="3">#REF!</definedName>
    <definedName name="receitas" localSheetId="7">#REF!</definedName>
    <definedName name="receitas" localSheetId="1">#REF!</definedName>
    <definedName name="receitas" localSheetId="41">#REF!</definedName>
    <definedName name="receitas" localSheetId="6">#REF!</definedName>
    <definedName name="receitas" localSheetId="17">#REF!</definedName>
    <definedName name="receit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70" l="1"/>
  <c r="M23" i="70"/>
  <c r="L23" i="70"/>
  <c r="K23" i="70"/>
  <c r="J23" i="70"/>
  <c r="I23" i="70"/>
  <c r="H23" i="70"/>
  <c r="G23" i="70"/>
  <c r="F23" i="70"/>
  <c r="E23" i="70"/>
  <c r="D23" i="70"/>
  <c r="C23" i="70"/>
  <c r="B23" i="70"/>
  <c r="A23" i="70"/>
  <c r="N6" i="70"/>
  <c r="M6" i="70"/>
  <c r="L6" i="70"/>
  <c r="K6" i="70"/>
  <c r="J6" i="70"/>
  <c r="I6" i="70"/>
  <c r="H6" i="70"/>
  <c r="G6" i="70"/>
  <c r="F6" i="70"/>
  <c r="E6" i="70"/>
  <c r="D6" i="70"/>
  <c r="C6" i="70"/>
  <c r="B6" i="70"/>
  <c r="A6" i="70"/>
  <c r="E18" i="68" l="1"/>
  <c r="D18" i="55" l="1"/>
  <c r="C18" i="55"/>
  <c r="D18" i="27"/>
  <c r="C18" i="27"/>
  <c r="D19" i="18"/>
  <c r="C19" i="18"/>
  <c r="E17" i="24"/>
  <c r="D17" i="24"/>
  <c r="C16" i="41"/>
  <c r="D19" i="13" l="1"/>
  <c r="C19" i="13"/>
  <c r="D17" i="28"/>
  <c r="D19" i="12"/>
  <c r="C19" i="12"/>
  <c r="E27" i="68" l="1"/>
  <c r="E25" i="68"/>
  <c r="D25" i="68"/>
  <c r="E23" i="68"/>
  <c r="D23" i="68"/>
  <c r="C23" i="68"/>
  <c r="F12" i="68"/>
  <c r="M19" i="45" l="1"/>
  <c r="K16" i="5" l="1"/>
  <c r="I16" i="5"/>
  <c r="H16" i="5"/>
  <c r="G16" i="5"/>
  <c r="E16" i="5"/>
  <c r="D16" i="5"/>
  <c r="C16" i="5"/>
  <c r="E16" i="24"/>
  <c r="D16" i="24"/>
  <c r="D18" i="18"/>
  <c r="C18" i="18"/>
  <c r="D18" i="13"/>
  <c r="C18" i="13"/>
  <c r="D18" i="12"/>
  <c r="C18" i="12"/>
  <c r="D16" i="28"/>
  <c r="H17" i="25"/>
  <c r="G17" i="25"/>
  <c r="F17" i="25"/>
  <c r="E17" i="25"/>
  <c r="D17" i="25"/>
  <c r="C17" i="25"/>
  <c r="D17" i="27"/>
  <c r="C17" i="27"/>
  <c r="D17" i="55"/>
  <c r="C17" i="55"/>
  <c r="M17" i="6"/>
  <c r="V17" i="6" s="1"/>
  <c r="K17" i="6"/>
  <c r="U17" i="6" s="1"/>
  <c r="I17" i="6"/>
  <c r="H17" i="6"/>
  <c r="S17" i="6" s="1"/>
  <c r="J17" i="56"/>
  <c r="H17" i="56"/>
  <c r="P17" i="56" s="1"/>
  <c r="G17" i="56"/>
  <c r="J17" i="57"/>
  <c r="H17" i="57"/>
  <c r="P17" i="57" s="1"/>
  <c r="G17" i="57"/>
  <c r="O17" i="57" s="1"/>
  <c r="J17" i="58"/>
  <c r="H17" i="58"/>
  <c r="P17" i="58" s="1"/>
  <c r="G17" i="58"/>
  <c r="O17" i="58" s="1"/>
  <c r="M17" i="7"/>
  <c r="V17" i="7" s="1"/>
  <c r="K17" i="7"/>
  <c r="I17" i="7"/>
  <c r="T17" i="7" s="1"/>
  <c r="H17" i="7"/>
  <c r="S17" i="7" s="1"/>
  <c r="L17" i="7" l="1"/>
  <c r="J17" i="6"/>
  <c r="U17" i="7"/>
  <c r="I17" i="56"/>
  <c r="E17" i="55"/>
  <c r="K17" i="56"/>
  <c r="K17" i="58"/>
  <c r="I17" i="57"/>
  <c r="K17" i="57"/>
  <c r="I17" i="58"/>
  <c r="T17" i="6"/>
  <c r="Q17" i="57"/>
  <c r="J16" i="5"/>
  <c r="L17" i="6"/>
  <c r="Q17" i="58"/>
  <c r="O17" i="56"/>
  <c r="N17" i="6"/>
  <c r="F16" i="5"/>
  <c r="Q17" i="56"/>
  <c r="J17" i="7"/>
  <c r="N17" i="7"/>
  <c r="J4" i="3"/>
  <c r="J5" i="4"/>
  <c r="J4" i="4"/>
  <c r="K4" i="4"/>
  <c r="I4" i="1"/>
  <c r="J4" i="2"/>
  <c r="H10" i="21"/>
  <c r="H11" i="21" s="1"/>
  <c r="H9" i="21"/>
  <c r="H7" i="21"/>
  <c r="H8" i="21" s="1"/>
  <c r="H6" i="21"/>
  <c r="M17" i="9"/>
  <c r="V17" i="9" s="1"/>
  <c r="K17" i="9"/>
  <c r="U17" i="9" s="1"/>
  <c r="I17" i="9"/>
  <c r="H17" i="9"/>
  <c r="S17" i="9" s="1"/>
  <c r="K4" i="11"/>
  <c r="C12" i="19"/>
  <c r="L11" i="21" l="1"/>
  <c r="M11" i="21"/>
  <c r="J17" i="9"/>
  <c r="L17" i="9"/>
  <c r="T17" i="9"/>
  <c r="N17" i="9"/>
  <c r="D3" i="47"/>
  <c r="E7" i="50" l="1"/>
  <c r="D7" i="50"/>
  <c r="C7" i="50"/>
  <c r="H16" i="7" l="1"/>
  <c r="H15" i="7"/>
  <c r="H14" i="7"/>
  <c r="H13" i="7"/>
  <c r="H12" i="7"/>
  <c r="H11" i="7"/>
  <c r="H10" i="7"/>
  <c r="H9" i="7"/>
  <c r="H8" i="7"/>
  <c r="H7" i="7"/>
  <c r="H6" i="7"/>
  <c r="H5" i="7"/>
  <c r="H4" i="7"/>
  <c r="J16" i="58"/>
  <c r="G16" i="58"/>
  <c r="J15" i="58"/>
  <c r="G15" i="58"/>
  <c r="J14" i="58"/>
  <c r="G14" i="58"/>
  <c r="J13" i="58"/>
  <c r="G13" i="58"/>
  <c r="J12" i="58"/>
  <c r="G12" i="58"/>
  <c r="J11" i="58"/>
  <c r="G11" i="58"/>
  <c r="J10" i="58"/>
  <c r="G10" i="58"/>
  <c r="J9" i="58"/>
  <c r="G9" i="58"/>
  <c r="J8" i="58"/>
  <c r="G8" i="58"/>
  <c r="J7" i="58"/>
  <c r="G7" i="58"/>
  <c r="J6" i="58"/>
  <c r="G6" i="58"/>
  <c r="J5" i="58"/>
  <c r="G5" i="58"/>
  <c r="J4" i="58"/>
  <c r="G4" i="58"/>
  <c r="J16" i="57"/>
  <c r="G16" i="57"/>
  <c r="J15" i="57"/>
  <c r="G15" i="57"/>
  <c r="J14" i="57"/>
  <c r="G14" i="57"/>
  <c r="J13" i="57"/>
  <c r="G13" i="57"/>
  <c r="J12" i="57"/>
  <c r="G12" i="57"/>
  <c r="J11" i="57"/>
  <c r="G11" i="57"/>
  <c r="J10" i="57"/>
  <c r="G10" i="57"/>
  <c r="J9" i="57"/>
  <c r="G9" i="57"/>
  <c r="J8" i="57"/>
  <c r="G8" i="57"/>
  <c r="J7" i="57"/>
  <c r="G7" i="57"/>
  <c r="J6" i="57"/>
  <c r="G6" i="57"/>
  <c r="J5" i="57"/>
  <c r="G5" i="57"/>
  <c r="J4" i="57"/>
  <c r="G4" i="57"/>
  <c r="J16" i="56"/>
  <c r="G16" i="56"/>
  <c r="J15" i="56"/>
  <c r="G15" i="56"/>
  <c r="J14" i="56"/>
  <c r="G14" i="56"/>
  <c r="J13" i="56"/>
  <c r="G13" i="56"/>
  <c r="J12" i="56"/>
  <c r="G12" i="56"/>
  <c r="J11" i="56"/>
  <c r="G11" i="56"/>
  <c r="J10" i="56"/>
  <c r="G10" i="56"/>
  <c r="J9" i="56"/>
  <c r="G9" i="56"/>
  <c r="J8" i="56"/>
  <c r="G8" i="56"/>
  <c r="J7" i="56"/>
  <c r="G7" i="56"/>
  <c r="J6" i="56"/>
  <c r="G6" i="56"/>
  <c r="J5" i="56"/>
  <c r="G5" i="56"/>
  <c r="J4" i="56"/>
  <c r="G4" i="56"/>
  <c r="M16" i="6"/>
  <c r="K16" i="6"/>
  <c r="I16" i="6"/>
  <c r="H16" i="6"/>
  <c r="M15" i="6"/>
  <c r="K15" i="6"/>
  <c r="I15" i="6"/>
  <c r="H15" i="6"/>
  <c r="M14" i="6"/>
  <c r="K14" i="6"/>
  <c r="I14" i="6"/>
  <c r="H14" i="6"/>
  <c r="M13" i="6"/>
  <c r="K13" i="6"/>
  <c r="I13" i="6"/>
  <c r="H13" i="6"/>
  <c r="M12" i="6"/>
  <c r="K12" i="6"/>
  <c r="I12" i="6"/>
  <c r="H12" i="6"/>
  <c r="M11" i="6"/>
  <c r="K11" i="6"/>
  <c r="I11" i="6"/>
  <c r="H11" i="6"/>
  <c r="M10" i="6"/>
  <c r="K10" i="6"/>
  <c r="I10" i="6"/>
  <c r="H10" i="6"/>
  <c r="M9" i="6"/>
  <c r="K9" i="6"/>
  <c r="I9" i="6"/>
  <c r="H9" i="6"/>
  <c r="M8" i="6"/>
  <c r="K8" i="6"/>
  <c r="I8" i="6"/>
  <c r="H8" i="6"/>
  <c r="M7" i="6"/>
  <c r="K7" i="6"/>
  <c r="I7" i="6"/>
  <c r="H7" i="6"/>
  <c r="M6" i="6"/>
  <c r="K6" i="6"/>
  <c r="I6" i="6"/>
  <c r="H6" i="6"/>
  <c r="M5" i="6"/>
  <c r="K5" i="6"/>
  <c r="I5" i="6"/>
  <c r="H5" i="6"/>
  <c r="M4" i="6"/>
  <c r="K4" i="6"/>
  <c r="I4" i="6"/>
  <c r="H4" i="6"/>
  <c r="D16" i="55"/>
  <c r="C16" i="55"/>
  <c r="D15" i="55"/>
  <c r="C15" i="55"/>
  <c r="D14" i="55"/>
  <c r="C14" i="55"/>
  <c r="D13" i="55"/>
  <c r="C13" i="55"/>
  <c r="D12" i="55"/>
  <c r="C12" i="55"/>
  <c r="D11" i="55"/>
  <c r="C11" i="55"/>
  <c r="D10" i="55"/>
  <c r="C10" i="55"/>
  <c r="D9" i="55"/>
  <c r="C9" i="55"/>
  <c r="D8" i="55"/>
  <c r="C8" i="55"/>
  <c r="D7" i="55"/>
  <c r="C7" i="55"/>
  <c r="D6" i="55"/>
  <c r="C6" i="55"/>
  <c r="D5" i="55"/>
  <c r="C5" i="55"/>
  <c r="D16" i="27"/>
  <c r="C16" i="27"/>
  <c r="D15" i="27"/>
  <c r="C15" i="27"/>
  <c r="D14" i="27"/>
  <c r="C14" i="27"/>
  <c r="D13" i="27"/>
  <c r="C13" i="27"/>
  <c r="D12" i="27"/>
  <c r="C12" i="27"/>
  <c r="D11" i="27"/>
  <c r="C11" i="27"/>
  <c r="D10" i="27"/>
  <c r="C10" i="27"/>
  <c r="D9" i="27"/>
  <c r="C9" i="27"/>
  <c r="D8" i="27"/>
  <c r="C8" i="27"/>
  <c r="D7" i="27"/>
  <c r="C7" i="27"/>
  <c r="D6" i="27"/>
  <c r="C6" i="27"/>
  <c r="D5" i="27"/>
  <c r="C5" i="27"/>
  <c r="H18" i="25"/>
  <c r="G18" i="25"/>
  <c r="F18" i="25"/>
  <c r="E18" i="25"/>
  <c r="D18" i="25"/>
  <c r="C18" i="25"/>
  <c r="H16" i="25"/>
  <c r="G16" i="25"/>
  <c r="F16" i="25"/>
  <c r="E16" i="25"/>
  <c r="D16" i="25"/>
  <c r="C16" i="25"/>
  <c r="H15" i="25"/>
  <c r="G15" i="25"/>
  <c r="F15" i="25"/>
  <c r="E15" i="25"/>
  <c r="D15" i="25"/>
  <c r="C15" i="25"/>
  <c r="H14" i="25"/>
  <c r="G14" i="25"/>
  <c r="F14" i="25"/>
  <c r="E14" i="25"/>
  <c r="D14" i="25"/>
  <c r="C14" i="25"/>
  <c r="H13" i="25"/>
  <c r="G13" i="25"/>
  <c r="F13" i="25"/>
  <c r="E13" i="25"/>
  <c r="D13" i="25"/>
  <c r="C13" i="25"/>
  <c r="H12" i="25"/>
  <c r="G12" i="25"/>
  <c r="F12" i="25"/>
  <c r="E12" i="25"/>
  <c r="D12" i="25"/>
  <c r="C12" i="25"/>
  <c r="H11" i="25"/>
  <c r="G11" i="25"/>
  <c r="F11" i="25"/>
  <c r="E11" i="25"/>
  <c r="D11" i="25"/>
  <c r="C11" i="25"/>
  <c r="H10" i="25"/>
  <c r="G10" i="25"/>
  <c r="F10" i="25"/>
  <c r="E10" i="25"/>
  <c r="D10" i="25"/>
  <c r="C10" i="25"/>
  <c r="H9" i="25"/>
  <c r="G9" i="25"/>
  <c r="F9" i="25"/>
  <c r="E9" i="25"/>
  <c r="D9" i="25"/>
  <c r="C9" i="25"/>
  <c r="H8" i="25"/>
  <c r="G8" i="25"/>
  <c r="F8" i="25"/>
  <c r="E8" i="25"/>
  <c r="D8" i="25"/>
  <c r="C8" i="25"/>
  <c r="H7" i="25"/>
  <c r="G7" i="25"/>
  <c r="F7" i="25"/>
  <c r="E7" i="25"/>
  <c r="D7" i="25"/>
  <c r="C7" i="25"/>
  <c r="H6" i="25"/>
  <c r="G6" i="25"/>
  <c r="F6" i="25"/>
  <c r="E6" i="25"/>
  <c r="D6" i="25"/>
  <c r="C6" i="25"/>
  <c r="H5" i="25"/>
  <c r="G5" i="25"/>
  <c r="F5" i="25"/>
  <c r="E5" i="25"/>
  <c r="D5" i="25"/>
  <c r="C5" i="25"/>
  <c r="D15" i="28"/>
  <c r="D14" i="28"/>
  <c r="D13" i="28"/>
  <c r="D12" i="28"/>
  <c r="D11" i="28"/>
  <c r="D10" i="28"/>
  <c r="D9" i="28"/>
  <c r="D8" i="28"/>
  <c r="D7" i="28"/>
  <c r="D6" i="28"/>
  <c r="D5" i="28"/>
  <c r="D4" i="28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17" i="13"/>
  <c r="C17" i="13"/>
  <c r="D16" i="13"/>
  <c r="C16" i="13"/>
  <c r="D15" i="13"/>
  <c r="C15" i="13"/>
  <c r="D14" i="13"/>
  <c r="C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17" i="18"/>
  <c r="C17" i="18"/>
  <c r="D16" i="18"/>
  <c r="C16" i="18"/>
  <c r="D15" i="18"/>
  <c r="C15" i="18"/>
  <c r="D14" i="18"/>
  <c r="C14" i="18"/>
  <c r="D13" i="18"/>
  <c r="C13" i="18"/>
  <c r="D12" i="18"/>
  <c r="C12" i="18"/>
  <c r="D11" i="18"/>
  <c r="C11" i="18"/>
  <c r="D10" i="18"/>
  <c r="C10" i="18"/>
  <c r="D9" i="18"/>
  <c r="C9" i="18"/>
  <c r="D8" i="18"/>
  <c r="C8" i="18"/>
  <c r="D7" i="18"/>
  <c r="C7" i="18"/>
  <c r="D6" i="18"/>
  <c r="C6" i="18"/>
  <c r="E15" i="24"/>
  <c r="D15" i="24"/>
  <c r="E14" i="24"/>
  <c r="D14" i="24"/>
  <c r="D13" i="24"/>
  <c r="D12" i="24"/>
  <c r="E13" i="24"/>
  <c r="E12" i="24"/>
  <c r="E11" i="24"/>
  <c r="E10" i="24"/>
  <c r="D11" i="24"/>
  <c r="D10" i="24"/>
  <c r="E9" i="24"/>
  <c r="D9" i="24"/>
  <c r="D8" i="24"/>
  <c r="E8" i="24"/>
  <c r="E7" i="24"/>
  <c r="E6" i="24"/>
  <c r="E5" i="24"/>
  <c r="D7" i="24"/>
  <c r="E4" i="24"/>
  <c r="D6" i="24"/>
  <c r="D5" i="24"/>
  <c r="D4" i="24"/>
  <c r="K17" i="5"/>
  <c r="I17" i="5"/>
  <c r="H17" i="5"/>
  <c r="G17" i="5"/>
  <c r="E17" i="5"/>
  <c r="D17" i="5"/>
  <c r="C17" i="5"/>
  <c r="K15" i="5"/>
  <c r="I15" i="5"/>
  <c r="H15" i="5"/>
  <c r="G15" i="5"/>
  <c r="E15" i="5"/>
  <c r="D15" i="5"/>
  <c r="C15" i="5"/>
  <c r="K14" i="5"/>
  <c r="I14" i="5"/>
  <c r="H14" i="5"/>
  <c r="G14" i="5"/>
  <c r="E14" i="5"/>
  <c r="D14" i="5"/>
  <c r="C14" i="5"/>
  <c r="K13" i="5"/>
  <c r="I13" i="5"/>
  <c r="H13" i="5"/>
  <c r="G13" i="5"/>
  <c r="E13" i="5"/>
  <c r="D13" i="5"/>
  <c r="C13" i="5"/>
  <c r="K12" i="5"/>
  <c r="I12" i="5"/>
  <c r="H12" i="5"/>
  <c r="G12" i="5"/>
  <c r="E12" i="5"/>
  <c r="D12" i="5"/>
  <c r="C12" i="5"/>
  <c r="K11" i="5"/>
  <c r="I11" i="5"/>
  <c r="H11" i="5"/>
  <c r="G11" i="5"/>
  <c r="E11" i="5"/>
  <c r="D11" i="5"/>
  <c r="C11" i="5"/>
  <c r="K10" i="5"/>
  <c r="I10" i="5"/>
  <c r="H10" i="5"/>
  <c r="G10" i="5"/>
  <c r="E10" i="5"/>
  <c r="D10" i="5"/>
  <c r="C10" i="5"/>
  <c r="K9" i="5"/>
  <c r="I9" i="5"/>
  <c r="H9" i="5"/>
  <c r="G9" i="5"/>
  <c r="E9" i="5"/>
  <c r="D9" i="5"/>
  <c r="C9" i="5"/>
  <c r="K8" i="5"/>
  <c r="I8" i="5"/>
  <c r="H8" i="5"/>
  <c r="G8" i="5"/>
  <c r="E8" i="5"/>
  <c r="D8" i="5"/>
  <c r="C8" i="5"/>
  <c r="K7" i="5"/>
  <c r="I7" i="5"/>
  <c r="H7" i="5"/>
  <c r="G7" i="5"/>
  <c r="E7" i="5"/>
  <c r="D7" i="5"/>
  <c r="C7" i="5"/>
  <c r="K6" i="5"/>
  <c r="I6" i="5"/>
  <c r="H6" i="5"/>
  <c r="G6" i="5"/>
  <c r="E6" i="5"/>
  <c r="D6" i="5"/>
  <c r="C6" i="5"/>
  <c r="K5" i="5"/>
  <c r="I5" i="5"/>
  <c r="H5" i="5"/>
  <c r="G5" i="5"/>
  <c r="E5" i="5"/>
  <c r="D5" i="5"/>
  <c r="C5" i="5"/>
  <c r="K4" i="5"/>
  <c r="I4" i="5"/>
  <c r="H4" i="5"/>
  <c r="G4" i="5"/>
  <c r="E4" i="5"/>
  <c r="D4" i="5"/>
  <c r="C4" i="5"/>
  <c r="G10" i="54"/>
  <c r="E10" i="54"/>
  <c r="D10" i="54"/>
  <c r="C10" i="54"/>
  <c r="G9" i="54"/>
  <c r="F9" i="54"/>
  <c r="E9" i="54"/>
  <c r="D9" i="54"/>
  <c r="C9" i="54"/>
  <c r="G8" i="54"/>
  <c r="F8" i="54"/>
  <c r="E8" i="54"/>
  <c r="D8" i="54"/>
  <c r="C8" i="54"/>
  <c r="G7" i="54"/>
  <c r="F7" i="54"/>
  <c r="E7" i="54"/>
  <c r="D7" i="54"/>
  <c r="C7" i="54"/>
  <c r="G6" i="54"/>
  <c r="F6" i="54"/>
  <c r="E6" i="54"/>
  <c r="D6" i="54"/>
  <c r="C6" i="54"/>
  <c r="G5" i="54"/>
  <c r="F5" i="54"/>
  <c r="E5" i="54"/>
  <c r="D5" i="54"/>
  <c r="C5" i="54"/>
  <c r="G4" i="54"/>
  <c r="F4" i="54"/>
  <c r="E4" i="54"/>
  <c r="D4" i="54"/>
  <c r="C4" i="54"/>
  <c r="G3" i="54"/>
  <c r="F3" i="54"/>
  <c r="E3" i="54"/>
  <c r="D3" i="54"/>
  <c r="C3" i="54"/>
  <c r="C44" i="53" l="1"/>
  <c r="C35" i="53"/>
  <c r="D26" i="53"/>
  <c r="C26" i="53"/>
  <c r="C16" i="53"/>
  <c r="B9" i="52"/>
  <c r="B8" i="52"/>
  <c r="B7" i="52"/>
  <c r="B6" i="52"/>
  <c r="B5" i="52"/>
  <c r="B4" i="52"/>
  <c r="B3" i="52"/>
  <c r="B10" i="51"/>
  <c r="B9" i="51"/>
  <c r="B8" i="51"/>
  <c r="B7" i="51"/>
  <c r="B6" i="51"/>
  <c r="B5" i="51"/>
  <c r="B4" i="51"/>
  <c r="B3" i="51"/>
  <c r="E6" i="50"/>
  <c r="D6" i="50"/>
  <c r="C6" i="50"/>
  <c r="E5" i="50"/>
  <c r="D5" i="50"/>
  <c r="C5" i="50"/>
  <c r="E4" i="50"/>
  <c r="D4" i="50"/>
  <c r="C4" i="50"/>
  <c r="H4" i="49"/>
  <c r="G4" i="49"/>
  <c r="F4" i="49"/>
  <c r="E4" i="49"/>
  <c r="D4" i="49"/>
  <c r="C4" i="49"/>
  <c r="M6" i="48" l="1"/>
  <c r="L6" i="48"/>
  <c r="M5" i="48"/>
  <c r="L5" i="48"/>
  <c r="M4" i="48"/>
  <c r="L4" i="48"/>
  <c r="E4" i="48"/>
  <c r="D4" i="48"/>
  <c r="C4" i="48"/>
  <c r="B4" i="48"/>
  <c r="A4" i="48"/>
  <c r="M3" i="48"/>
  <c r="L3" i="48"/>
  <c r="F6" i="47"/>
  <c r="E6" i="47"/>
  <c r="D6" i="47"/>
  <c r="C6" i="47"/>
  <c r="F5" i="47"/>
  <c r="E5" i="47"/>
  <c r="D5" i="47"/>
  <c r="C5" i="47"/>
  <c r="F4" i="47"/>
  <c r="E4" i="47"/>
  <c r="D4" i="47"/>
  <c r="C4" i="47"/>
  <c r="F3" i="47"/>
  <c r="E3" i="47"/>
  <c r="C3" i="47"/>
  <c r="F7" i="46"/>
  <c r="E7" i="46"/>
  <c r="D7" i="46"/>
  <c r="F6" i="46"/>
  <c r="E6" i="46"/>
  <c r="D6" i="46"/>
  <c r="F5" i="46"/>
  <c r="E5" i="46"/>
  <c r="F4" i="46"/>
  <c r="E4" i="46"/>
  <c r="D4" i="46"/>
  <c r="D5" i="46"/>
  <c r="F25" i="45"/>
  <c r="D25" i="45"/>
  <c r="C25" i="45"/>
  <c r="B25" i="45"/>
  <c r="F24" i="45"/>
  <c r="D24" i="45"/>
  <c r="C24" i="45"/>
  <c r="B24" i="45"/>
  <c r="F23" i="45"/>
  <c r="D23" i="45"/>
  <c r="C23" i="45"/>
  <c r="B23" i="45"/>
  <c r="F22" i="45"/>
  <c r="D22" i="45"/>
  <c r="C22" i="45"/>
  <c r="B22" i="45"/>
  <c r="D22" i="44"/>
  <c r="C22" i="44"/>
  <c r="D21" i="44"/>
  <c r="C21" i="44"/>
  <c r="D20" i="44"/>
  <c r="C20" i="44"/>
  <c r="C13" i="44"/>
  <c r="C12" i="44"/>
  <c r="C11" i="44"/>
  <c r="H5" i="42"/>
  <c r="G5" i="42"/>
  <c r="F5" i="42"/>
  <c r="E5" i="42"/>
  <c r="D5" i="42"/>
  <c r="H4" i="42"/>
  <c r="G4" i="42"/>
  <c r="F4" i="42"/>
  <c r="E4" i="42"/>
  <c r="D4" i="42"/>
  <c r="C4" i="42"/>
  <c r="B4" i="42"/>
  <c r="C5" i="42"/>
  <c r="B5" i="42"/>
  <c r="C17" i="41"/>
  <c r="C15" i="41"/>
  <c r="C14" i="41"/>
  <c r="C13" i="41"/>
  <c r="C12" i="41"/>
  <c r="C11" i="41"/>
  <c r="C10" i="41"/>
  <c r="C9" i="41"/>
  <c r="C8" i="41"/>
  <c r="C7" i="41"/>
  <c r="C6" i="41"/>
  <c r="C5" i="41"/>
  <c r="C4" i="41"/>
  <c r="H16" i="56" l="1"/>
  <c r="H15" i="56"/>
  <c r="H14" i="56"/>
  <c r="H13" i="56"/>
  <c r="H12" i="56"/>
  <c r="H11" i="56"/>
  <c r="H10" i="56"/>
  <c r="H9" i="56"/>
  <c r="H8" i="56"/>
  <c r="H7" i="56"/>
  <c r="H6" i="56"/>
  <c r="H5" i="56"/>
  <c r="H4" i="56"/>
  <c r="H16" i="57"/>
  <c r="H15" i="57"/>
  <c r="H14" i="57"/>
  <c r="H13" i="57"/>
  <c r="H12" i="57"/>
  <c r="H11" i="57"/>
  <c r="H10" i="57"/>
  <c r="H9" i="57"/>
  <c r="H8" i="57"/>
  <c r="H7" i="57"/>
  <c r="H6" i="57"/>
  <c r="H5" i="57"/>
  <c r="H4" i="57"/>
  <c r="H16" i="58"/>
  <c r="H15" i="58"/>
  <c r="H14" i="58"/>
  <c r="H13" i="58"/>
  <c r="H12" i="58"/>
  <c r="H11" i="58"/>
  <c r="H10" i="58"/>
  <c r="H9" i="58"/>
  <c r="H8" i="58"/>
  <c r="H7" i="58"/>
  <c r="H6" i="58"/>
  <c r="H5" i="58"/>
  <c r="H4" i="58"/>
  <c r="M16" i="7"/>
  <c r="K16" i="7"/>
  <c r="I16" i="7"/>
  <c r="M15" i="7"/>
  <c r="K15" i="7"/>
  <c r="I15" i="7"/>
  <c r="M14" i="7"/>
  <c r="K14" i="7"/>
  <c r="I14" i="7"/>
  <c r="M13" i="7"/>
  <c r="K13" i="7"/>
  <c r="I13" i="7"/>
  <c r="M12" i="7"/>
  <c r="K12" i="7"/>
  <c r="I12" i="7"/>
  <c r="M11" i="7"/>
  <c r="K11" i="7"/>
  <c r="I11" i="7"/>
  <c r="M10" i="7"/>
  <c r="K10" i="7"/>
  <c r="I10" i="7"/>
  <c r="M9" i="7"/>
  <c r="K9" i="7"/>
  <c r="I9" i="7"/>
  <c r="M8" i="7"/>
  <c r="K8" i="7"/>
  <c r="I8" i="7"/>
  <c r="I7" i="7"/>
  <c r="I6" i="7"/>
  <c r="I5" i="7"/>
  <c r="I4" i="7"/>
  <c r="K4" i="3"/>
  <c r="I4" i="3"/>
  <c r="H4" i="3"/>
  <c r="G4" i="3"/>
  <c r="F4" i="3"/>
  <c r="E4" i="3"/>
  <c r="D4" i="3"/>
  <c r="C4" i="3"/>
  <c r="K5" i="4"/>
  <c r="I5" i="4"/>
  <c r="H5" i="4"/>
  <c r="G5" i="4"/>
  <c r="F5" i="4"/>
  <c r="E5" i="4"/>
  <c r="D5" i="4"/>
  <c r="C5" i="4"/>
  <c r="I4" i="4"/>
  <c r="H4" i="4"/>
  <c r="G4" i="4"/>
  <c r="F4" i="4"/>
  <c r="E4" i="4"/>
  <c r="D4" i="4"/>
  <c r="C4" i="4"/>
  <c r="J4" i="1"/>
  <c r="H4" i="1"/>
  <c r="G4" i="1"/>
  <c r="F4" i="1"/>
  <c r="E4" i="1"/>
  <c r="D4" i="1"/>
  <c r="C4" i="1"/>
  <c r="B4" i="1"/>
  <c r="K4" i="2"/>
  <c r="U18" i="2" s="1"/>
  <c r="I4" i="2"/>
  <c r="T18" i="2" s="1"/>
  <c r="H4" i="2"/>
  <c r="G4" i="2"/>
  <c r="F4" i="2"/>
  <c r="E4" i="2"/>
  <c r="D4" i="2"/>
  <c r="C4" i="2"/>
  <c r="B4" i="2"/>
  <c r="I10" i="21"/>
  <c r="G10" i="21"/>
  <c r="F10" i="21"/>
  <c r="E10" i="21"/>
  <c r="D10" i="21"/>
  <c r="C10" i="21"/>
  <c r="I9" i="21"/>
  <c r="G9" i="21"/>
  <c r="F9" i="21"/>
  <c r="E9" i="21"/>
  <c r="D9" i="21"/>
  <c r="C9" i="21"/>
  <c r="I7" i="21"/>
  <c r="G7" i="21"/>
  <c r="F7" i="21"/>
  <c r="E7" i="21"/>
  <c r="D7" i="21"/>
  <c r="C7" i="21"/>
  <c r="I6" i="21"/>
  <c r="G6" i="21"/>
  <c r="F6" i="21"/>
  <c r="E6" i="21"/>
  <c r="D6" i="21"/>
  <c r="C6" i="21"/>
  <c r="M16" i="9"/>
  <c r="K16" i="9"/>
  <c r="I16" i="9"/>
  <c r="M15" i="9"/>
  <c r="K15" i="9"/>
  <c r="I15" i="9"/>
  <c r="M14" i="9"/>
  <c r="K14" i="9"/>
  <c r="I14" i="9"/>
  <c r="M13" i="9"/>
  <c r="K13" i="9"/>
  <c r="I13" i="9"/>
  <c r="M12" i="9"/>
  <c r="K12" i="9"/>
  <c r="I12" i="9"/>
  <c r="M11" i="9"/>
  <c r="K11" i="9"/>
  <c r="I11" i="9"/>
  <c r="M10" i="9"/>
  <c r="K10" i="9"/>
  <c r="I10" i="9"/>
  <c r="M9" i="9"/>
  <c r="K9" i="9"/>
  <c r="I9" i="9"/>
  <c r="M8" i="9"/>
  <c r="K8" i="9"/>
  <c r="I8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E8" i="17" l="1"/>
  <c r="E9" i="17"/>
  <c r="D8" i="17"/>
  <c r="D9" i="17"/>
  <c r="C8" i="17"/>
  <c r="C9" i="17"/>
  <c r="E16" i="17"/>
  <c r="D16" i="17"/>
  <c r="C16" i="17"/>
  <c r="E15" i="17"/>
  <c r="D15" i="17"/>
  <c r="C15" i="17"/>
  <c r="E14" i="17"/>
  <c r="D14" i="17"/>
  <c r="C14" i="17"/>
  <c r="E13" i="17"/>
  <c r="D13" i="17"/>
  <c r="C13" i="17"/>
  <c r="E12" i="17"/>
  <c r="D12" i="17"/>
  <c r="C12" i="17"/>
  <c r="E11" i="17"/>
  <c r="D11" i="17"/>
  <c r="C11" i="17"/>
  <c r="E10" i="17"/>
  <c r="D10" i="17"/>
  <c r="C10" i="17"/>
  <c r="E7" i="17"/>
  <c r="D7" i="17"/>
  <c r="C7" i="17"/>
  <c r="E6" i="17"/>
  <c r="D6" i="17"/>
  <c r="C6" i="17"/>
  <c r="J4" i="11"/>
  <c r="I4" i="11"/>
  <c r="H4" i="11"/>
  <c r="G4" i="11"/>
  <c r="F4" i="11"/>
  <c r="E4" i="11"/>
  <c r="D4" i="11"/>
  <c r="C4" i="11"/>
  <c r="B4" i="11"/>
  <c r="C11" i="19"/>
  <c r="C10" i="19"/>
  <c r="C9" i="19"/>
  <c r="C8" i="19"/>
  <c r="C7" i="19"/>
  <c r="C6" i="19"/>
  <c r="C5" i="19"/>
  <c r="C4" i="19"/>
  <c r="C3" i="19"/>
  <c r="T18" i="11" l="1"/>
  <c r="U18" i="11"/>
  <c r="D22" i="12"/>
  <c r="C22" i="12"/>
  <c r="D22" i="13"/>
  <c r="C22" i="13"/>
  <c r="C36" i="18"/>
  <c r="D36" i="18"/>
  <c r="I16" i="57" l="1"/>
  <c r="I12" i="57"/>
  <c r="I8" i="57"/>
  <c r="I15" i="57"/>
  <c r="I11" i="57"/>
  <c r="I7" i="57"/>
  <c r="I14" i="57"/>
  <c r="I10" i="57"/>
  <c r="I5" i="57"/>
  <c r="I13" i="57"/>
  <c r="I9" i="57"/>
  <c r="C21" i="18"/>
  <c r="E18" i="24"/>
  <c r="D18" i="24"/>
  <c r="H17" i="61" l="1"/>
  <c r="G17" i="61"/>
  <c r="H16" i="61"/>
  <c r="G16" i="61"/>
  <c r="H8" i="61"/>
  <c r="G8" i="61"/>
  <c r="H7" i="61"/>
  <c r="G7" i="61"/>
  <c r="H6" i="61"/>
  <c r="G6" i="61"/>
  <c r="H5" i="61"/>
  <c r="G5" i="61"/>
  <c r="K5" i="58" l="1"/>
  <c r="Q6" i="58"/>
  <c r="Q10" i="58"/>
  <c r="K13" i="58"/>
  <c r="P5" i="58"/>
  <c r="P7" i="58"/>
  <c r="P8" i="58"/>
  <c r="P18" i="58" s="1"/>
  <c r="P9" i="58"/>
  <c r="P10" i="58"/>
  <c r="P11" i="58"/>
  <c r="P12" i="58"/>
  <c r="P13" i="58"/>
  <c r="P14" i="58"/>
  <c r="P16" i="58"/>
  <c r="P4" i="58"/>
  <c r="O7" i="58"/>
  <c r="O8" i="58"/>
  <c r="O9" i="58"/>
  <c r="O10" i="58"/>
  <c r="O11" i="58"/>
  <c r="O12" i="58"/>
  <c r="O13" i="58"/>
  <c r="O14" i="58"/>
  <c r="O15" i="58"/>
  <c r="O16" i="58"/>
  <c r="O4" i="58"/>
  <c r="O18" i="58" s="1"/>
  <c r="Q16" i="58"/>
  <c r="P15" i="58"/>
  <c r="K14" i="58"/>
  <c r="K9" i="58"/>
  <c r="Q7" i="58"/>
  <c r="O6" i="58"/>
  <c r="P6" i="58"/>
  <c r="O5" i="58"/>
  <c r="Q6" i="57"/>
  <c r="K10" i="57"/>
  <c r="K14" i="57"/>
  <c r="Q4" i="57"/>
  <c r="P6" i="57"/>
  <c r="P8" i="57"/>
  <c r="P18" i="57" s="1"/>
  <c r="P9" i="57"/>
  <c r="P10" i="57"/>
  <c r="P12" i="57"/>
  <c r="P13" i="57"/>
  <c r="P14" i="57"/>
  <c r="P16" i="57"/>
  <c r="P4" i="57"/>
  <c r="O5" i="57"/>
  <c r="O8" i="57"/>
  <c r="O9" i="57"/>
  <c r="O12" i="57"/>
  <c r="O14" i="57"/>
  <c r="O16" i="57"/>
  <c r="O4" i="57"/>
  <c r="O18" i="57" s="1"/>
  <c r="P15" i="57"/>
  <c r="P11" i="57"/>
  <c r="P7" i="57"/>
  <c r="O7" i="57"/>
  <c r="O6" i="57"/>
  <c r="Q5" i="57"/>
  <c r="P5" i="57"/>
  <c r="Q6" i="56"/>
  <c r="Q8" i="56"/>
  <c r="Q18" i="56" s="1"/>
  <c r="Q12" i="56"/>
  <c r="Q13" i="56"/>
  <c r="Q14" i="56"/>
  <c r="Q15" i="56"/>
  <c r="Q16" i="56"/>
  <c r="P7" i="56"/>
  <c r="P8" i="56"/>
  <c r="P18" i="56" s="1"/>
  <c r="P10" i="56"/>
  <c r="P12" i="56"/>
  <c r="P13" i="56"/>
  <c r="P14" i="56"/>
  <c r="P16" i="56"/>
  <c r="O5" i="56"/>
  <c r="O6" i="56"/>
  <c r="O7" i="56"/>
  <c r="O8" i="56"/>
  <c r="O9" i="56"/>
  <c r="O10" i="56"/>
  <c r="O11" i="56"/>
  <c r="O12" i="56"/>
  <c r="O13" i="56"/>
  <c r="O14" i="56"/>
  <c r="O16" i="56"/>
  <c r="O4" i="56"/>
  <c r="O18" i="56" s="1"/>
  <c r="P15" i="56"/>
  <c r="O15" i="56"/>
  <c r="Q11" i="56"/>
  <c r="P11" i="56"/>
  <c r="Q10" i="56"/>
  <c r="Q9" i="56"/>
  <c r="P9" i="56"/>
  <c r="P6" i="56"/>
  <c r="K10" i="58" l="1"/>
  <c r="K11" i="57"/>
  <c r="K7" i="57"/>
  <c r="I5" i="56"/>
  <c r="O10" i="57"/>
  <c r="K9" i="57"/>
  <c r="O13" i="57"/>
  <c r="K15" i="57"/>
  <c r="K8" i="58"/>
  <c r="K12" i="58"/>
  <c r="K11" i="58"/>
  <c r="K15" i="58"/>
  <c r="K4" i="58"/>
  <c r="Q13" i="58"/>
  <c r="Q14" i="58"/>
  <c r="K7" i="58"/>
  <c r="Q8" i="58"/>
  <c r="Q18" i="58" s="1"/>
  <c r="Q12" i="58"/>
  <c r="K16" i="58"/>
  <c r="Q4" i="58"/>
  <c r="Q5" i="58"/>
  <c r="Q9" i="58"/>
  <c r="Q11" i="58"/>
  <c r="Q15" i="58"/>
  <c r="I4" i="58"/>
  <c r="I5" i="58"/>
  <c r="I7" i="58"/>
  <c r="I8" i="58"/>
  <c r="I9" i="58"/>
  <c r="I10" i="58"/>
  <c r="I11" i="58"/>
  <c r="I12" i="58"/>
  <c r="I13" i="58"/>
  <c r="I14" i="58"/>
  <c r="I15" i="58"/>
  <c r="I16" i="58"/>
  <c r="K8" i="57"/>
  <c r="O11" i="57"/>
  <c r="K12" i="57"/>
  <c r="O15" i="57"/>
  <c r="K16" i="57"/>
  <c r="K13" i="57"/>
  <c r="K4" i="57"/>
  <c r="Q7" i="57"/>
  <c r="Q8" i="57"/>
  <c r="Q18" i="57" s="1"/>
  <c r="Q9" i="57"/>
  <c r="Q10" i="57"/>
  <c r="Q11" i="57"/>
  <c r="Q12" i="57"/>
  <c r="Q13" i="57"/>
  <c r="Q14" i="57"/>
  <c r="Q15" i="57"/>
  <c r="Q16" i="57"/>
  <c r="I4" i="57"/>
  <c r="K5" i="57"/>
  <c r="I4" i="56"/>
  <c r="K5" i="56"/>
  <c r="K7" i="56"/>
  <c r="K4" i="56"/>
  <c r="K9" i="56"/>
  <c r="K10" i="56"/>
  <c r="K11" i="56"/>
  <c r="K12" i="56"/>
  <c r="K13" i="56"/>
  <c r="K14" i="56"/>
  <c r="K15" i="56"/>
  <c r="K16" i="56"/>
  <c r="Q7" i="56"/>
  <c r="P4" i="56"/>
  <c r="P5" i="56"/>
  <c r="K8" i="56"/>
  <c r="Q5" i="56"/>
  <c r="Q4" i="56"/>
  <c r="I7" i="56"/>
  <c r="I8" i="56"/>
  <c r="I9" i="56"/>
  <c r="I10" i="56"/>
  <c r="I11" i="56"/>
  <c r="I12" i="56"/>
  <c r="I13" i="56"/>
  <c r="I14" i="56"/>
  <c r="I15" i="56"/>
  <c r="I16" i="56"/>
  <c r="E7" i="55"/>
  <c r="E9" i="55"/>
  <c r="E14" i="55"/>
  <c r="E18" i="55"/>
  <c r="E6" i="55"/>
  <c r="E10" i="55"/>
  <c r="E13" i="55" l="1"/>
  <c r="E5" i="55"/>
  <c r="E8" i="55"/>
  <c r="E12" i="55"/>
  <c r="E16" i="55"/>
  <c r="E11" i="55"/>
  <c r="E15" i="55"/>
  <c r="D27" i="53" l="1"/>
  <c r="C27" i="53"/>
  <c r="C17" i="53"/>
  <c r="D7" i="53"/>
  <c r="C7" i="53"/>
  <c r="D24" i="46" l="1"/>
  <c r="D23" i="46"/>
  <c r="E24" i="46"/>
  <c r="E23" i="46"/>
  <c r="D22" i="46"/>
  <c r="E22" i="46"/>
  <c r="D21" i="46"/>
  <c r="E8" i="46"/>
  <c r="Q25" i="45"/>
  <c r="N25" i="45"/>
  <c r="M25" i="45"/>
  <c r="Q23" i="45"/>
  <c r="Q24" i="45"/>
  <c r="Q22" i="45"/>
  <c r="O23" i="45"/>
  <c r="O24" i="45"/>
  <c r="O22" i="45"/>
  <c r="N23" i="45"/>
  <c r="M23" i="45"/>
  <c r="M24" i="45"/>
  <c r="M22" i="45"/>
  <c r="N26" i="45"/>
  <c r="M26" i="45"/>
  <c r="D26" i="45"/>
  <c r="E26" i="45" s="1"/>
  <c r="E25" i="45" l="1"/>
  <c r="P23" i="45"/>
  <c r="E24" i="45"/>
  <c r="E23" i="45"/>
  <c r="E22" i="45"/>
  <c r="N22" i="45"/>
  <c r="P22" i="45" s="1"/>
  <c r="N24" i="45"/>
  <c r="P24" i="45" s="1"/>
  <c r="P26" i="45"/>
  <c r="O25" i="45"/>
  <c r="P25" i="45" s="1"/>
  <c r="O26" i="45"/>
  <c r="C10" i="44" l="1"/>
  <c r="G17" i="42" l="1"/>
  <c r="F17" i="42"/>
  <c r="E17" i="42"/>
  <c r="D17" i="42"/>
  <c r="C17" i="42"/>
  <c r="B17" i="42"/>
  <c r="G16" i="42"/>
  <c r="F16" i="42"/>
  <c r="E16" i="42"/>
  <c r="D16" i="42"/>
  <c r="C16" i="42"/>
  <c r="B16" i="42"/>
  <c r="C37" i="12" l="1"/>
  <c r="T16" i="6" l="1"/>
  <c r="U16" i="6"/>
  <c r="V16" i="6"/>
  <c r="S7" i="6" l="1"/>
  <c r="S7" i="9" l="1"/>
  <c r="S7" i="7" l="1"/>
  <c r="D11" i="21" l="1"/>
  <c r="M7" i="21" s="1"/>
  <c r="E11" i="21"/>
  <c r="M8" i="21" s="1"/>
  <c r="F11" i="21"/>
  <c r="M9" i="21" s="1"/>
  <c r="G11" i="21"/>
  <c r="M10" i="21" s="1"/>
  <c r="I11" i="21"/>
  <c r="M12" i="21" s="1"/>
  <c r="C11" i="21"/>
  <c r="M6" i="21" s="1"/>
  <c r="D8" i="21"/>
  <c r="L7" i="21" s="1"/>
  <c r="E8" i="21"/>
  <c r="L8" i="21" s="1"/>
  <c r="F8" i="21"/>
  <c r="L9" i="21" s="1"/>
  <c r="G8" i="21"/>
  <c r="L10" i="21" s="1"/>
  <c r="I8" i="21"/>
  <c r="L12" i="21" s="1"/>
  <c r="C8" i="21"/>
  <c r="L6" i="21" s="1"/>
  <c r="D37" i="13" l="1"/>
  <c r="C37" i="13"/>
  <c r="C37" i="18"/>
  <c r="D21" i="18"/>
  <c r="D37" i="12"/>
  <c r="D36" i="12"/>
  <c r="C36" i="12"/>
  <c r="S16" i="9"/>
  <c r="S15" i="9"/>
  <c r="S14" i="9"/>
  <c r="S13" i="9"/>
  <c r="S12" i="9"/>
  <c r="S11" i="9"/>
  <c r="S10" i="9"/>
  <c r="S9" i="9"/>
  <c r="S8" i="9"/>
  <c r="S16" i="7"/>
  <c r="S14" i="7"/>
  <c r="S13" i="7"/>
  <c r="S12" i="7"/>
  <c r="S11" i="7"/>
  <c r="S10" i="7"/>
  <c r="S9" i="7"/>
  <c r="S8" i="7"/>
  <c r="S5" i="7"/>
  <c r="S4" i="7"/>
  <c r="S18" i="7" s="1"/>
  <c r="S5" i="6"/>
  <c r="S6" i="6"/>
  <c r="S8" i="6"/>
  <c r="S9" i="6"/>
  <c r="S10" i="6"/>
  <c r="S11" i="6"/>
  <c r="S12" i="6"/>
  <c r="S13" i="6"/>
  <c r="S14" i="6"/>
  <c r="S15" i="6"/>
  <c r="S4" i="6"/>
  <c r="S18" i="6" s="1"/>
  <c r="Q18" i="11" l="1"/>
  <c r="P18" i="11"/>
  <c r="J16" i="6"/>
  <c r="N16" i="6"/>
  <c r="L16" i="6"/>
  <c r="S18" i="11"/>
  <c r="O18" i="11"/>
  <c r="M18" i="11"/>
  <c r="N18" i="11"/>
  <c r="R18" i="11"/>
  <c r="S16" i="6"/>
  <c r="L26" i="24"/>
  <c r="L25" i="24"/>
  <c r="S5" i="9"/>
  <c r="S6" i="7"/>
  <c r="S4" i="9"/>
  <c r="S18" i="9" s="1"/>
  <c r="S15" i="7"/>
  <c r="S6" i="9"/>
  <c r="E10" i="4" l="1"/>
  <c r="I10" i="4"/>
  <c r="E9" i="4"/>
  <c r="I9" i="4"/>
  <c r="E8" i="3"/>
  <c r="I8" i="3"/>
  <c r="G9" i="1"/>
  <c r="E9" i="1"/>
  <c r="D9" i="4"/>
  <c r="H9" i="4"/>
  <c r="J9" i="1"/>
  <c r="F10" i="4"/>
  <c r="K10" i="4"/>
  <c r="F9" i="4"/>
  <c r="K9" i="4"/>
  <c r="F8" i="3"/>
  <c r="K8" i="3"/>
  <c r="C9" i="1"/>
  <c r="H9" i="1"/>
  <c r="D10" i="4"/>
  <c r="G10" i="4"/>
  <c r="G9" i="4"/>
  <c r="G8" i="3"/>
  <c r="F9" i="1"/>
  <c r="H10" i="4"/>
  <c r="H8" i="3"/>
  <c r="D9" i="1"/>
  <c r="Q18" i="2" l="1"/>
  <c r="M18" i="2"/>
  <c r="U16" i="7"/>
  <c r="L16" i="7"/>
  <c r="S18" i="2"/>
  <c r="J16" i="7"/>
  <c r="T16" i="7"/>
  <c r="O18" i="2"/>
  <c r="N16" i="7"/>
  <c r="V16" i="7"/>
  <c r="R18" i="2"/>
  <c r="N18" i="2"/>
  <c r="P18" i="2"/>
  <c r="V10" i="7"/>
  <c r="N10" i="7"/>
  <c r="T9" i="7"/>
  <c r="J9" i="7"/>
  <c r="T14" i="7"/>
  <c r="J14" i="7"/>
  <c r="T15" i="7"/>
  <c r="J15" i="7"/>
  <c r="U15" i="7"/>
  <c r="L15" i="7"/>
  <c r="V8" i="7"/>
  <c r="V18" i="7" s="1"/>
  <c r="N8" i="7"/>
  <c r="U10" i="7"/>
  <c r="L10" i="7"/>
  <c r="V14" i="7"/>
  <c r="N14" i="7"/>
  <c r="T11" i="7"/>
  <c r="J11" i="7"/>
  <c r="V15" i="7"/>
  <c r="N15" i="7"/>
  <c r="V9" i="7"/>
  <c r="N9" i="7"/>
  <c r="U14" i="7"/>
  <c r="L14" i="7"/>
  <c r="U9" i="7"/>
  <c r="L9" i="7"/>
  <c r="U11" i="7"/>
  <c r="L11" i="7"/>
  <c r="T12" i="7"/>
  <c r="J12" i="7"/>
  <c r="U8" i="7"/>
  <c r="U18" i="7" s="1"/>
  <c r="L8" i="7"/>
  <c r="V11" i="7"/>
  <c r="N11" i="7"/>
  <c r="T10" i="7"/>
  <c r="J10" i="7"/>
  <c r="U12" i="7"/>
  <c r="L12" i="7"/>
  <c r="T13" i="7"/>
  <c r="J13" i="7"/>
  <c r="V13" i="7"/>
  <c r="N13" i="7"/>
  <c r="T8" i="7"/>
  <c r="T18" i="7" s="1"/>
  <c r="J8" i="7"/>
  <c r="V12" i="7"/>
  <c r="N12" i="7"/>
  <c r="U13" i="7"/>
  <c r="L13" i="7"/>
  <c r="J7" i="5" l="1"/>
  <c r="J14" i="5" l="1"/>
  <c r="F12" i="5"/>
  <c r="J15" i="5"/>
  <c r="F14" i="5"/>
  <c r="J10" i="5"/>
  <c r="F9" i="5"/>
  <c r="J6" i="5"/>
  <c r="J5" i="5"/>
  <c r="F11" i="5"/>
  <c r="F13" i="5"/>
  <c r="F8" i="5"/>
  <c r="F6" i="5"/>
  <c r="F15" i="5"/>
  <c r="F17" i="5"/>
  <c r="F10" i="5"/>
  <c r="J12" i="5"/>
  <c r="F4" i="5"/>
  <c r="J13" i="5"/>
  <c r="J11" i="5"/>
  <c r="F5" i="5"/>
  <c r="J8" i="5"/>
  <c r="J17" i="5"/>
  <c r="J9" i="5"/>
  <c r="J4" i="5"/>
  <c r="F7" i="5" l="1"/>
  <c r="J7" i="6" l="1"/>
  <c r="T7" i="6"/>
  <c r="U13" i="6"/>
  <c r="L13" i="6"/>
  <c r="V13" i="6"/>
  <c r="N13" i="6"/>
  <c r="T14" i="6"/>
  <c r="J14" i="6"/>
  <c r="U9" i="6"/>
  <c r="L9" i="6"/>
  <c r="T4" i="6"/>
  <c r="T18" i="6" s="1"/>
  <c r="J4" i="6"/>
  <c r="U12" i="6"/>
  <c r="L12" i="6"/>
  <c r="V6" i="6"/>
  <c r="N6" i="6"/>
  <c r="T12" i="6"/>
  <c r="J12" i="6"/>
  <c r="U6" i="6"/>
  <c r="L6" i="6"/>
  <c r="V7" i="6"/>
  <c r="N7" i="6"/>
  <c r="V9" i="6"/>
  <c r="N9" i="6"/>
  <c r="V8" i="6"/>
  <c r="N8" i="6"/>
  <c r="V11" i="6"/>
  <c r="N11" i="6"/>
  <c r="V5" i="6"/>
  <c r="N5" i="6"/>
  <c r="T15" i="6"/>
  <c r="J15" i="6"/>
  <c r="T10" i="6"/>
  <c r="J10" i="6"/>
  <c r="T6" i="6"/>
  <c r="J6" i="6"/>
  <c r="V4" i="6"/>
  <c r="V18" i="6" s="1"/>
  <c r="N4" i="6"/>
  <c r="U8" i="6"/>
  <c r="L8" i="6"/>
  <c r="T11" i="6"/>
  <c r="J11" i="6"/>
  <c r="T8" i="6"/>
  <c r="J8" i="6"/>
  <c r="V14" i="6"/>
  <c r="N14" i="6"/>
  <c r="L7" i="6"/>
  <c r="U7" i="6"/>
  <c r="U4" i="6"/>
  <c r="U18" i="6" s="1"/>
  <c r="L4" i="6"/>
  <c r="U11" i="6"/>
  <c r="L11" i="6"/>
  <c r="U14" i="6"/>
  <c r="L14" i="6"/>
  <c r="J5" i="6"/>
  <c r="T5" i="6"/>
  <c r="V12" i="6"/>
  <c r="N12" i="6"/>
  <c r="U5" i="6"/>
  <c r="L5" i="6"/>
  <c r="T9" i="6"/>
  <c r="J9" i="6"/>
  <c r="V15" i="6"/>
  <c r="N15" i="6"/>
  <c r="U10" i="6"/>
  <c r="L10" i="6"/>
  <c r="T13" i="6"/>
  <c r="J13" i="6"/>
  <c r="U15" i="6"/>
  <c r="L15" i="6"/>
  <c r="V10" i="6"/>
  <c r="N10" i="6"/>
  <c r="D37" i="18" l="1"/>
  <c r="V15" i="9" l="1"/>
  <c r="N15" i="9"/>
  <c r="T16" i="9"/>
  <c r="J16" i="9"/>
  <c r="T9" i="9"/>
  <c r="J9" i="9"/>
  <c r="T15" i="9"/>
  <c r="J15" i="9"/>
  <c r="U14" i="9"/>
  <c r="L14" i="9"/>
  <c r="T11" i="9"/>
  <c r="J11" i="9"/>
  <c r="U13" i="9"/>
  <c r="L13" i="9"/>
  <c r="U10" i="9"/>
  <c r="L10" i="9"/>
  <c r="U9" i="9"/>
  <c r="L9" i="9"/>
  <c r="V11" i="9"/>
  <c r="N11" i="9"/>
  <c r="V8" i="9"/>
  <c r="V18" i="9" s="1"/>
  <c r="N8" i="9"/>
  <c r="U15" i="9"/>
  <c r="L15" i="9"/>
  <c r="V13" i="9"/>
  <c r="N13" i="9"/>
  <c r="J10" i="9"/>
  <c r="T10" i="9"/>
  <c r="T13" i="9"/>
  <c r="J13" i="9"/>
  <c r="V16" i="9"/>
  <c r="N16" i="9"/>
  <c r="T12" i="9"/>
  <c r="J12" i="9"/>
  <c r="T14" i="9"/>
  <c r="J14" i="9"/>
  <c r="U8" i="9"/>
  <c r="U18" i="9" s="1"/>
  <c r="L8" i="9"/>
  <c r="T8" i="9"/>
  <c r="T18" i="9" s="1"/>
  <c r="J8" i="9"/>
  <c r="U16" i="9"/>
  <c r="L16" i="9"/>
  <c r="U12" i="9"/>
  <c r="L12" i="9"/>
  <c r="V14" i="9"/>
  <c r="N14" i="9"/>
  <c r="U11" i="9"/>
  <c r="L11" i="9"/>
  <c r="V10" i="9"/>
  <c r="N10" i="9"/>
  <c r="V12" i="9"/>
  <c r="N12" i="9"/>
  <c r="N9" i="9"/>
  <c r="V9" i="9"/>
  <c r="C4" i="44" l="1"/>
  <c r="C2" i="44"/>
  <c r="C3" i="44"/>
  <c r="H12" i="16" l="1"/>
  <c r="D12" i="16"/>
  <c r="F11" i="16"/>
  <c r="H10" i="16"/>
  <c r="D10" i="16"/>
  <c r="F9" i="16"/>
  <c r="H8" i="16"/>
  <c r="D8" i="16"/>
  <c r="F7" i="16"/>
  <c r="H6" i="16"/>
  <c r="D6" i="16"/>
  <c r="F5" i="16"/>
  <c r="H4" i="16"/>
  <c r="G12" i="16"/>
  <c r="C12" i="16"/>
  <c r="E11" i="16"/>
  <c r="G10" i="16"/>
  <c r="C10" i="16"/>
  <c r="E9" i="16"/>
  <c r="G8" i="16"/>
  <c r="C8" i="16"/>
  <c r="E7" i="16"/>
  <c r="G6" i="16"/>
  <c r="C6" i="16"/>
  <c r="E5" i="16"/>
  <c r="G4" i="16"/>
  <c r="C4" i="16"/>
  <c r="F12" i="16"/>
  <c r="H11" i="16"/>
  <c r="D11" i="16"/>
  <c r="F10" i="16"/>
  <c r="H9" i="16"/>
  <c r="D9" i="16"/>
  <c r="F8" i="16"/>
  <c r="H7" i="16"/>
  <c r="D7" i="16"/>
  <c r="F6" i="16"/>
  <c r="H5" i="16"/>
  <c r="D5" i="16"/>
  <c r="F4" i="16"/>
  <c r="E12" i="16"/>
  <c r="G11" i="16"/>
  <c r="C11" i="16"/>
  <c r="E10" i="16"/>
  <c r="G9" i="16"/>
  <c r="C9" i="16"/>
  <c r="E8" i="16"/>
  <c r="G7" i="16"/>
  <c r="C7" i="16"/>
  <c r="E6" i="16"/>
  <c r="G5" i="16"/>
  <c r="C5" i="16"/>
  <c r="E4" i="16"/>
  <c r="D4" i="16"/>
  <c r="D24" i="53"/>
  <c r="D6" i="53"/>
  <c r="D4" i="53"/>
  <c r="D3" i="53"/>
  <c r="C32" i="53"/>
  <c r="C23" i="53"/>
  <c r="C5" i="53"/>
  <c r="C43" i="53"/>
  <c r="C34" i="53"/>
  <c r="C24" i="53"/>
  <c r="C15" i="53"/>
  <c r="C6" i="53"/>
  <c r="C4" i="53"/>
  <c r="C42" i="53"/>
  <c r="C33" i="53"/>
  <c r="D25" i="53"/>
  <c r="D23" i="53"/>
  <c r="C14" i="53"/>
  <c r="D5" i="53"/>
  <c r="C41" i="53"/>
  <c r="C25" i="53"/>
  <c r="C13" i="53"/>
  <c r="C3" i="53"/>
  <c r="E12" i="43" l="1"/>
  <c r="E8" i="43"/>
  <c r="B10" i="43"/>
  <c r="D10" i="43"/>
  <c r="D6" i="43"/>
  <c r="B5" i="43"/>
  <c r="C9" i="43"/>
  <c r="C5" i="43"/>
  <c r="E5" i="43"/>
  <c r="D7" i="43"/>
  <c r="C6" i="43"/>
  <c r="E11" i="43"/>
  <c r="E7" i="43"/>
  <c r="B8" i="43"/>
  <c r="D9" i="43"/>
  <c r="D5" i="43"/>
  <c r="C12" i="43"/>
  <c r="C8" i="43"/>
  <c r="B12" i="43"/>
  <c r="D11" i="43"/>
  <c r="C10" i="43"/>
  <c r="E10" i="43"/>
  <c r="E6" i="43"/>
  <c r="D12" i="43"/>
  <c r="D8" i="43"/>
  <c r="B11" i="43"/>
  <c r="C11" i="43"/>
  <c r="C7" i="43"/>
  <c r="B9" i="43"/>
  <c r="E9" i="43"/>
  <c r="B7" i="43"/>
  <c r="B6" i="43"/>
  <c r="E6" i="42" l="1"/>
  <c r="H6" i="42"/>
  <c r="D6" i="42"/>
  <c r="G6" i="42"/>
  <c r="C6" i="42"/>
  <c r="F6" i="42"/>
  <c r="B6" i="42"/>
  <c r="G11" i="42" l="1"/>
  <c r="F18" i="42"/>
  <c r="G12" i="42"/>
  <c r="B11" i="42"/>
  <c r="B12" i="42"/>
  <c r="C18" i="42"/>
  <c r="D12" i="42"/>
  <c r="D11" i="42"/>
  <c r="F11" i="42"/>
  <c r="F12" i="42"/>
  <c r="E18" i="42"/>
  <c r="G18" i="42"/>
  <c r="H12" i="42"/>
  <c r="H11" i="42"/>
  <c r="C11" i="42"/>
  <c r="C12" i="42"/>
  <c r="B18" i="42"/>
  <c r="E12" i="42"/>
  <c r="E11" i="42"/>
  <c r="D18" i="42"/>
</calcChain>
</file>

<file path=xl/sharedStrings.xml><?xml version="1.0" encoding="utf-8"?>
<sst xmlns="http://schemas.openxmlformats.org/spreadsheetml/2006/main" count="701" uniqueCount="306">
  <si>
    <t>Mínimo de 60%</t>
  </si>
  <si>
    <t>Gasto com Magistério</t>
  </si>
  <si>
    <t>Limite Mínimo</t>
  </si>
  <si>
    <t>PERCENTUAIS 
DE CRESCIMENTO</t>
  </si>
  <si>
    <t>IMPOSTOS E TRANSFERÊNCIAS DESTINADOS A MDE (25%)</t>
  </si>
  <si>
    <t>Receita de Impostos</t>
  </si>
  <si>
    <t>Receita de Transferências</t>
  </si>
  <si>
    <t>Demais Receitas
Correntes</t>
  </si>
  <si>
    <t>Receitas
 Tributária</t>
  </si>
  <si>
    <t>Receitas
 de Contribuição</t>
  </si>
  <si>
    <t>Receitas de 
 Transferências Correntes</t>
  </si>
  <si>
    <t>Operações
 de Crédito</t>
  </si>
  <si>
    <t>Receitas de 
 Transferências de Capital</t>
  </si>
  <si>
    <t>Demais Receitas
Capital</t>
  </si>
  <si>
    <t>Ano</t>
  </si>
  <si>
    <t>Fator de Correção</t>
  </si>
  <si>
    <t>ANO</t>
  </si>
  <si>
    <t>RECEITA CORRENTE 
LÍQUIDA (RCL)</t>
  </si>
  <si>
    <t>PESSOAL (P)</t>
  </si>
  <si>
    <t>PESSOAL/RCL (%)</t>
  </si>
  <si>
    <t xml:space="preserve"> INVESTIMENTO (I)</t>
  </si>
  <si>
    <t xml:space="preserve"> INVESTIMENTO/RCL (%)</t>
  </si>
  <si>
    <t>CUSTEIO (C)</t>
  </si>
  <si>
    <t>CUSTEIO/RCL (%)</t>
  </si>
  <si>
    <t>RECEITA CORRENTE LÍQUIDA
VALORES REAIS</t>
  </si>
  <si>
    <t>TOTAL DA DESPESA COM PESSOAL 
VALORES REAIS</t>
  </si>
  <si>
    <t>TOTAL INVESTIDO
VALORES REAIS</t>
  </si>
  <si>
    <t>TOTAL CUSTEIO
 VALORES REAIS</t>
  </si>
  <si>
    <t>Receita para MDE</t>
  </si>
  <si>
    <t>Proporção de Crianças menores de 2 anos desnutridas</t>
  </si>
  <si>
    <t>Aplicação Mínima em Saúde</t>
  </si>
  <si>
    <t>Aplicação Mínima em Educação</t>
  </si>
  <si>
    <t>IPTU</t>
  </si>
  <si>
    <t>ISS</t>
  </si>
  <si>
    <t xml:space="preserve">IMPOSTOS </t>
  </si>
  <si>
    <t>ICMS</t>
  </si>
  <si>
    <t>IPVA</t>
  </si>
  <si>
    <t>TRANSFERÊNCIAS - ESTADO</t>
  </si>
  <si>
    <t xml:space="preserve">EQUIPES </t>
  </si>
  <si>
    <t xml:space="preserve">
SAUDE DA FAMILIA</t>
  </si>
  <si>
    <t>SAUDE DA FAMILIA C/SAUDE BUCAL MODALIDADE I</t>
  </si>
  <si>
    <t>SAUDE DA FAMILIA C/SAUDE BUCAL MODALIDADE II</t>
  </si>
  <si>
    <t xml:space="preserve"> AGENTES COMUNITÁRIOS DE SAÚDE</t>
  </si>
  <si>
    <t xml:space="preserve"> ATENÇÃO A SAÚDE SISTEMA PENITENCIÁRIO</t>
  </si>
  <si>
    <t>NUCLEO DE APOIO A SAUDE DA FAMILIA</t>
  </si>
  <si>
    <t xml:space="preserve"> NUCLEO DE APOIO A SAUDE DA FAMILIA</t>
  </si>
  <si>
    <t xml:space="preserve"> MULTIDISCIPLINAR ATENÇÃO BÁSICA SAÚDE INDIGENA</t>
  </si>
  <si>
    <t>AGENTES COMUNITÁRIO C/SAUDE BUCAL - MI</t>
  </si>
  <si>
    <t xml:space="preserve">IRFS F </t>
  </si>
  <si>
    <t xml:space="preserve">IRFS G </t>
  </si>
  <si>
    <t xml:space="preserve">IRFS S </t>
  </si>
  <si>
    <t>FPM</t>
  </si>
  <si>
    <t>FUNDEB</t>
  </si>
  <si>
    <t>Análise do Crescimento dos Gastos em Saúde</t>
  </si>
  <si>
    <t>Análise do Crescimento dos Gastos em Educação</t>
  </si>
  <si>
    <t>ANÁLISE DE CRESCIMENTO DA DESPESA</t>
  </si>
  <si>
    <t>Cresc.2000</t>
  </si>
  <si>
    <t>Cresc.2010</t>
  </si>
  <si>
    <t>IDH</t>
  </si>
  <si>
    <t>Classificação do IDH</t>
  </si>
  <si>
    <t>Alto</t>
  </si>
  <si>
    <t>IDH &gt; 0,700</t>
  </si>
  <si>
    <t>Faixa de classificação do IDH</t>
  </si>
  <si>
    <t>Médio</t>
  </si>
  <si>
    <t>0,699 &gt; IDH &gt; 0,600</t>
  </si>
  <si>
    <t>Baixo</t>
  </si>
  <si>
    <t>IDH &lt; 0,599</t>
  </si>
  <si>
    <t>Média Estadual e Nacional</t>
  </si>
  <si>
    <t>Cresc. 2000</t>
  </si>
  <si>
    <t>Cresc. 2010</t>
  </si>
  <si>
    <t>Brasil</t>
  </si>
  <si>
    <t xml:space="preserve">Posição IDH Estadual 2010 </t>
  </si>
  <si>
    <t>Valores Nominais</t>
  </si>
  <si>
    <t>RECEITA TRIBUTÁRIA</t>
  </si>
  <si>
    <t>VALORES REAIS</t>
  </si>
  <si>
    <t>VALORES NOMINAIS</t>
  </si>
  <si>
    <t>CRESCIMENTO NO PÉRIODO*</t>
  </si>
  <si>
    <t>CRESCIMENTO NO PÉRIODO**</t>
  </si>
  <si>
    <t>TRANSFERÊNCIAS FEDERAIS</t>
  </si>
  <si>
    <t>QUADRO GERAL DAS DESPESAS</t>
  </si>
  <si>
    <t>DESPESA
COM PESSOAL</t>
  </si>
  <si>
    <t>OUTRAS DESPESAS
CORRENTES</t>
  </si>
  <si>
    <t>JUROS E 
ENCARGOS DA DÍVIDA</t>
  </si>
  <si>
    <t>INVESTIMENTO</t>
  </si>
  <si>
    <t>INVERSÕES 
FINANCEIRAS</t>
  </si>
  <si>
    <t>DESPESA COM PESSOAL X INVESTIMENTO</t>
  </si>
  <si>
    <t>N/D</t>
  </si>
  <si>
    <t>TRANSFERÊNCIAS CORRENTES</t>
  </si>
  <si>
    <t xml:space="preserve">RECEITA CORRENTE 
LÍQUIDA </t>
  </si>
  <si>
    <t>PROGRAMAS FEDERAIS</t>
  </si>
  <si>
    <t>PNAE/ANO</t>
  </si>
  <si>
    <t>IDH-L*</t>
  </si>
  <si>
    <t>IDH-R**</t>
  </si>
  <si>
    <t>IDH-E***</t>
  </si>
  <si>
    <t xml:space="preserve">ÍNDICE DE RESPONSABILIDADE </t>
  </si>
  <si>
    <t>ÍNDICE DE RESPONSABILIDADE FISCAL (IRFS F)</t>
  </si>
  <si>
    <t>ÍNDICE DE RESPONSABILIDADE SOCIAL (IRFS S)</t>
  </si>
  <si>
    <t>ÍNDICE DE RESPONSABILIDADE GESTÃO (IRFS G)</t>
  </si>
  <si>
    <t>ÍNDICE DE DESENVOLVIMENTO HUMANO - LONGEVIDADE (IDH -L)</t>
  </si>
  <si>
    <t>ÍNDICE DE DESENVOLVIMENTO HUMANO - RENDA (IDH -R)</t>
  </si>
  <si>
    <t>ÍNDICE DE DESENVOLVIMENTO HUMANO - EDUCAÇÃO (IDH -E)</t>
  </si>
  <si>
    <t>NÚMERO DE ALUNOS</t>
  </si>
  <si>
    <t>NÚMERO DE ALUNOS*</t>
  </si>
  <si>
    <t>*NÚMERO DE ALUNOS DA ZONA RURAL</t>
  </si>
  <si>
    <t>PNAE/DIA</t>
  </si>
  <si>
    <t>GRÁFICO VALOR POR ALUNO</t>
  </si>
  <si>
    <t>PNAE</t>
  </si>
  <si>
    <t>PNATE</t>
  </si>
  <si>
    <t>PNATE/ANO</t>
  </si>
  <si>
    <t>PNATE/DIA</t>
  </si>
  <si>
    <t>Cresc. PIB</t>
  </si>
  <si>
    <t>Inflação IPCA</t>
  </si>
  <si>
    <t>RECEITAS CORRENTES</t>
  </si>
  <si>
    <t>Total das  Receitas
correntes</t>
  </si>
  <si>
    <t>Total da Receita
 de Capital</t>
  </si>
  <si>
    <t>RECEITAS DE CAPITAL</t>
  </si>
  <si>
    <t>DESNUTRIÇÃO INFANTIL</t>
  </si>
  <si>
    <t xml:space="preserve">    </t>
  </si>
  <si>
    <t>População 2010</t>
  </si>
  <si>
    <t>População estimada 2015</t>
  </si>
  <si>
    <t>Área da unidade territorial (km²)</t>
  </si>
  <si>
    <t>Densidade demográfica (hab/km²)</t>
  </si>
  <si>
    <t>Mesorregião</t>
  </si>
  <si>
    <t>Microregião</t>
  </si>
  <si>
    <t>Instalação</t>
  </si>
  <si>
    <t>POPULAÇÃO</t>
  </si>
  <si>
    <t>Produto Interno Bruto a preços correntes, impostos, líquidos de subsídios, sobre produtos a preços correntes e valor adicionado bruto a preços correntes total e por atividade econômica, e respectivas participações - Referência 2010</t>
  </si>
  <si>
    <t>Produto Interno Bruto a preços correntes (Mil Reais)</t>
  </si>
  <si>
    <t>Fonte: IBGE</t>
  </si>
  <si>
    <t>PIB MUNICIPAL X ESTADO, REGIÃO E PAÍS</t>
  </si>
  <si>
    <t xml:space="preserve"> COMPORTAMENTO DO PIB</t>
  </si>
  <si>
    <t>Empresas</t>
  </si>
  <si>
    <t>Pessoal Ocupado</t>
  </si>
  <si>
    <t>Remuneração Anual¹ (R$)</t>
  </si>
  <si>
    <t>Média Mensal em relação ao Salário Mínimo Nacional</t>
  </si>
  <si>
    <t>Fonte: IBGE - Estatisticas do Cadastro Central de Empresas - Valores Nominais</t>
  </si>
  <si>
    <t>(1) Remuneração - corresponde à soma das importâncias pagas no ano a título de salários fixos, pró-labore, retiradas, honorários, comissões, ajudas de custo, 13º salário, abono financeiro de 1/3 e venda de parcela de férias, etc., sem deduçõo das parcelas correspondentes às cotas de Previdência e Assistência Social (IAPAS).</t>
  </si>
  <si>
    <t>TAXA DE ATIVIDADE</t>
  </si>
  <si>
    <t>MANAQUIRI</t>
  </si>
  <si>
    <t>BRASIL</t>
  </si>
  <si>
    <t>*Pessoas ocupadas com 10 anos ou mais</t>
  </si>
  <si>
    <t>% DE TRAB. POR CONTA PROPRIA</t>
  </si>
  <si>
    <t>* Pessoas com 18 anos ou mais</t>
  </si>
  <si>
    <t xml:space="preserve">% OCUPADOS COM ENS. MÉDIO COMPLETO </t>
  </si>
  <si>
    <t>% OCUPADOS COM SUPERIOR COMPLETO</t>
  </si>
  <si>
    <t>SUL</t>
  </si>
  <si>
    <t>RENDA PER CAPITA MÉDIA</t>
  </si>
  <si>
    <t xml:space="preserve"> RENDA PER CAPITA MÉDIA DOS 10% MAIS RICOS (A)
</t>
  </si>
  <si>
    <t>RENDA PER CAPITA MÉDIA DOS 40% MAIS POBRES¹ (B)</t>
  </si>
  <si>
    <t>A/B</t>
  </si>
  <si>
    <t>GINI</t>
  </si>
  <si>
    <t>Fonte: IBGE ; Valores FEV/2016</t>
  </si>
  <si>
    <r>
      <t xml:space="preserve">(1) - 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dos indivíduos pertencentes ao grupo dos 40% mais pobres da distribuição de indivíduos segundo 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. </t>
    </r>
  </si>
  <si>
    <t>(2) - Índice de correção INPC para o período de AGO/2010 a FEV/2016 - 1,4844878</t>
  </si>
  <si>
    <t>INDICADORES DE POBREZA</t>
  </si>
  <si>
    <t>EXTREMAMENTES POBRES</t>
  </si>
  <si>
    <t>DEMAIS POBRES</t>
  </si>
  <si>
    <t>TOTAL DE POBRES</t>
  </si>
  <si>
    <t>INDICADORES</t>
  </si>
  <si>
    <t>Proporção de extremamente pobres</t>
  </si>
  <si>
    <r>
      <t>Proporção dos indivíduos com renda domiciliar</t>
    </r>
    <r>
      <rPr>
        <i/>
        <sz val="11"/>
        <rFont val="Calibri"/>
        <family val="2"/>
      </rPr>
      <t xml:space="preserve"> per capita</t>
    </r>
    <r>
      <rPr>
        <sz val="11"/>
        <rFont val="Calibri"/>
        <family val="2"/>
      </rPr>
      <t xml:space="preserve"> igual ou inferior a R$ 70,00 mensais, em reais de agosto de 2010. O universo de indivíduos é limitado àqueles que vivem em domicílios particulares permanentes.</t>
    </r>
  </si>
  <si>
    <t>Proporção de pobres</t>
  </si>
  <si>
    <r>
      <t>Proporção dos indivíduos com renda domiciliar</t>
    </r>
    <r>
      <rPr>
        <i/>
        <sz val="11"/>
        <rFont val="Calibri"/>
        <family val="2"/>
      </rPr>
      <t xml:space="preserve"> per capita </t>
    </r>
    <r>
      <rPr>
        <sz val="11"/>
        <rFont val="Calibri"/>
        <family val="2"/>
      </rPr>
      <t>igual ou inferior a R$ 140,00 mensais, em reais de agosto de 2010. O universo de indivíduos é limitado àqueles que vivem em domicílios particulares permanentes.</t>
    </r>
  </si>
  <si>
    <t>Proporção de pobres que não são extremamente pobres</t>
  </si>
  <si>
    <r>
      <t>Proporção dos indivíduos com renda domiciliar</t>
    </r>
    <r>
      <rPr>
        <i/>
        <sz val="11"/>
        <rFont val="Calibri"/>
        <family val="2"/>
      </rPr>
      <t xml:space="preserve"> per capita </t>
    </r>
    <r>
      <rPr>
        <sz val="11"/>
        <rFont val="Calibri"/>
        <family val="2"/>
      </rPr>
      <t>igual ou inferior a R$ 140,00 mensais, menos a proporção dos indivíduos com renda domiciliar per capita igual ou inferior a R$ 70,00 mensais,  em reais de agosto de 2010. O universo de indivíduos é limitado àqueles que vivem em domicílios particulares permanentes.</t>
    </r>
  </si>
  <si>
    <t>PROB. DE VIDA ATÉ OS 60 ANOS</t>
  </si>
  <si>
    <t>TAXA DE ENVELHECIMENTO</t>
  </si>
  <si>
    <t>ESPERANÇA DE VIDA</t>
  </si>
  <si>
    <t>RAZÃO DE DEPENDÊNCIA</t>
  </si>
  <si>
    <t>Esperança de vida</t>
  </si>
  <si>
    <t>Número médio de anos que as pessoas deverão viver a partir do nascimento, se permanecerem constantes ao longo da vida o nível e o padrão de mortalidade por idade prevalecentes no ano do Censo.</t>
  </si>
  <si>
    <t>Razão de dependência</t>
  </si>
  <si>
    <t>Razão de dependência é medida pela razão entre o número de pessoas com 14 anos ou menos e de 65 anos ou mais de idade (população dependente) e o número de pessoas com idade de 15 a 64 anos (população potencialmente ativa) multiplicado por 100.</t>
  </si>
  <si>
    <t>Probabilidade de sobrevivência até 60 anos</t>
  </si>
  <si>
    <t>Probabilidade de uma criança recém-nascida viver até os 60 anos, se permanecerem constantes ao longo da vida o nível e o padrão de mortalidade por idade prevalecentes no ano do Censo.</t>
  </si>
  <si>
    <t>Taxa de envelhecimento</t>
  </si>
  <si>
    <t>Razão entre a população de 65 anos ou mais de idade e a população total multiplicado por 100.</t>
  </si>
  <si>
    <t>Mortalidade Infantil - Objetivos do Milênio</t>
  </si>
  <si>
    <t>MORTALIDADE</t>
  </si>
  <si>
    <t>ATÉ 1 ANO</t>
  </si>
  <si>
    <t>ATÉ 5 ANOS</t>
  </si>
  <si>
    <t>Fonte: Objetivos do Milênio</t>
  </si>
  <si>
    <t>(1) - Taxa de mortalidade de crianças menores de 5 anos a cada mil nascidos vivos</t>
  </si>
  <si>
    <t>Mortalidade infantil</t>
  </si>
  <si>
    <t>Número de crianças que não deverão sobreviver ao primeiro ano de vida em cada 1000 crianças nascidas vivas.</t>
  </si>
  <si>
    <t>Mortalidade até 5 anos de idade</t>
  </si>
  <si>
    <t>Probabilidade de morrer entre o nascimento e a idade exata de 5 anos, por 1000 crianças nascidas vivas.</t>
  </si>
  <si>
    <t>CONDIÇÕES DE VIDA</t>
  </si>
  <si>
    <t>LUZ</t>
  </si>
  <si>
    <t>ÁGUA E ESGOTO</t>
  </si>
  <si>
    <t>LIXO</t>
  </si>
  <si>
    <t xml:space="preserve"> LIXO - Percentual da população que vive em domicílios urbanos com serviço de coleta de lixo</t>
  </si>
  <si>
    <t>Razão entre a população que vive em domicílios com coleta de lixo e a população total residente em domicílios particulares permanentes multiplicado por 100. Estão incluídas as situações em que a coleta de lixo realizada diretamente por empresa pública ou privada, ou o lixo é depositado em caçamba, tanque ou depósito fora do domicílio, para posterior coleta pela prestadora do serviço. São considerados apenas os domicílios particulares permanentes localizados em área urbana.</t>
  </si>
  <si>
    <t>LUZ - Percentual da população que vive em domicílios com energia elétrica</t>
  </si>
  <si>
    <t>Razão entre a população que vive em domicílios particulares permanentes com iluminação elétrica e a população total residente em domicílios particulares permanentes multiplicado por 100. Considera-se iluminação proveniente ou não de uma rede geral, com ou sem medidor.</t>
  </si>
  <si>
    <t xml:space="preserve"> ÁGUA E ESGOTO -  % de pessoas em domicílios com abastecimento de água e esgotamento sanitário adequados</t>
  </si>
  <si>
    <t xml:space="preserve">Razão entre as pessoas que vivem em domicílios cujo abastecimento de água  provem de rede geral e cujo esgotamento sanitário  é realizado por rede coletora de esgoto ou fossa séptica e a população total residente em domicílios particulares permanentes multiplicado por 100. São considerados apenas os domicílios particulares permanentes.
</t>
  </si>
  <si>
    <t>Cobertura Vacinal</t>
  </si>
  <si>
    <t>Fonte:</t>
  </si>
  <si>
    <t>* Valores de 2013 E 2014 foi o calculo das doses em proporção a população.</t>
  </si>
  <si>
    <t>Nº médio de consultas por habitantes</t>
  </si>
  <si>
    <t>ANALFABETISMO 11 A 14 ANOS</t>
  </si>
  <si>
    <t>ANALFABETISMO 18 ANOS OU MAIS</t>
  </si>
  <si>
    <t>ALUNOS DE 6 A 17 ANOS SEM ATRASO IDADE-SÉRIE</t>
  </si>
  <si>
    <t>FREQUÊNCIA LIQ. ENS. BÁSICO</t>
  </si>
  <si>
    <t>FREQUÊNCIA LIQ. ENS. SUPERIOR</t>
  </si>
  <si>
    <t>EXPECTATIVA DE ANOS DE ESTUDO</t>
  </si>
  <si>
    <t>PESSOAS VULNERÁVEIS A POBREZA E SEM ENS. FUND. COMPLETO</t>
  </si>
  <si>
    <t>Aprovação (%)</t>
  </si>
  <si>
    <t>Reprovação (%)</t>
  </si>
  <si>
    <t>Abandono (%)</t>
  </si>
  <si>
    <t>Professores 
nível superior</t>
  </si>
  <si>
    <t>Nº de Alunos</t>
  </si>
  <si>
    <t>RECEITA CORRENTE LÍQUIDA X DESPESA TOTAL</t>
  </si>
  <si>
    <t>RECEITA CORRENTE
LÍQUIDA</t>
  </si>
  <si>
    <t>DESPESA
TOTAL</t>
  </si>
  <si>
    <t>RECEITA CORRENTE
LÍQUIDA/DESPESA
TOTAL</t>
  </si>
  <si>
    <t>DESPESA COM PESSOAL
 (D.P)</t>
  </si>
  <si>
    <t>DESPESA DE PESSOAL EDUCAÇÃO 
(D.P.E)</t>
  </si>
  <si>
    <t>PESSOAL/PESSOAL EDUCAÇÃO (%)</t>
  </si>
  <si>
    <t>DESPESA DE PESSOAL SAÚDE
(D.P.S)</t>
  </si>
  <si>
    <t>PESSOAL/PESSOAL SAÚDE (%)</t>
  </si>
  <si>
    <t>PRECISAMOS DEFINIR QUAL TABELA USAR COMO PADRÃO???</t>
  </si>
  <si>
    <t>DESPESA COM INVESTIMENTO
 (D.I)</t>
  </si>
  <si>
    <t>DESPESA DE INVESTIMENTO EDUCAÇÃO 
(D.I.E)</t>
  </si>
  <si>
    <t>PESSOAL/INVESTIMENTO EDUCAÇÃO (%)</t>
  </si>
  <si>
    <t>DESPESA DE INVESTIMENTO SAÚDE
(D.I.S)</t>
  </si>
  <si>
    <t>PESSOAL/INVESTIMENTO SAÚDE (%)</t>
  </si>
  <si>
    <t>DESPESA COM CUSTEIO
 (D.C)</t>
  </si>
  <si>
    <t>DESPESA DE CUSTEIO EDUCAÇÃO 
(D.C.E)</t>
  </si>
  <si>
    <t>PESSOAL/CUSTEIO EDUCAÇÃO (%)</t>
  </si>
  <si>
    <t>DESPESA DE CUSTEIO SAÚDE
(D.C.S)</t>
  </si>
  <si>
    <t>PESSOAL/CUSTEIO SAÚDE (%)</t>
  </si>
  <si>
    <t>REGIÃO</t>
  </si>
  <si>
    <t>ESTADO</t>
  </si>
  <si>
    <t>TOTAL</t>
  </si>
  <si>
    <t>MUNICÍPIOS - REGIME GERAL</t>
  </si>
  <si>
    <t>MUNICÍPIOS - REGIME PRÓPRIO</t>
  </si>
  <si>
    <t>-</t>
  </si>
  <si>
    <t>Não aplicável</t>
  </si>
  <si>
    <t>Não tem na amostra</t>
  </si>
  <si>
    <t>Sem vínculo permanente</t>
  </si>
  <si>
    <t>Estagiários</t>
  </si>
  <si>
    <t>Somente Comissionados</t>
  </si>
  <si>
    <t>CLT</t>
  </si>
  <si>
    <t>Estatutários</t>
  </si>
  <si>
    <t>Total</t>
  </si>
  <si>
    <t>QUADRO: FUNCIONÁRIOS MUNICIPAIS</t>
  </si>
  <si>
    <t>IDEB OBSERVADO</t>
  </si>
  <si>
    <t>METAS PROJETADAS</t>
  </si>
  <si>
    <t>4ª SÉRIE/ 5º ANO</t>
  </si>
  <si>
    <t>8ª SÉRIE/ 9º ANO</t>
  </si>
  <si>
    <t>Obs: </t>
  </si>
  <si>
    <t>* Número de participantes na Prova Brasil insuficiente para que os resultados sejam divulgados.</t>
  </si>
  <si>
    <t>** Solicitação de não divulgação conforme Portaria Inep nº 304 de 24 de junho de 2013.</t>
  </si>
  <si>
    <t>*** Sem média na Prova Brasil 2013.</t>
  </si>
  <si>
    <t>**** Não divulgado por solicitação da Secretaria/Escola devido a situações adversas no momento da aplicação.</t>
  </si>
  <si>
    <t>Os resultados marcados em verde referem-se ao Ideb que atingiu a meta.</t>
  </si>
  <si>
    <t>Nordeste</t>
  </si>
  <si>
    <t>NORDESTE</t>
  </si>
  <si>
    <t>AMORTIZAÇÃO
DA DÍVIDA</t>
  </si>
  <si>
    <t>TAXA DE CRESCIMENTO 2002/2015</t>
  </si>
  <si>
    <t>Região</t>
  </si>
  <si>
    <t>Estado</t>
  </si>
  <si>
    <t>Município</t>
  </si>
  <si>
    <t>DÍVIDA TOTAL</t>
  </si>
  <si>
    <t>ANÁLISE DOS PERCENTUAIS DE PARTICIPAÇÃO</t>
  </si>
  <si>
    <t>REGIÃO/TOTAL</t>
  </si>
  <si>
    <t>ESTADO/TOTAL</t>
  </si>
  <si>
    <t>MUNICÍPIO/TOTAL</t>
  </si>
  <si>
    <t>ESTADO/REGIÃO</t>
  </si>
  <si>
    <t>MUNICÍPIO/REGIÃO</t>
  </si>
  <si>
    <t>MUNICÍPIO/ESTADO</t>
  </si>
  <si>
    <t>QUANTO O GOVERNO FEDERAL DEVE DE RESTOS A PAGAR</t>
  </si>
  <si>
    <t>MINISTERIO DA EDUCACAO</t>
  </si>
  <si>
    <t>MINISTERIO DA INTEGRACAO NACIONAL</t>
  </si>
  <si>
    <t>EDUCACAO BASICA</t>
  </si>
  <si>
    <t>INFRAESTRUTURA PARA A EDUCACAO BASICA</t>
  </si>
  <si>
    <t>ÓRGÃO DE COMPETÊNCIA</t>
  </si>
  <si>
    <t>PROGRAMA DE GOVERNO</t>
  </si>
  <si>
    <t>AÇÃO DE GOVERNO</t>
  </si>
  <si>
    <t>DATA DA NOTA EMPENHO</t>
  </si>
  <si>
    <t>RESTOS A PAGAR</t>
  </si>
  <si>
    <t>Sudeste Piauiense</t>
  </si>
  <si>
    <t>Picos</t>
  </si>
  <si>
    <t>Piauí</t>
  </si>
  <si>
    <t>PIAUÍ</t>
  </si>
  <si>
    <t>PROMOCAO DA SUSTENTABILIDADE DE ESPACOS SUB-REGIONAIS - PROM</t>
  </si>
  <si>
    <t>DESENVOLVIMENTO REGIONAL E TERRITORIAL</t>
  </si>
  <si>
    <t>APOIO A PROJETOS DE DESENVOLVIMENTO SUSTENTAVEL LOCAL INTEGR</t>
  </si>
  <si>
    <t>11/06/2014</t>
  </si>
  <si>
    <t>IMPLANTACAO E ADEQUACAO DE ESTRUTURAS ESPORTIVAS ESCOLARES</t>
  </si>
  <si>
    <t>30/05/2014</t>
  </si>
  <si>
    <t>18/06/2014</t>
  </si>
  <si>
    <t>17/12/2008</t>
  </si>
  <si>
    <t>30/11/2012</t>
  </si>
  <si>
    <t>Dom Expedito Lopes</t>
  </si>
  <si>
    <t>MUNICÍPIO DE DOM EXPEDITO LOPES</t>
  </si>
  <si>
    <t>DOM EXPEDITO LOPES</t>
  </si>
  <si>
    <t>DOM EXPEDITO LOPES- REGIME GERAL DE PREVIDÊNCIA</t>
  </si>
  <si>
    <t>39º</t>
  </si>
  <si>
    <t>MÉDIA</t>
  </si>
  <si>
    <t>DOM EXPEDITO LOPES/PI</t>
  </si>
  <si>
    <t>DOM EXPEDITO LOPES - PI</t>
  </si>
  <si>
    <t>DOM EXPEDITO LOPES/Nordeste</t>
  </si>
  <si>
    <t>DOM EXPEDITO LOPES/Piauí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</si>
</sst>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0.0%"/>
    <numFmt numFmtId="167" formatCode="0.000"/>
    <numFmt numFmtId="168" formatCode="#,##0.0"/>
    <numFmt numFmtId="169" formatCode="#,##0.000"/>
    <numFmt numFmtId="170" formatCode="0\º"/>
    <numFmt numFmtId="171" formatCode="&quot;R$&quot;\ #,##0.00"/>
    <numFmt numFmtId="172" formatCode="_(* #,##0_);_(* \(#,##0\);_(* &quot;-&quot;??_);_(@_)"/>
    <numFmt numFmtId="173" formatCode="_-* #,##0_-;\-* #,##0_-;_-* &quot;-&quot;??_-;_-@_-"/>
    <numFmt numFmtId="174" formatCode="_(* #,##0.0_);_(* \(#,##0.0\);_(* &quot;-&quot;??_);_(@_)"/>
    <numFmt numFmtId="175" formatCode="#,##0_ ;\-#,##0\ "/>
    <numFmt numFmtId="176" formatCode="_-* #,##0.0_-;\-* #,##0.0_-;_-* &quot;-&quot;?_-;_-@_-"/>
    <numFmt numFmtId="177" formatCode="_(* #,##0.000_);_(* \(#,##0.000\);_(* &quot;-&quot;??_);_(@_)"/>
  </numFmts>
  <fonts count="5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Trebuchet MS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3" tint="-0.249977111117893"/>
      <name val="Arial"/>
      <family val="2"/>
    </font>
    <font>
      <sz val="13"/>
      <color indexed="8"/>
      <name val="Arial"/>
      <family val="2"/>
    </font>
    <font>
      <b/>
      <sz val="13"/>
      <color indexed="8"/>
      <name val="Arial"/>
      <family val="2"/>
    </font>
    <font>
      <b/>
      <sz val="13"/>
      <color rgb="FF00206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1"/>
      <color theme="0"/>
      <name val="Calibri"/>
      <family val="2"/>
      <scheme val="minor"/>
    </font>
    <font>
      <b/>
      <sz val="12"/>
      <color indexed="8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MS Sans Serif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5050"/>
      <name val="Calibri"/>
      <family val="2"/>
      <scheme val="minor"/>
    </font>
    <font>
      <sz val="10"/>
      <name val="MS Sans Serif"/>
      <family val="2"/>
    </font>
    <font>
      <sz val="10"/>
      <color theme="0"/>
      <name val="Arial"/>
      <family val="2"/>
    </font>
    <font>
      <i/>
      <sz val="11"/>
      <name val="Calibri"/>
      <family val="2"/>
    </font>
    <font>
      <sz val="11"/>
      <name val="Calibri"/>
      <family val="2"/>
    </font>
    <font>
      <sz val="12"/>
      <color theme="0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0"/>
      <name val="Calibri"/>
      <family val="2"/>
      <scheme val="minor"/>
    </font>
    <font>
      <sz val="18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9"/>
      <color rgb="FF333333"/>
      <name val="Arial"/>
      <family val="2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757F8E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medium">
        <color auto="1"/>
      </right>
      <top style="medium">
        <color auto="1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ck">
        <color rgb="FFFFFFFF"/>
      </right>
      <top/>
      <bottom style="thick">
        <color rgb="FFFFFFFF"/>
      </bottom>
      <diagonal/>
    </border>
    <border>
      <left style="medium">
        <color auto="1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auto="1"/>
      </left>
      <right style="thick">
        <color rgb="FFFFFFFF"/>
      </right>
      <top style="thick">
        <color rgb="FFFFFFFF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22"/>
      </top>
      <bottom style="hair">
        <color indexed="22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9" fontId="10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1" fillId="0" borderId="0"/>
    <xf numFmtId="0" fontId="43" fillId="0" borderId="0"/>
  </cellStyleXfs>
  <cellXfs count="48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2" borderId="0" xfId="0" applyNumberForma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2" borderId="11" xfId="0" applyFont="1" applyFill="1" applyBorder="1"/>
    <xf numFmtId="167" fontId="0" fillId="2" borderId="10" xfId="0" applyNumberFormat="1" applyFill="1" applyBorder="1" applyAlignment="1">
      <alignment horizontal="center"/>
    </xf>
    <xf numFmtId="167" fontId="0" fillId="2" borderId="6" xfId="0" applyNumberFormat="1" applyFill="1" applyBorder="1" applyAlignment="1">
      <alignment horizontal="center"/>
    </xf>
    <xf numFmtId="3" fontId="0" fillId="2" borderId="0" xfId="0" applyNumberFormat="1" applyFill="1"/>
    <xf numFmtId="3" fontId="0" fillId="2" borderId="0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3" fillId="2" borderId="15" xfId="1" quotePrefix="1" applyNumberFormat="1" applyFont="1" applyFill="1" applyBorder="1" applyAlignment="1">
      <alignment horizontal="center" wrapText="1"/>
    </xf>
    <xf numFmtId="0" fontId="3" fillId="2" borderId="16" xfId="1" quotePrefix="1" applyNumberFormat="1" applyFont="1" applyFill="1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0" fontId="0" fillId="2" borderId="12" xfId="0" applyNumberFormat="1" applyFill="1" applyBorder="1" applyAlignment="1">
      <alignment horizontal="center"/>
    </xf>
    <xf numFmtId="10" fontId="0" fillId="2" borderId="13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10" xfId="0" applyFill="1" applyBorder="1" applyAlignment="1">
      <alignment horizontal="center"/>
    </xf>
    <xf numFmtId="166" fontId="7" fillId="2" borderId="0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2" borderId="0" xfId="0" applyFont="1" applyFill="1"/>
    <xf numFmtId="0" fontId="13" fillId="2" borderId="9" xfId="0" applyFont="1" applyFill="1" applyBorder="1"/>
    <xf numFmtId="0" fontId="13" fillId="2" borderId="0" xfId="0" applyFont="1" applyFill="1" applyBorder="1" applyAlignment="1">
      <alignment horizontal="center"/>
    </xf>
    <xf numFmtId="169" fontId="13" fillId="2" borderId="0" xfId="0" applyNumberFormat="1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169" fontId="14" fillId="2" borderId="27" xfId="0" applyNumberFormat="1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169" fontId="13" fillId="2" borderId="27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169" fontId="13" fillId="2" borderId="0" xfId="0" applyNumberFormat="1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169" fontId="13" fillId="2" borderId="30" xfId="0" applyNumberFormat="1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left"/>
    </xf>
    <xf numFmtId="0" fontId="15" fillId="2" borderId="30" xfId="0" applyFont="1" applyFill="1" applyBorder="1" applyAlignment="1">
      <alignment horizontal="left"/>
    </xf>
    <xf numFmtId="0" fontId="13" fillId="2" borderId="0" xfId="0" applyFont="1" applyFill="1" applyBorder="1"/>
    <xf numFmtId="169" fontId="13" fillId="2" borderId="0" xfId="0" applyNumberFormat="1" applyFont="1" applyFill="1" applyBorder="1"/>
    <xf numFmtId="0" fontId="13" fillId="2" borderId="10" xfId="0" applyFont="1" applyFill="1" applyBorder="1"/>
    <xf numFmtId="0" fontId="13" fillId="2" borderId="32" xfId="0" applyFont="1" applyFill="1" applyBorder="1" applyAlignment="1">
      <alignment horizontal="center" vertical="center"/>
    </xf>
    <xf numFmtId="170" fontId="14" fillId="4" borderId="25" xfId="0" applyNumberFormat="1" applyFont="1" applyFill="1" applyBorder="1" applyAlignment="1">
      <alignment horizontal="center" vertical="center"/>
    </xf>
    <xf numFmtId="170" fontId="14" fillId="4" borderId="37" xfId="0" applyNumberFormat="1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left"/>
    </xf>
    <xf numFmtId="0" fontId="12" fillId="2" borderId="30" xfId="0" applyFont="1" applyFill="1" applyBorder="1" applyAlignment="1">
      <alignment horizontal="left"/>
    </xf>
    <xf numFmtId="0" fontId="12" fillId="2" borderId="31" xfId="0" applyFont="1" applyFill="1" applyBorder="1" applyAlignment="1">
      <alignment horizontal="left"/>
    </xf>
    <xf numFmtId="0" fontId="15" fillId="2" borderId="26" xfId="0" applyFont="1" applyFill="1" applyBorder="1" applyAlignment="1">
      <alignment horizontal="center" vertical="center"/>
    </xf>
    <xf numFmtId="169" fontId="13" fillId="2" borderId="38" xfId="0" applyNumberFormat="1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69" fontId="14" fillId="2" borderId="0" xfId="0" applyNumberFormat="1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169" fontId="17" fillId="2" borderId="5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67" fontId="13" fillId="2" borderId="27" xfId="0" applyNumberFormat="1" applyFont="1" applyFill="1" applyBorder="1" applyAlignment="1">
      <alignment horizontal="center" vertical="center"/>
    </xf>
    <xf numFmtId="167" fontId="13" fillId="2" borderId="0" xfId="0" applyNumberFormat="1" applyFont="1" applyFill="1" applyBorder="1" applyAlignment="1">
      <alignment horizontal="center" vertical="center"/>
    </xf>
    <xf numFmtId="167" fontId="13" fillId="2" borderId="30" xfId="0" applyNumberFormat="1" applyFont="1" applyFill="1" applyBorder="1" applyAlignment="1">
      <alignment horizontal="center" vertical="center"/>
    </xf>
    <xf numFmtId="166" fontId="18" fillId="2" borderId="0" xfId="0" applyNumberFormat="1" applyFont="1" applyFill="1"/>
    <xf numFmtId="168" fontId="18" fillId="2" borderId="0" xfId="0" applyNumberFormat="1" applyFont="1" applyFill="1" applyAlignment="1">
      <alignment horizontal="center"/>
    </xf>
    <xf numFmtId="166" fontId="18" fillId="2" borderId="0" xfId="0" applyNumberFormat="1" applyFont="1" applyFill="1" applyAlignment="1">
      <alignment horizontal="center"/>
    </xf>
    <xf numFmtId="3" fontId="18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/>
    <xf numFmtId="0" fontId="20" fillId="2" borderId="0" xfId="0" applyFont="1" applyFill="1"/>
    <xf numFmtId="10" fontId="1" fillId="2" borderId="0" xfId="0" applyNumberFormat="1" applyFont="1" applyFill="1" applyBorder="1" applyAlignment="1">
      <alignment horizontal="center"/>
    </xf>
    <xf numFmtId="0" fontId="21" fillId="2" borderId="0" xfId="0" applyFont="1" applyFill="1"/>
    <xf numFmtId="0" fontId="6" fillId="2" borderId="0" xfId="0" applyFont="1" applyFill="1" applyAlignment="1">
      <alignment vertical="top"/>
    </xf>
    <xf numFmtId="3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43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 wrapText="1"/>
    </xf>
    <xf numFmtId="3" fontId="0" fillId="2" borderId="45" xfId="0" applyNumberFormat="1" applyFill="1" applyBorder="1" applyAlignment="1">
      <alignment horizontal="center"/>
    </xf>
    <xf numFmtId="0" fontId="0" fillId="2" borderId="0" xfId="0" applyFill="1" applyBorder="1" applyAlignment="1"/>
    <xf numFmtId="3" fontId="2" fillId="2" borderId="0" xfId="1" applyNumberFormat="1" applyFill="1" applyBorder="1" applyAlignment="1">
      <alignment horizontal="center"/>
    </xf>
    <xf numFmtId="3" fontId="2" fillId="2" borderId="10" xfId="1" applyNumberFormat="1" applyFill="1" applyBorder="1" applyAlignment="1">
      <alignment horizontal="center"/>
    </xf>
    <xf numFmtId="0" fontId="0" fillId="2" borderId="46" xfId="0" applyFill="1" applyBorder="1"/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2" fillId="2" borderId="0" xfId="0" applyFont="1" applyFill="1" applyAlignment="1"/>
    <xf numFmtId="0" fontId="24" fillId="2" borderId="0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5" fillId="2" borderId="9" xfId="1" applyFont="1" applyFill="1" applyBorder="1" applyAlignment="1">
      <alignment horizontal="center"/>
    </xf>
    <xf numFmtId="167" fontId="23" fillId="3" borderId="25" xfId="0" applyNumberFormat="1" applyFont="1" applyFill="1" applyBorder="1" applyAlignment="1">
      <alignment horizontal="center"/>
    </xf>
    <xf numFmtId="167" fontId="23" fillId="3" borderId="33" xfId="0" applyNumberFormat="1" applyFont="1" applyFill="1" applyBorder="1" applyAlignment="1">
      <alignment horizontal="center"/>
    </xf>
    <xf numFmtId="0" fontId="25" fillId="2" borderId="4" xfId="1" applyFont="1" applyFill="1" applyBorder="1" applyAlignment="1">
      <alignment horizontal="center"/>
    </xf>
    <xf numFmtId="167" fontId="23" fillId="3" borderId="47" xfId="0" applyNumberFormat="1" applyFont="1" applyFill="1" applyBorder="1" applyAlignment="1">
      <alignment horizontal="center"/>
    </xf>
    <xf numFmtId="167" fontId="23" fillId="3" borderId="48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4" fontId="0" fillId="2" borderId="5" xfId="0" applyNumberFormat="1" applyFill="1" applyBorder="1" applyAlignment="1">
      <alignment horizontal="center"/>
    </xf>
    <xf numFmtId="4" fontId="0" fillId="2" borderId="40" xfId="0" applyNumberFormat="1" applyFill="1" applyBorder="1" applyAlignment="1">
      <alignment horizontal="center"/>
    </xf>
    <xf numFmtId="4" fontId="0" fillId="2" borderId="41" xfId="0" applyNumberFormat="1" applyFill="1" applyBorder="1" applyAlignment="1">
      <alignment horizontal="center"/>
    </xf>
    <xf numFmtId="4" fontId="0" fillId="2" borderId="6" xfId="0" applyNumberFormat="1" applyFill="1" applyBorder="1" applyAlignment="1">
      <alignment horizontal="center"/>
    </xf>
    <xf numFmtId="171" fontId="0" fillId="2" borderId="0" xfId="0" applyNumberFormat="1" applyFill="1" applyAlignment="1">
      <alignment horizontal="center"/>
    </xf>
    <xf numFmtId="166" fontId="13" fillId="2" borderId="27" xfId="3" applyNumberFormat="1" applyFont="1" applyFill="1" applyBorder="1" applyAlignment="1">
      <alignment horizontal="center" vertical="center"/>
    </xf>
    <xf numFmtId="166" fontId="13" fillId="2" borderId="28" xfId="3" applyNumberFormat="1" applyFont="1" applyFill="1" applyBorder="1" applyAlignment="1">
      <alignment horizontal="center" vertical="center"/>
    </xf>
    <xf numFmtId="166" fontId="13" fillId="2" borderId="0" xfId="3" applyNumberFormat="1" applyFont="1" applyFill="1" applyBorder="1" applyAlignment="1">
      <alignment horizontal="center" vertical="center"/>
    </xf>
    <xf numFmtId="166" fontId="13" fillId="2" borderId="10" xfId="3" applyNumberFormat="1" applyFont="1" applyFill="1" applyBorder="1" applyAlignment="1">
      <alignment horizontal="center" vertical="center"/>
    </xf>
    <xf numFmtId="166" fontId="13" fillId="2" borderId="30" xfId="3" applyNumberFormat="1" applyFont="1" applyFill="1" applyBorder="1" applyAlignment="1">
      <alignment horizontal="center" vertical="center"/>
    </xf>
    <xf numFmtId="166" fontId="13" fillId="2" borderId="31" xfId="3" applyNumberFormat="1" applyFont="1" applyFill="1" applyBorder="1" applyAlignment="1">
      <alignment horizontal="center" vertical="center"/>
    </xf>
    <xf numFmtId="166" fontId="14" fillId="2" borderId="0" xfId="3" applyNumberFormat="1" applyFont="1" applyFill="1" applyBorder="1" applyAlignment="1">
      <alignment horizontal="center" vertical="center"/>
    </xf>
    <xf numFmtId="166" fontId="14" fillId="2" borderId="10" xfId="3" applyNumberFormat="1" applyFont="1" applyFill="1" applyBorder="1" applyAlignment="1">
      <alignment horizontal="center" vertical="center"/>
    </xf>
    <xf numFmtId="166" fontId="13" fillId="2" borderId="5" xfId="3" applyNumberFormat="1" applyFont="1" applyFill="1" applyBorder="1" applyAlignment="1">
      <alignment horizontal="center" vertical="center"/>
    </xf>
    <xf numFmtId="166" fontId="13" fillId="2" borderId="6" xfId="3" applyNumberFormat="1" applyFont="1" applyFill="1" applyBorder="1" applyAlignment="1">
      <alignment horizontal="center" vertical="center"/>
    </xf>
    <xf numFmtId="0" fontId="26" fillId="2" borderId="0" xfId="0" applyFont="1" applyFill="1"/>
    <xf numFmtId="166" fontId="7" fillId="2" borderId="5" xfId="0" applyNumberFormat="1" applyFont="1" applyFill="1" applyBorder="1" applyAlignment="1">
      <alignment horizontal="center" vertical="center" wrapText="1"/>
    </xf>
    <xf numFmtId="0" fontId="23" fillId="0" borderId="0" xfId="5"/>
    <xf numFmtId="166" fontId="0" fillId="0" borderId="0" xfId="6" applyNumberFormat="1" applyFont="1"/>
    <xf numFmtId="166" fontId="23" fillId="0" borderId="0" xfId="5" applyNumberFormat="1"/>
    <xf numFmtId="10" fontId="0" fillId="2" borderId="0" xfId="0" applyNumberFormat="1" applyFill="1"/>
    <xf numFmtId="0" fontId="3" fillId="2" borderId="15" xfId="1" quotePrefix="1" applyNumberFormat="1" applyFont="1" applyFill="1" applyBorder="1" applyAlignment="1">
      <alignment horizontal="center" vertical="center" wrapText="1"/>
    </xf>
    <xf numFmtId="4" fontId="0" fillId="2" borderId="0" xfId="0" applyNumberFormat="1" applyFill="1" applyBorder="1" applyAlignment="1">
      <alignment horizontal="center"/>
    </xf>
    <xf numFmtId="0" fontId="0" fillId="2" borderId="11" xfId="0" applyFill="1" applyBorder="1"/>
    <xf numFmtId="0" fontId="3" fillId="2" borderId="50" xfId="1" quotePrefix="1" applyNumberFormat="1" applyFont="1" applyFill="1" applyBorder="1" applyAlignment="1">
      <alignment horizontal="center" vertical="center" wrapText="1"/>
    </xf>
    <xf numFmtId="3" fontId="0" fillId="2" borderId="51" xfId="0" applyNumberFormat="1" applyFill="1" applyBorder="1" applyAlignment="1">
      <alignment horizontal="center"/>
    </xf>
    <xf numFmtId="3" fontId="0" fillId="2" borderId="52" xfId="0" applyNumberFormat="1" applyFill="1" applyBorder="1" applyAlignment="1">
      <alignment horizontal="center"/>
    </xf>
    <xf numFmtId="0" fontId="0" fillId="2" borderId="5" xfId="0" applyFill="1" applyBorder="1"/>
    <xf numFmtId="166" fontId="0" fillId="2" borderId="0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166" fontId="1" fillId="2" borderId="6" xfId="0" applyNumberFormat="1" applyFont="1" applyFill="1" applyBorder="1" applyAlignment="1">
      <alignment horizontal="center" vertical="center" wrapText="1"/>
    </xf>
    <xf numFmtId="166" fontId="0" fillId="2" borderId="0" xfId="0" applyNumberFormat="1" applyFill="1" applyBorder="1" applyAlignment="1"/>
    <xf numFmtId="0" fontId="23" fillId="2" borderId="0" xfId="0" applyFont="1" applyFill="1"/>
    <xf numFmtId="0" fontId="26" fillId="2" borderId="30" xfId="0" applyFont="1" applyFill="1" applyBorder="1" applyAlignment="1">
      <alignment horizontal="center"/>
    </xf>
    <xf numFmtId="0" fontId="0" fillId="2" borderId="53" xfId="0" applyFill="1" applyBorder="1"/>
    <xf numFmtId="172" fontId="0" fillId="0" borderId="53" xfId="7" applyNumberFormat="1" applyFont="1" applyBorder="1"/>
    <xf numFmtId="173" fontId="0" fillId="2" borderId="0" xfId="7" applyNumberFormat="1" applyFont="1" applyFill="1"/>
    <xf numFmtId="172" fontId="0" fillId="0" borderId="0" xfId="7" applyNumberFormat="1" applyFont="1" applyBorder="1"/>
    <xf numFmtId="0" fontId="0" fillId="0" borderId="0" xfId="0" applyFont="1"/>
    <xf numFmtId="0" fontId="26" fillId="2" borderId="0" xfId="0" applyFont="1" applyFill="1" applyBorder="1" applyAlignment="1">
      <alignment horizontal="center" vertical="center" wrapText="1"/>
    </xf>
    <xf numFmtId="0" fontId="26" fillId="6" borderId="54" xfId="0" applyFont="1" applyFill="1" applyBorder="1" applyAlignment="1">
      <alignment horizontal="center" vertical="center" wrapText="1"/>
    </xf>
    <xf numFmtId="0" fontId="26" fillId="7" borderId="53" xfId="0" applyFont="1" applyFill="1" applyBorder="1" applyAlignment="1">
      <alignment horizontal="left" vertical="center" wrapText="1"/>
    </xf>
    <xf numFmtId="3" fontId="0" fillId="8" borderId="53" xfId="0" applyNumberFormat="1" applyFont="1" applyFill="1" applyBorder="1" applyAlignment="1">
      <alignment horizontal="right" vertical="center" wrapText="1"/>
    </xf>
    <xf numFmtId="0" fontId="29" fillId="7" borderId="0" xfId="0" applyFont="1" applyFill="1" applyBorder="1" applyAlignment="1">
      <alignment horizontal="left" vertical="center" wrapText="1"/>
    </xf>
    <xf numFmtId="0" fontId="0" fillId="0" borderId="0" xfId="0" applyFont="1" applyBorder="1"/>
    <xf numFmtId="10" fontId="0" fillId="8" borderId="53" xfId="3" applyNumberFormat="1" applyFont="1" applyFill="1" applyBorder="1" applyAlignment="1">
      <alignment horizontal="right" vertical="center" wrapText="1"/>
    </xf>
    <xf numFmtId="0" fontId="28" fillId="0" borderId="0" xfId="0" applyFont="1" applyFill="1" applyBorder="1" applyAlignment="1">
      <alignment vertical="center" wrapText="1"/>
    </xf>
    <xf numFmtId="0" fontId="26" fillId="6" borderId="53" xfId="0" applyFont="1" applyFill="1" applyBorder="1" applyAlignment="1">
      <alignment horizontal="center" vertical="center" wrapText="1"/>
    </xf>
    <xf numFmtId="9" fontId="0" fillId="2" borderId="53" xfId="3" applyFont="1" applyFill="1" applyBorder="1" applyAlignment="1">
      <alignment horizontal="center" vertical="center" wrapText="1"/>
    </xf>
    <xf numFmtId="9" fontId="0" fillId="0" borderId="53" xfId="3" applyFont="1" applyBorder="1" applyAlignment="1">
      <alignment horizontal="center"/>
    </xf>
    <xf numFmtId="9" fontId="30" fillId="0" borderId="53" xfId="3" applyFont="1" applyBorder="1" applyAlignment="1">
      <alignment horizontal="center"/>
    </xf>
    <xf numFmtId="3" fontId="0" fillId="0" borderId="0" xfId="0" applyNumberFormat="1" applyFont="1"/>
    <xf numFmtId="172" fontId="0" fillId="0" borderId="0" xfId="8" applyNumberFormat="1" applyFont="1"/>
    <xf numFmtId="0" fontId="0" fillId="0" borderId="0" xfId="0" applyBorder="1"/>
    <xf numFmtId="0" fontId="26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164" fontId="0" fillId="0" borderId="0" xfId="9" applyFont="1" applyBorder="1"/>
    <xf numFmtId="164" fontId="0" fillId="0" borderId="5" xfId="9" applyFont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2" borderId="5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/>
    </xf>
    <xf numFmtId="165" fontId="0" fillId="2" borderId="0" xfId="7" applyFont="1" applyFill="1" applyBorder="1" applyAlignment="1"/>
    <xf numFmtId="174" fontId="1" fillId="0" borderId="0" xfId="8" applyNumberFormat="1" applyFont="1" applyBorder="1"/>
    <xf numFmtId="174" fontId="1" fillId="0" borderId="5" xfId="8" applyNumberFormat="1" applyFont="1" applyBorder="1"/>
    <xf numFmtId="0" fontId="0" fillId="2" borderId="5" xfId="0" applyFont="1" applyFill="1" applyBorder="1" applyAlignment="1">
      <alignment horizontal="center" vertical="center" wrapText="1"/>
    </xf>
    <xf numFmtId="165" fontId="1" fillId="0" borderId="5" xfId="8" applyNumberFormat="1" applyFont="1" applyBorder="1"/>
    <xf numFmtId="165" fontId="1" fillId="0" borderId="5" xfId="8" applyFont="1" applyBorder="1"/>
    <xf numFmtId="172" fontId="0" fillId="0" borderId="5" xfId="7" applyNumberFormat="1" applyFont="1" applyBorder="1"/>
    <xf numFmtId="168" fontId="0" fillId="0" borderId="0" xfId="7" applyNumberFormat="1" applyFont="1" applyBorder="1"/>
    <xf numFmtId="168" fontId="0" fillId="0" borderId="5" xfId="7" applyNumberFormat="1" applyFont="1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8" fillId="2" borderId="0" xfId="0" applyFont="1" applyFill="1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7" fillId="2" borderId="0" xfId="0" applyFont="1" applyFill="1"/>
    <xf numFmtId="168" fontId="7" fillId="2" borderId="0" xfId="0" applyNumberFormat="1" applyFont="1" applyFill="1" applyAlignment="1">
      <alignment horizontal="center"/>
    </xf>
    <xf numFmtId="0" fontId="0" fillId="2" borderId="47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 vertical="top"/>
    </xf>
    <xf numFmtId="0" fontId="0" fillId="2" borderId="0" xfId="0" applyFill="1" applyAlignment="1">
      <alignment vertical="top"/>
    </xf>
    <xf numFmtId="2" fontId="32" fillId="2" borderId="0" xfId="0" applyNumberFormat="1" applyFont="1" applyFill="1" applyBorder="1"/>
    <xf numFmtId="0" fontId="23" fillId="2" borderId="0" xfId="0" applyFont="1" applyFill="1" applyBorder="1"/>
    <xf numFmtId="0" fontId="23" fillId="2" borderId="30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/>
    </xf>
    <xf numFmtId="166" fontId="23" fillId="2" borderId="0" xfId="0" applyNumberFormat="1" applyFont="1" applyFill="1"/>
    <xf numFmtId="166" fontId="23" fillId="2" borderId="0" xfId="0" applyNumberFormat="1" applyFont="1" applyFill="1" applyBorder="1" applyAlignment="1">
      <alignment horizontal="center"/>
    </xf>
    <xf numFmtId="0" fontId="23" fillId="2" borderId="5" xfId="0" applyFont="1" applyFill="1" applyBorder="1"/>
    <xf numFmtId="166" fontId="23" fillId="2" borderId="5" xfId="0" applyNumberFormat="1" applyFont="1" applyFill="1" applyBorder="1" applyAlignment="1">
      <alignment horizontal="center"/>
    </xf>
    <xf numFmtId="10" fontId="23" fillId="2" borderId="0" xfId="0" applyNumberFormat="1" applyFont="1" applyFill="1" applyBorder="1"/>
    <xf numFmtId="10" fontId="23" fillId="2" borderId="0" xfId="0" applyNumberFormat="1" applyFont="1" applyFill="1"/>
    <xf numFmtId="0" fontId="1" fillId="0" borderId="56" xfId="0" applyFont="1" applyFill="1" applyBorder="1" applyAlignment="1">
      <alignment vertical="top" wrapText="1"/>
    </xf>
    <xf numFmtId="0" fontId="1" fillId="0" borderId="2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35" fillId="2" borderId="0" xfId="0" applyFont="1" applyFill="1" applyBorder="1"/>
    <xf numFmtId="0" fontId="35" fillId="2" borderId="0" xfId="0" applyFont="1" applyFill="1" applyBorder="1" applyAlignment="1"/>
    <xf numFmtId="0" fontId="23" fillId="2" borderId="0" xfId="0" applyFont="1" applyFill="1" applyBorder="1" applyAlignment="1"/>
    <xf numFmtId="0" fontId="35" fillId="2" borderId="0" xfId="0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/>
    </xf>
    <xf numFmtId="166" fontId="35" fillId="2" borderId="0" xfId="3" applyNumberFormat="1" applyFont="1" applyFill="1" applyBorder="1"/>
    <xf numFmtId="166" fontId="35" fillId="2" borderId="0" xfId="0" applyNumberFormat="1" applyFont="1" applyFill="1" applyBorder="1" applyAlignment="1">
      <alignment horizontal="center"/>
    </xf>
    <xf numFmtId="166" fontId="23" fillId="2" borderId="5" xfId="3" applyNumberFormat="1" applyFont="1" applyFill="1" applyBorder="1" applyAlignment="1">
      <alignment horizontal="center"/>
    </xf>
    <xf numFmtId="165" fontId="4" fillId="0" borderId="0" xfId="8" applyFont="1" applyBorder="1" applyAlignment="1">
      <alignment horizontal="center"/>
    </xf>
    <xf numFmtId="165" fontId="4" fillId="0" borderId="5" xfId="8" applyFont="1" applyBorder="1" applyAlignment="1">
      <alignment horizontal="center"/>
    </xf>
    <xf numFmtId="0" fontId="1" fillId="0" borderId="56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27" xfId="0" applyFill="1" applyBorder="1" applyAlignment="1">
      <alignment horizontal="center"/>
    </xf>
    <xf numFmtId="168" fontId="1" fillId="2" borderId="5" xfId="0" applyNumberFormat="1" applyFont="1" applyFill="1" applyBorder="1" applyAlignment="1">
      <alignment horizontal="center"/>
    </xf>
    <xf numFmtId="0" fontId="1" fillId="0" borderId="30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5" xfId="0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6" fontId="0" fillId="2" borderId="5" xfId="0" applyNumberFormat="1" applyFont="1" applyFill="1" applyBorder="1" applyAlignment="1">
      <alignment horizontal="center"/>
    </xf>
    <xf numFmtId="10" fontId="0" fillId="2" borderId="0" xfId="0" applyNumberFormat="1" applyFont="1" applyFill="1"/>
    <xf numFmtId="2" fontId="0" fillId="2" borderId="0" xfId="0" applyNumberFormat="1" applyFont="1" applyFill="1"/>
    <xf numFmtId="0" fontId="23" fillId="0" borderId="0" xfId="0" applyFont="1"/>
    <xf numFmtId="0" fontId="23" fillId="0" borderId="0" xfId="0" applyFont="1" applyBorder="1" applyAlignment="1">
      <alignment horizontal="center"/>
    </xf>
    <xf numFmtId="0" fontId="23" fillId="2" borderId="5" xfId="0" applyFont="1" applyFill="1" applyBorder="1" applyAlignment="1">
      <alignment horizontal="center"/>
    </xf>
    <xf numFmtId="2" fontId="36" fillId="0" borderId="0" xfId="0" applyNumberFormat="1" applyFont="1"/>
    <xf numFmtId="2" fontId="36" fillId="0" borderId="5" xfId="0" applyNumberFormat="1" applyFont="1" applyBorder="1"/>
    <xf numFmtId="0" fontId="0" fillId="2" borderId="0" xfId="0" applyFont="1" applyFill="1" applyAlignment="1"/>
    <xf numFmtId="0" fontId="0" fillId="2" borderId="5" xfId="0" applyFont="1" applyFill="1" applyBorder="1" applyAlignment="1"/>
    <xf numFmtId="0" fontId="0" fillId="2" borderId="0" xfId="0" applyFont="1" applyFill="1" applyBorder="1" applyAlignment="1"/>
    <xf numFmtId="10" fontId="0" fillId="2" borderId="0" xfId="0" applyNumberFormat="1" applyFont="1" applyFill="1" applyBorder="1" applyAlignment="1"/>
    <xf numFmtId="10" fontId="1" fillId="0" borderId="5" xfId="3" applyNumberFormat="1" applyFont="1" applyBorder="1" applyAlignment="1"/>
    <xf numFmtId="165" fontId="1" fillId="0" borderId="0" xfId="8" applyFont="1" applyBorder="1" applyAlignment="1"/>
    <xf numFmtId="165" fontId="1" fillId="0" borderId="5" xfId="8" applyFont="1" applyBorder="1" applyAlignment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166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57" xfId="0" applyFill="1" applyBorder="1" applyAlignment="1">
      <alignment horizontal="center" vertical="center" wrapText="1"/>
    </xf>
    <xf numFmtId="0" fontId="0" fillId="2" borderId="5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7" fillId="2" borderId="0" xfId="0" applyFont="1" applyFill="1"/>
    <xf numFmtId="0" fontId="38" fillId="2" borderId="0" xfId="10" applyFont="1" applyFill="1" applyBorder="1"/>
    <xf numFmtId="0" fontId="38" fillId="2" borderId="5" xfId="10" applyFont="1" applyFill="1" applyBorder="1"/>
    <xf numFmtId="175" fontId="10" fillId="9" borderId="0" xfId="7" quotePrefix="1" applyNumberFormat="1" applyFont="1" applyFill="1" applyBorder="1" applyAlignment="1">
      <alignment horizontal="center"/>
    </xf>
    <xf numFmtId="175" fontId="10" fillId="9" borderId="5" xfId="7" quotePrefix="1" applyNumberFormat="1" applyFont="1" applyFill="1" applyBorder="1" applyAlignment="1">
      <alignment horizontal="center"/>
    </xf>
    <xf numFmtId="176" fontId="10" fillId="9" borderId="0" xfId="7" quotePrefix="1" applyNumberFormat="1" applyFont="1" applyFill="1" applyBorder="1" applyAlignment="1">
      <alignment horizontal="center"/>
    </xf>
    <xf numFmtId="176" fontId="10" fillId="9" borderId="5" xfId="7" quotePrefix="1" applyNumberFormat="1" applyFont="1" applyFill="1" applyBorder="1" applyAlignment="1">
      <alignment horizontal="center"/>
    </xf>
    <xf numFmtId="3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/>
    </xf>
    <xf numFmtId="0" fontId="39" fillId="2" borderId="0" xfId="0" applyFont="1" applyFill="1" applyBorder="1"/>
    <xf numFmtId="0" fontId="0" fillId="2" borderId="59" xfId="0" applyFill="1" applyBorder="1" applyAlignment="1">
      <alignment horizontal="center"/>
    </xf>
    <xf numFmtId="3" fontId="0" fillId="2" borderId="60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166" fontId="0" fillId="2" borderId="6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41" fillId="2" borderId="0" xfId="0" applyFont="1" applyFill="1" applyBorder="1"/>
    <xf numFmtId="177" fontId="0" fillId="2" borderId="10" xfId="4" applyNumberFormat="1" applyFont="1" applyFill="1" applyBorder="1"/>
    <xf numFmtId="177" fontId="0" fillId="2" borderId="6" xfId="4" applyNumberFormat="1" applyFont="1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42" fillId="2" borderId="0" xfId="0" applyFont="1" applyFill="1" applyBorder="1"/>
    <xf numFmtId="0" fontId="0" fillId="2" borderId="6" xfId="0" applyFill="1" applyBorder="1"/>
    <xf numFmtId="177" fontId="0" fillId="2" borderId="10" xfId="4" applyNumberFormat="1" applyFont="1" applyFill="1" applyBorder="1" applyAlignment="1"/>
    <xf numFmtId="177" fontId="0" fillId="2" borderId="6" xfId="4" applyNumberFormat="1" applyFont="1" applyFill="1" applyBorder="1" applyAlignment="1"/>
    <xf numFmtId="0" fontId="0" fillId="10" borderId="53" xfId="0" applyFill="1" applyBorder="1" applyAlignment="1">
      <alignment horizontal="center"/>
    </xf>
    <xf numFmtId="166" fontId="0" fillId="2" borderId="53" xfId="0" applyNumberFormat="1" applyFill="1" applyBorder="1" applyAlignment="1">
      <alignment horizontal="center"/>
    </xf>
    <xf numFmtId="9" fontId="0" fillId="2" borderId="53" xfId="0" applyNumberFormat="1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3" fontId="43" fillId="2" borderId="53" xfId="0" applyNumberFormat="1" applyFont="1" applyFill="1" applyBorder="1" applyAlignment="1">
      <alignment horizontal="center"/>
    </xf>
    <xf numFmtId="0" fontId="0" fillId="2" borderId="53" xfId="0" applyFill="1" applyBorder="1" applyAlignment="1">
      <alignment horizontal="left"/>
    </xf>
    <xf numFmtId="0" fontId="0" fillId="2" borderId="53" xfId="0" applyFill="1" applyBorder="1" applyAlignment="1">
      <alignment horizontal="center" wrapText="1"/>
    </xf>
    <xf numFmtId="0" fontId="26" fillId="2" borderId="5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4" fillId="6" borderId="53" xfId="0" applyFont="1" applyFill="1" applyBorder="1" applyAlignment="1">
      <alignment horizontal="center" vertical="center" wrapText="1"/>
    </xf>
    <xf numFmtId="0" fontId="0" fillId="2" borderId="53" xfId="0" applyFont="1" applyFill="1" applyBorder="1" applyAlignment="1"/>
    <xf numFmtId="2" fontId="23" fillId="0" borderId="0" xfId="0" applyNumberFormat="1" applyFont="1" applyBorder="1" applyAlignment="1">
      <alignment horizontal="center"/>
    </xf>
    <xf numFmtId="2" fontId="23" fillId="0" borderId="5" xfId="0" applyNumberFormat="1" applyFont="1" applyBorder="1" applyAlignment="1">
      <alignment horizontal="center"/>
    </xf>
    <xf numFmtId="166" fontId="10" fillId="9" borderId="0" xfId="7" quotePrefix="1" applyNumberFormat="1" applyFont="1" applyFill="1" applyBorder="1" applyAlignment="1">
      <alignment horizontal="center"/>
    </xf>
    <xf numFmtId="166" fontId="0" fillId="9" borderId="5" xfId="7" quotePrefix="1" applyNumberFormat="1" applyFont="1" applyFill="1" applyBorder="1" applyAlignment="1">
      <alignment horizontal="center"/>
    </xf>
    <xf numFmtId="173" fontId="0" fillId="0" borderId="61" xfId="7" applyNumberFormat="1" applyFont="1" applyBorder="1" applyAlignment="1">
      <alignment horizontal="center"/>
    </xf>
    <xf numFmtId="173" fontId="0" fillId="0" borderId="61" xfId="7" applyNumberFormat="1" applyFont="1" applyBorder="1"/>
    <xf numFmtId="173" fontId="0" fillId="0" borderId="62" xfId="7" applyNumberFormat="1" applyFont="1" applyBorder="1"/>
    <xf numFmtId="173" fontId="43" fillId="0" borderId="63" xfId="7" applyNumberFormat="1" applyFont="1" applyFill="1" applyBorder="1" applyAlignment="1">
      <alignment vertical="top"/>
    </xf>
    <xf numFmtId="173" fontId="43" fillId="0" borderId="64" xfId="7" applyNumberFormat="1" applyFont="1" applyFill="1" applyBorder="1" applyAlignment="1">
      <alignment vertical="top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/>
    <xf numFmtId="168" fontId="0" fillId="2" borderId="9" xfId="0" applyNumberFormat="1" applyFill="1" applyBorder="1" applyAlignment="1"/>
    <xf numFmtId="168" fontId="0" fillId="2" borderId="0" xfId="0" applyNumberFormat="1" applyFill="1" applyBorder="1" applyAlignment="1"/>
    <xf numFmtId="168" fontId="0" fillId="2" borderId="9" xfId="0" applyNumberFormat="1" applyFill="1" applyBorder="1" applyAlignment="1">
      <alignment horizontal="center"/>
    </xf>
    <xf numFmtId="168" fontId="0" fillId="2" borderId="0" xfId="0" applyNumberFormat="1" applyFill="1" applyBorder="1" applyAlignment="1">
      <alignment horizontal="center"/>
    </xf>
    <xf numFmtId="0" fontId="47" fillId="0" borderId="9" xfId="0" applyFont="1" applyBorder="1"/>
    <xf numFmtId="0" fontId="48" fillId="0" borderId="9" xfId="0" applyFont="1" applyBorder="1"/>
    <xf numFmtId="0" fontId="0" fillId="5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48" fillId="0" borderId="4" xfId="0" applyFont="1" applyBorder="1"/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 wrapText="1"/>
    </xf>
    <xf numFmtId="166" fontId="1" fillId="2" borderId="0" xfId="0" applyNumberFormat="1" applyFont="1" applyFill="1"/>
    <xf numFmtId="0" fontId="21" fillId="2" borderId="0" xfId="0" applyFont="1" applyFill="1" applyBorder="1"/>
    <xf numFmtId="0" fontId="49" fillId="2" borderId="0" xfId="0" applyFont="1" applyFill="1" applyBorder="1" applyAlignment="1">
      <alignment horizontal="center"/>
    </xf>
    <xf numFmtId="0" fontId="49" fillId="2" borderId="0" xfId="0" applyFont="1" applyFill="1" applyBorder="1"/>
    <xf numFmtId="0" fontId="6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3" fontId="0" fillId="2" borderId="65" xfId="0" applyNumberFormat="1" applyFill="1" applyBorder="1" applyAlignment="1">
      <alignment horizontal="center"/>
    </xf>
    <xf numFmtId="3" fontId="0" fillId="2" borderId="66" xfId="0" applyNumberFormat="1" applyFill="1" applyBorder="1" applyAlignment="1">
      <alignment horizontal="center"/>
    </xf>
    <xf numFmtId="3" fontId="0" fillId="2" borderId="67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166" fontId="0" fillId="2" borderId="12" xfId="0" applyNumberFormat="1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10" fontId="18" fillId="2" borderId="0" xfId="0" applyNumberFormat="1" applyFont="1" applyFill="1"/>
    <xf numFmtId="10" fontId="18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10" borderId="68" xfId="0" applyFill="1" applyBorder="1" applyAlignment="1">
      <alignment horizontal="center"/>
    </xf>
    <xf numFmtId="166" fontId="0" fillId="2" borderId="68" xfId="0" applyNumberFormat="1" applyFill="1" applyBorder="1" applyAlignment="1">
      <alignment horizontal="center"/>
    </xf>
    <xf numFmtId="9" fontId="0" fillId="2" borderId="68" xfId="0" applyNumberFormat="1" applyFill="1" applyBorder="1" applyAlignment="1">
      <alignment horizontal="center"/>
    </xf>
    <xf numFmtId="0" fontId="1" fillId="2" borderId="6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166" fontId="0" fillId="2" borderId="30" xfId="0" applyNumberFormat="1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  <xf numFmtId="10" fontId="0" fillId="2" borderId="3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7" fontId="16" fillId="2" borderId="0" xfId="0" applyNumberFormat="1" applyFont="1" applyFill="1" applyBorder="1" applyAlignment="1">
      <alignment horizontal="center" vertical="center"/>
    </xf>
    <xf numFmtId="3" fontId="0" fillId="0" borderId="68" xfId="0" applyNumberFormat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3" fontId="46" fillId="2" borderId="39" xfId="0" applyNumberFormat="1" applyFont="1" applyFill="1" applyBorder="1" applyAlignment="1">
      <alignment horizontal="center" wrapText="1"/>
    </xf>
    <xf numFmtId="166" fontId="0" fillId="2" borderId="43" xfId="0" applyNumberFormat="1" applyFill="1" applyBorder="1" applyAlignment="1">
      <alignment horizontal="center"/>
    </xf>
    <xf numFmtId="10" fontId="0" fillId="2" borderId="46" xfId="0" applyNumberFormat="1" applyFill="1" applyBorder="1" applyAlignment="1">
      <alignment horizontal="center"/>
    </xf>
    <xf numFmtId="10" fontId="0" fillId="2" borderId="40" xfId="0" applyNumberFormat="1" applyFill="1" applyBorder="1" applyAlignment="1">
      <alignment horizontal="center"/>
    </xf>
    <xf numFmtId="10" fontId="0" fillId="2" borderId="41" xfId="0" applyNumberFormat="1" applyFill="1" applyBorder="1" applyAlignment="1">
      <alignment horizontal="center"/>
    </xf>
    <xf numFmtId="166" fontId="0" fillId="2" borderId="44" xfId="0" applyNumberFormat="1" applyFill="1" applyBorder="1" applyAlignment="1">
      <alignment horizontal="center"/>
    </xf>
    <xf numFmtId="10" fontId="0" fillId="2" borderId="42" xfId="0" applyNumberFormat="1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 wrapText="1"/>
    </xf>
    <xf numFmtId="0" fontId="0" fillId="2" borderId="74" xfId="0" applyFont="1" applyFill="1" applyBorder="1" applyAlignment="1">
      <alignment horizontal="center"/>
    </xf>
    <xf numFmtId="0" fontId="0" fillId="2" borderId="75" xfId="0" applyFill="1" applyBorder="1" applyAlignment="1">
      <alignment horizontal="center"/>
    </xf>
    <xf numFmtId="0" fontId="0" fillId="2" borderId="75" xfId="0" applyFill="1" applyBorder="1" applyAlignment="1"/>
    <xf numFmtId="0" fontId="0" fillId="2" borderId="76" xfId="0" applyFill="1" applyBorder="1" applyAlignment="1"/>
    <xf numFmtId="0" fontId="0" fillId="2" borderId="77" xfId="0" applyFont="1" applyFill="1" applyBorder="1" applyAlignment="1">
      <alignment horizontal="center"/>
    </xf>
    <xf numFmtId="0" fontId="0" fillId="2" borderId="40" xfId="0" applyFill="1" applyBorder="1" applyAlignment="1"/>
    <xf numFmtId="0" fontId="0" fillId="2" borderId="78" xfId="0" applyFill="1" applyBorder="1" applyAlignment="1"/>
    <xf numFmtId="4" fontId="45" fillId="2" borderId="73" xfId="0" applyNumberFormat="1" applyFont="1" applyFill="1" applyBorder="1" applyAlignment="1">
      <alignment horizontal="center"/>
    </xf>
    <xf numFmtId="0" fontId="0" fillId="0" borderId="79" xfId="0" applyBorder="1" applyAlignment="1">
      <alignment horizontal="right"/>
    </xf>
    <xf numFmtId="0" fontId="5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7" fillId="2" borderId="34" xfId="0" applyFont="1" applyFill="1" applyBorder="1" applyAlignment="1">
      <alignment horizontal="center"/>
    </xf>
    <xf numFmtId="0" fontId="27" fillId="2" borderId="37" xfId="0" applyFont="1" applyFill="1" applyBorder="1" applyAlignment="1">
      <alignment horizontal="center"/>
    </xf>
    <xf numFmtId="0" fontId="26" fillId="2" borderId="30" xfId="0" applyFont="1" applyFill="1" applyBorder="1" applyAlignment="1">
      <alignment horizontal="center"/>
    </xf>
    <xf numFmtId="0" fontId="28" fillId="0" borderId="53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23" fillId="2" borderId="0" xfId="0" applyFont="1" applyFill="1" applyBorder="1" applyAlignment="1">
      <alignment horizontal="center"/>
    </xf>
    <xf numFmtId="0" fontId="28" fillId="6" borderId="55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28" fillId="6" borderId="34" xfId="0" applyFont="1" applyFill="1" applyBorder="1" applyAlignment="1">
      <alignment horizontal="center" vertical="top"/>
    </xf>
    <xf numFmtId="0" fontId="28" fillId="6" borderId="25" xfId="0" applyFont="1" applyFill="1" applyBorder="1" applyAlignment="1">
      <alignment horizontal="center" vertical="top"/>
    </xf>
    <xf numFmtId="0" fontId="1" fillId="0" borderId="30" xfId="0" applyFont="1" applyFill="1" applyBorder="1" applyAlignment="1">
      <alignment horizontal="center" vertical="top" wrapText="1"/>
    </xf>
    <xf numFmtId="0" fontId="26" fillId="2" borderId="0" xfId="0" applyFont="1" applyFill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3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/>
    </xf>
    <xf numFmtId="0" fontId="45" fillId="2" borderId="7" xfId="0" applyFont="1" applyFill="1" applyBorder="1" applyAlignment="1">
      <alignment horizontal="center"/>
    </xf>
    <xf numFmtId="0" fontId="46" fillId="2" borderId="9" xfId="0" applyFont="1" applyFill="1" applyBorder="1" applyAlignment="1">
      <alignment horizontal="center"/>
    </xf>
    <xf numFmtId="0" fontId="46" fillId="2" borderId="0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170" fontId="19" fillId="4" borderId="34" xfId="0" applyNumberFormat="1" applyFont="1" applyFill="1" applyBorder="1" applyAlignment="1">
      <alignment horizontal="center" vertical="center" wrapText="1"/>
    </xf>
    <xf numFmtId="170" fontId="19" fillId="4" borderId="25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5" borderId="35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3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66" fontId="18" fillId="2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textRotation="255"/>
    </xf>
    <xf numFmtId="0" fontId="1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166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/>
    </xf>
    <xf numFmtId="0" fontId="22" fillId="2" borderId="15" xfId="0" applyFont="1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/>
    </xf>
    <xf numFmtId="0" fontId="22" fillId="2" borderId="8" xfId="0" applyFont="1" applyFill="1" applyBorder="1" applyAlignment="1">
      <alignment horizontal="center"/>
    </xf>
    <xf numFmtId="0" fontId="40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50" fillId="2" borderId="44" xfId="0" applyFont="1" applyFill="1" applyBorder="1" applyAlignment="1">
      <alignment horizontal="center"/>
    </xf>
    <xf numFmtId="0" fontId="50" fillId="2" borderId="43" xfId="0" applyFont="1" applyFill="1" applyBorder="1" applyAlignment="1">
      <alignment horizontal="center"/>
    </xf>
    <xf numFmtId="0" fontId="50" fillId="2" borderId="4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8" fillId="2" borderId="70" xfId="0" applyFont="1" applyFill="1" applyBorder="1" applyAlignment="1">
      <alignment horizontal="center" vertical="center" wrapText="1"/>
    </xf>
    <xf numFmtId="0" fontId="8" fillId="2" borderId="56" xfId="0" applyFont="1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 wrapText="1"/>
    </xf>
    <xf numFmtId="3" fontId="46" fillId="2" borderId="72" xfId="0" applyNumberFormat="1" applyFont="1" applyFill="1" applyBorder="1" applyAlignment="1">
      <alignment horizontal="center" wrapText="1"/>
    </xf>
    <xf numFmtId="3" fontId="46" fillId="2" borderId="38" xfId="0" applyNumberFormat="1" applyFont="1" applyFill="1" applyBorder="1" applyAlignment="1">
      <alignment horizontal="center" wrapText="1"/>
    </xf>
    <xf numFmtId="4" fontId="51" fillId="2" borderId="0" xfId="0" applyNumberFormat="1" applyFont="1" applyFill="1"/>
    <xf numFmtId="0" fontId="27" fillId="2" borderId="68" xfId="0" applyFont="1" applyFill="1" applyBorder="1" applyAlignment="1">
      <alignment vertical="center" wrapText="1"/>
    </xf>
    <xf numFmtId="3" fontId="52" fillId="0" borderId="68" xfId="0" applyNumberFormat="1" applyFont="1" applyBorder="1"/>
    <xf numFmtId="0" fontId="52" fillId="0" borderId="68" xfId="0" applyFont="1" applyBorder="1"/>
    <xf numFmtId="0" fontId="0" fillId="0" borderId="68" xfId="0" applyBorder="1" applyAlignment="1">
      <alignment horizontal="right"/>
    </xf>
  </cellXfs>
  <cellStyles count="12">
    <cellStyle name="Moeda" xfId="9" builtinId="4"/>
    <cellStyle name="Normal" xfId="0" builtinId="0"/>
    <cellStyle name="Normal 2" xfId="1"/>
    <cellStyle name="Normal 2 2" xfId="10"/>
    <cellStyle name="Normal 3" xfId="5"/>
    <cellStyle name="Normal 3 2" xfId="2"/>
    <cellStyle name="Normal 4" xfId="11"/>
    <cellStyle name="Porcentagem" xfId="3" builtinId="5"/>
    <cellStyle name="Porcentagem 2" xfId="6"/>
    <cellStyle name="Vírgula" xfId="7" builtinId="3"/>
    <cellStyle name="Vírgula 2" xfId="8"/>
    <cellStyle name="Vírgula 3" xfId="4"/>
  </cellStyles>
  <dxfs count="52">
    <dxf>
      <font>
        <color rgb="FFFF0000"/>
      </font>
      <fill>
        <patternFill>
          <bgColor theme="5" tint="0.39994506668294322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ill>
        <patternFill>
          <bgColor rgb="FFFFFF66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ill>
        <patternFill>
          <bgColor rgb="FFFFFF66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ill>
        <patternFill>
          <bgColor rgb="FFFFFF66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ill>
        <patternFill>
          <bgColor rgb="FFFFFF66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ill>
        <patternFill>
          <bgColor rgb="FFFFFF66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ill>
        <patternFill>
          <bgColor rgb="FFFFFF66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ill>
        <patternFill>
          <bgColor rgb="FFFFFF66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theme="6" tint="-0.24994659260841701"/>
      </font>
      <fill>
        <patternFill>
          <bgColor theme="6" tint="0.39994506668294322"/>
        </patternFill>
      </fill>
    </dxf>
    <dxf>
      <fill>
        <patternFill>
          <bgColor rgb="FFFFFF66"/>
        </patternFill>
      </fill>
    </dxf>
    <dxf>
      <font>
        <color rgb="FFFF0000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População!$C$3</c:f>
              <c:strCache>
                <c:ptCount val="1"/>
                <c:pt idx="0">
                  <c:v>POPULAÇÃO</c:v>
                </c:pt>
              </c:strCache>
            </c:strRef>
          </c:tx>
          <c:cat>
            <c:numRef>
              <c:f>População!$B$4:$B$17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População!$C$4:$C$17</c:f>
              <c:numCache>
                <c:formatCode>_(* #,##0_);_(* \(#,##0\);_(* "-"??_);_(@_)</c:formatCode>
                <c:ptCount val="14"/>
                <c:pt idx="0">
                  <c:v>6143</c:v>
                </c:pt>
                <c:pt idx="1">
                  <c:v>6230</c:v>
                </c:pt>
                <c:pt idx="2">
                  <c:v>6414</c:v>
                </c:pt>
                <c:pt idx="3">
                  <c:v>6515</c:v>
                </c:pt>
                <c:pt idx="4">
                  <c:v>6616</c:v>
                </c:pt>
                <c:pt idx="5">
                  <c:v>6253</c:v>
                </c:pt>
                <c:pt idx="6">
                  <c:v>6721</c:v>
                </c:pt>
                <c:pt idx="7">
                  <c:v>6793</c:v>
                </c:pt>
                <c:pt idx="8">
                  <c:v>6587</c:v>
                </c:pt>
                <c:pt idx="9">
                  <c:v>6616</c:v>
                </c:pt>
                <c:pt idx="10">
                  <c:v>6662</c:v>
                </c:pt>
                <c:pt idx="11">
                  <c:v>6712</c:v>
                </c:pt>
                <c:pt idx="12">
                  <c:v>6735</c:v>
                </c:pt>
                <c:pt idx="13">
                  <c:v>6756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2D-4CB9-8756-1FD3AD70E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848496"/>
        <c:axId val="957821840"/>
      </c:lineChart>
      <c:catAx>
        <c:axId val="95784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57821840"/>
        <c:crosses val="autoZero"/>
        <c:auto val="1"/>
        <c:lblAlgn val="ctr"/>
        <c:lblOffset val="100"/>
        <c:noMultiLvlLbl val="0"/>
      </c:catAx>
      <c:valAx>
        <c:axId val="95782184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none"/>
        <c:minorTickMark val="none"/>
        <c:tickLblPos val="nextTo"/>
        <c:crossAx val="9578484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PIB</c:v>
          </c:tx>
          <c:invertIfNegative val="0"/>
          <c:cat>
            <c:numRef>
              <c:f>'PIB E INFLAÇÃO'!$B$1:$O$1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'PIB E INFLAÇÃO'!$B$2:$O$2</c:f>
              <c:numCache>
                <c:formatCode>0.0%</c:formatCode>
                <c:ptCount val="14"/>
                <c:pt idx="0">
                  <c:v>3.0762126316088656E-2</c:v>
                </c:pt>
                <c:pt idx="1">
                  <c:v>1.2235069961919143E-2</c:v>
                </c:pt>
                <c:pt idx="2">
                  <c:v>5.6597838740015893E-2</c:v>
                </c:pt>
                <c:pt idx="3">
                  <c:v>3.2000000000000001E-2</c:v>
                </c:pt>
                <c:pt idx="4">
                  <c:v>4.0002884410813788E-2</c:v>
                </c:pt>
                <c:pt idx="5">
                  <c:v>6.0999999999999999E-2</c:v>
                </c:pt>
                <c:pt idx="6">
                  <c:v>5.0999999999999997E-2</c:v>
                </c:pt>
                <c:pt idx="7">
                  <c:v>-1E-3</c:v>
                </c:pt>
                <c:pt idx="8">
                  <c:v>7.5706390099492982E-2</c:v>
                </c:pt>
                <c:pt idx="9">
                  <c:v>3.9154736437227999E-2</c:v>
                </c:pt>
                <c:pt idx="10">
                  <c:v>1.9E-2</c:v>
                </c:pt>
                <c:pt idx="11">
                  <c:v>0.03</c:v>
                </c:pt>
                <c:pt idx="12">
                  <c:v>1E-3</c:v>
                </c:pt>
                <c:pt idx="13">
                  <c:v>-3.6999999999999998E-2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1CD-432B-9A4F-17A5DD719B76}"/>
            </c:ext>
          </c:extLst>
        </c:ser>
        <c:ser>
          <c:idx val="1"/>
          <c:order val="1"/>
          <c:tx>
            <c:v>IPCA</c:v>
          </c:tx>
          <c:invertIfNegative val="0"/>
          <c:cat>
            <c:numRef>
              <c:f>'PIB E INFLAÇÃO'!$B$1:$O$1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'PIB E INFLAÇÃO'!$B$3:$O$3</c:f>
              <c:numCache>
                <c:formatCode>0.0%</c:formatCode>
                <c:ptCount val="14"/>
                <c:pt idx="0">
                  <c:v>0.12530273356687699</c:v>
                </c:pt>
                <c:pt idx="1">
                  <c:v>9.3005128004000306E-2</c:v>
                </c:pt>
                <c:pt idx="2">
                  <c:v>7.5994958488264194E-2</c:v>
                </c:pt>
                <c:pt idx="3">
                  <c:v>5.6892268187350901E-2</c:v>
                </c:pt>
                <c:pt idx="4">
                  <c:v>3.14151613157687E-2</c:v>
                </c:pt>
                <c:pt idx="5">
                  <c:v>4.4576585533737195E-2</c:v>
                </c:pt>
                <c:pt idx="6">
                  <c:v>5.9027243906546498E-2</c:v>
                </c:pt>
                <c:pt idx="7">
                  <c:v>4.31165006256784E-2</c:v>
                </c:pt>
                <c:pt idx="8">
                  <c:v>5.9086887217945298E-2</c:v>
                </c:pt>
                <c:pt idx="9">
                  <c:v>6.50335274368017E-2</c:v>
                </c:pt>
                <c:pt idx="10">
                  <c:v>5.8385947181474496E-2</c:v>
                </c:pt>
                <c:pt idx="11">
                  <c:v>5.9106829999999999E-2</c:v>
                </c:pt>
                <c:pt idx="12">
                  <c:v>6.4075400000000005E-2</c:v>
                </c:pt>
                <c:pt idx="13">
                  <c:v>0.1067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1CD-432B-9A4F-17A5DD719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824560"/>
        <c:axId val="957846320"/>
      </c:barChart>
      <c:catAx>
        <c:axId val="95782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7846320"/>
        <c:crosses val="autoZero"/>
        <c:auto val="1"/>
        <c:lblAlgn val="ctr"/>
        <c:lblOffset val="100"/>
        <c:noMultiLvlLbl val="0"/>
      </c:catAx>
      <c:valAx>
        <c:axId val="95784632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957824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65587593276946"/>
          <c:y val="3.0041319092539175E-2"/>
          <c:w val="0.76206169663884737"/>
          <c:h val="0.92671604168290844"/>
        </c:manualLayout>
      </c:layout>
      <c:lineChart>
        <c:grouping val="standard"/>
        <c:varyColors val="0"/>
        <c:ser>
          <c:idx val="0"/>
          <c:order val="0"/>
          <c:tx>
            <c:strRef>
              <c:f>'PIB MUNICIPAL'!$A$16</c:f>
              <c:strCache>
                <c:ptCount val="1"/>
                <c:pt idx="0">
                  <c:v>Nordeste</c:v>
                </c:pt>
              </c:strCache>
            </c:strRef>
          </c:tx>
          <c:marker>
            <c:symbol val="none"/>
          </c:marker>
          <c:cat>
            <c:numRef>
              <c:f>'PIB MUNICIPAL'!$B$15:$G$15</c:f>
              <c:numCache>
                <c:formatCode>General</c:formatCode>
                <c:ptCount val="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</c:numCache>
            </c:numRef>
          </c:cat>
          <c:val>
            <c:numRef>
              <c:f>'PIB MUNICIPAL'!$B$16:$G$16</c:f>
              <c:numCache>
                <c:formatCode>0%</c:formatCode>
                <c:ptCount val="6"/>
                <c:pt idx="0">
                  <c:v>0.14290744408727263</c:v>
                </c:pt>
                <c:pt idx="1">
                  <c:v>0.10118218867356332</c:v>
                </c:pt>
                <c:pt idx="2">
                  <c:v>0.15942136516792504</c:v>
                </c:pt>
                <c:pt idx="3">
                  <c:v>9.4233635835298646E-2</c:v>
                </c:pt>
                <c:pt idx="4">
                  <c:v>0.17455260705042375</c:v>
                </c:pt>
                <c:pt idx="5">
                  <c:v>0.10816312192908417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20-4642-A5E8-3146B8A6CF33}"/>
            </c:ext>
          </c:extLst>
        </c:ser>
        <c:ser>
          <c:idx val="1"/>
          <c:order val="1"/>
          <c:tx>
            <c:strRef>
              <c:f>'PIB MUNICIPAL'!$A$17</c:f>
              <c:strCache>
                <c:ptCount val="1"/>
                <c:pt idx="0">
                  <c:v>Piauí</c:v>
                </c:pt>
              </c:strCache>
            </c:strRef>
          </c:tx>
          <c:marker>
            <c:symbol val="none"/>
          </c:marker>
          <c:cat>
            <c:numRef>
              <c:f>'PIB MUNICIPAL'!$B$15:$G$15</c:f>
              <c:numCache>
                <c:formatCode>General</c:formatCode>
                <c:ptCount val="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</c:numCache>
            </c:numRef>
          </c:cat>
          <c:val>
            <c:numRef>
              <c:f>'PIB MUNICIPAL'!$B$17:$G$17</c:f>
              <c:numCache>
                <c:formatCode>0%</c:formatCode>
                <c:ptCount val="6"/>
                <c:pt idx="0">
                  <c:v>0.1856555334141361</c:v>
                </c:pt>
                <c:pt idx="1">
                  <c:v>25.116505007224642</c:v>
                </c:pt>
                <c:pt idx="2">
                  <c:v>-0.94911990310988603</c:v>
                </c:pt>
                <c:pt idx="3">
                  <c:v>0.16511786837729781</c:v>
                </c:pt>
                <c:pt idx="4">
                  <c:v>0.10320143479491972</c:v>
                </c:pt>
                <c:pt idx="5">
                  <c:v>9.1294820606948823E-2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F20-4642-A5E8-3146B8A6CF33}"/>
            </c:ext>
          </c:extLst>
        </c:ser>
        <c:ser>
          <c:idx val="2"/>
          <c:order val="2"/>
          <c:tx>
            <c:strRef>
              <c:f>'PIB MUNICIPAL'!$A$18</c:f>
              <c:strCache>
                <c:ptCount val="1"/>
                <c:pt idx="0">
                  <c:v>DOM EXPEDITO LOPES - PI</c:v>
                </c:pt>
              </c:strCache>
            </c:strRef>
          </c:tx>
          <c:marker>
            <c:symbol val="none"/>
          </c:marker>
          <c:cat>
            <c:numRef>
              <c:f>'PIB MUNICIPAL'!$B$15:$G$15</c:f>
              <c:numCache>
                <c:formatCode>General</c:formatCode>
                <c:ptCount val="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</c:numCache>
            </c:numRef>
          </c:cat>
          <c:val>
            <c:numRef>
              <c:f>'PIB MUNICIPAL'!$B$18:$G$18</c:f>
              <c:numCache>
                <c:formatCode>0%</c:formatCode>
                <c:ptCount val="6"/>
                <c:pt idx="0">
                  <c:v>9.028170897439769E-2</c:v>
                </c:pt>
                <c:pt idx="1">
                  <c:v>0.2387118384155773</c:v>
                </c:pt>
                <c:pt idx="2">
                  <c:v>6.7373092866841899E-2</c:v>
                </c:pt>
                <c:pt idx="3">
                  <c:v>0.18263198582495943</c:v>
                </c:pt>
                <c:pt idx="4">
                  <c:v>6.3342261364171204E-2</c:v>
                </c:pt>
                <c:pt idx="5">
                  <c:v>-3.301726877607214E-3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F20-4642-A5E8-3146B8A6C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830544"/>
        <c:axId val="957831088"/>
      </c:lineChart>
      <c:catAx>
        <c:axId val="95783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7831088"/>
        <c:crosses val="autoZero"/>
        <c:auto val="1"/>
        <c:lblAlgn val="ctr"/>
        <c:lblOffset val="100"/>
        <c:noMultiLvlLbl val="0"/>
      </c:catAx>
      <c:valAx>
        <c:axId val="9578310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5783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Empresas!$B$4</c:f>
              <c:strCache>
                <c:ptCount val="1"/>
                <c:pt idx="0">
                  <c:v>Empresas</c:v>
                </c:pt>
              </c:strCache>
            </c:strRef>
          </c:tx>
          <c:invertIfNegative val="0"/>
          <c:cat>
            <c:numRef>
              <c:f>Empresas!$A$5:$A$12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Empresas!$B$5:$B$12</c:f>
              <c:numCache>
                <c:formatCode>_(* #,##0_);_(* \(#,##0\);_(* "-"??_);_(@_)</c:formatCode>
                <c:ptCount val="8"/>
                <c:pt idx="0">
                  <c:v>58</c:v>
                </c:pt>
                <c:pt idx="1">
                  <c:v>55</c:v>
                </c:pt>
                <c:pt idx="2">
                  <c:v>63</c:v>
                </c:pt>
                <c:pt idx="3">
                  <c:v>65</c:v>
                </c:pt>
                <c:pt idx="4">
                  <c:v>61</c:v>
                </c:pt>
                <c:pt idx="5">
                  <c:v>75</c:v>
                </c:pt>
                <c:pt idx="6">
                  <c:v>70</c:v>
                </c:pt>
                <c:pt idx="7">
                  <c:v>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F5-45A1-83D7-63AD3A8ED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822384"/>
        <c:axId val="957831632"/>
      </c:barChart>
      <c:catAx>
        <c:axId val="9578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57831632"/>
        <c:crosses val="autoZero"/>
        <c:auto val="1"/>
        <c:lblAlgn val="ctr"/>
        <c:lblOffset val="100"/>
        <c:noMultiLvlLbl val="0"/>
      </c:catAx>
      <c:valAx>
        <c:axId val="95783163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crossAx val="9578223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Empresas!$C$4</c:f>
              <c:strCache>
                <c:ptCount val="1"/>
                <c:pt idx="0">
                  <c:v>Pessoal Ocupado</c:v>
                </c:pt>
              </c:strCache>
            </c:strRef>
          </c:tx>
          <c:invertIfNegative val="0"/>
          <c:cat>
            <c:numRef>
              <c:f>Empresas!$A$5:$A$12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Empresas!$C$5:$C$12</c:f>
              <c:numCache>
                <c:formatCode>_(* #,##0_);_(* \(#,##0\);_(* "-"??_);_(@_)</c:formatCode>
                <c:ptCount val="8"/>
                <c:pt idx="0">
                  <c:v>311</c:v>
                </c:pt>
                <c:pt idx="1">
                  <c:v>281</c:v>
                </c:pt>
                <c:pt idx="2">
                  <c:v>330</c:v>
                </c:pt>
                <c:pt idx="3">
                  <c:v>341</c:v>
                </c:pt>
                <c:pt idx="4">
                  <c:v>367</c:v>
                </c:pt>
                <c:pt idx="5">
                  <c:v>345</c:v>
                </c:pt>
                <c:pt idx="6">
                  <c:v>356</c:v>
                </c:pt>
                <c:pt idx="7">
                  <c:v>378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F5-45A1-83D7-63AD3A8ED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832720"/>
        <c:axId val="957818576"/>
      </c:barChart>
      <c:catAx>
        <c:axId val="95783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57818576"/>
        <c:crosses val="autoZero"/>
        <c:auto val="1"/>
        <c:lblAlgn val="ctr"/>
        <c:lblOffset val="100"/>
        <c:noMultiLvlLbl val="0"/>
      </c:catAx>
      <c:valAx>
        <c:axId val="957818576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crossAx val="9578327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Empresas!$D$4</c:f>
              <c:strCache>
                <c:ptCount val="1"/>
                <c:pt idx="0">
                  <c:v>Remuneração Anual¹ (R$)</c:v>
                </c:pt>
              </c:strCache>
            </c:strRef>
          </c:tx>
          <c:invertIfNegative val="0"/>
          <c:cat>
            <c:numRef>
              <c:f>Empresas!$A$5:$A$12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Empresas!$D$5:$D$12</c:f>
              <c:numCache>
                <c:formatCode>_("R$"* #,##0.00_);_("R$"* \(#,##0.00\);_("R$"* "-"??_);_(@_)</c:formatCode>
                <c:ptCount val="8"/>
                <c:pt idx="0">
                  <c:v>1471</c:v>
                </c:pt>
                <c:pt idx="1">
                  <c:v>1481</c:v>
                </c:pt>
                <c:pt idx="2">
                  <c:v>1921</c:v>
                </c:pt>
                <c:pt idx="3">
                  <c:v>2365</c:v>
                </c:pt>
                <c:pt idx="4">
                  <c:v>2892</c:v>
                </c:pt>
                <c:pt idx="5">
                  <c:v>3058</c:v>
                </c:pt>
                <c:pt idx="6">
                  <c:v>3788</c:v>
                </c:pt>
                <c:pt idx="7">
                  <c:v>4473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F5-45A1-83D7-63AD3A8ED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835984"/>
        <c:axId val="957847952"/>
      </c:barChart>
      <c:catAx>
        <c:axId val="95783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57847952"/>
        <c:crosses val="autoZero"/>
        <c:auto val="1"/>
        <c:lblAlgn val="ctr"/>
        <c:lblOffset val="100"/>
        <c:noMultiLvlLbl val="0"/>
      </c:catAx>
      <c:valAx>
        <c:axId val="957847952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9578359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964129483814523"/>
          <c:y val="0.17628499562554681"/>
          <c:w val="0.55947025371828518"/>
          <c:h val="0.689216608340624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'EMPRE ATIVIDADE'!$C$1</c:f>
              <c:strCache>
                <c:ptCount val="1"/>
                <c:pt idx="0">
                  <c:v>TAXA DE ATIVIDADE</c:v>
                </c:pt>
              </c:strCache>
            </c:strRef>
          </c:tx>
          <c:invertIfNegative val="0"/>
          <c:cat>
            <c:numRef>
              <c:f>'EMPRE ATIVIDADE'!$B$2:$B$3</c:f>
              <c:numCache>
                <c:formatCode>General</c:formatCode>
                <c:ptCount val="2"/>
                <c:pt idx="0">
                  <c:v>2000</c:v>
                </c:pt>
                <c:pt idx="1">
                  <c:v>2010</c:v>
                </c:pt>
              </c:numCache>
            </c:numRef>
          </c:cat>
          <c:val>
            <c:numRef>
              <c:f>'EMPRE ATIVIDADE'!$C$2:$C$3</c:f>
              <c:numCache>
                <c:formatCode>_(* #,##0.00_);_(* \(#,##0.00\);_(* "-"??_);_(@_)</c:formatCode>
                <c:ptCount val="2"/>
                <c:pt idx="0">
                  <c:v>37.909999999999997</c:v>
                </c:pt>
                <c:pt idx="1">
                  <c:v>39.68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D4-45CA-B9C5-518CEF4A4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823472"/>
        <c:axId val="957833264"/>
      </c:barChart>
      <c:catAx>
        <c:axId val="95782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7833264"/>
        <c:crosses val="autoZero"/>
        <c:auto val="1"/>
        <c:lblAlgn val="ctr"/>
        <c:lblOffset val="100"/>
        <c:noMultiLvlLbl val="0"/>
      </c:catAx>
      <c:valAx>
        <c:axId val="9578332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957823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'EMPRE ATIVIDADE'!$C$9</c:f>
              <c:strCache>
                <c:ptCount val="1"/>
                <c:pt idx="0">
                  <c:v>% DE TRAB. POR CONTA PROPRIA</c:v>
                </c:pt>
              </c:strCache>
            </c:strRef>
          </c:tx>
          <c:invertIfNegative val="0"/>
          <c:cat>
            <c:numRef>
              <c:f>'EMPRE ATIVIDADE'!$B$11:$B$12</c:f>
              <c:numCache>
                <c:formatCode>General</c:formatCode>
                <c:ptCount val="2"/>
                <c:pt idx="0">
                  <c:v>2000</c:v>
                </c:pt>
                <c:pt idx="1">
                  <c:v>2010</c:v>
                </c:pt>
              </c:numCache>
            </c:numRef>
          </c:cat>
          <c:val>
            <c:numRef>
              <c:f>'EMPRE ATIVIDADE'!$C$11:$C$12</c:f>
              <c:numCache>
                <c:formatCode>_(* #,##0.00_);_(* \(#,##0.00\);_(* "-"??_);_(@_)</c:formatCode>
                <c:ptCount val="2"/>
                <c:pt idx="0">
                  <c:v>25.15</c:v>
                </c:pt>
                <c:pt idx="1">
                  <c:v>31.43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05-4218-AD09-99A766C6F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837072"/>
        <c:axId val="957837616"/>
      </c:barChart>
      <c:catAx>
        <c:axId val="95783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7837616"/>
        <c:crosses val="autoZero"/>
        <c:auto val="1"/>
        <c:lblAlgn val="ctr"/>
        <c:lblOffset val="100"/>
        <c:noMultiLvlLbl val="0"/>
      </c:catAx>
      <c:valAx>
        <c:axId val="95783761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957837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'EMPRE ATIVIDADE'!$C$19</c:f>
              <c:strCache>
                <c:ptCount val="1"/>
                <c:pt idx="0">
                  <c:v>% OCUPADOS COM ENS. MÉDIO COMPLETO </c:v>
                </c:pt>
              </c:strCache>
            </c:strRef>
          </c:tx>
          <c:invertIfNegative val="0"/>
          <c:cat>
            <c:numRef>
              <c:f>'EMPRE ATIVIDADE'!$B$20:$B$21</c:f>
              <c:numCache>
                <c:formatCode>General</c:formatCode>
                <c:ptCount val="2"/>
                <c:pt idx="0">
                  <c:v>2000</c:v>
                </c:pt>
                <c:pt idx="1">
                  <c:v>2010</c:v>
                </c:pt>
              </c:numCache>
            </c:numRef>
          </c:cat>
          <c:val>
            <c:numRef>
              <c:f>'EMPRE ATIVIDADE'!$C$20:$C$21</c:f>
              <c:numCache>
                <c:formatCode>_(* #,##0.00_);_(* \(#,##0.00\);_(* "-"??_);_(@_)</c:formatCode>
                <c:ptCount val="2"/>
                <c:pt idx="0">
                  <c:v>17.47</c:v>
                </c:pt>
                <c:pt idx="1">
                  <c:v>20.059999999999999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B2-4A2C-9069-974F5DD41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840880"/>
        <c:axId val="957840336"/>
      </c:barChart>
      <c:catAx>
        <c:axId val="95784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7840336"/>
        <c:crosses val="autoZero"/>
        <c:auto val="1"/>
        <c:lblAlgn val="ctr"/>
        <c:lblOffset val="100"/>
        <c:noMultiLvlLbl val="0"/>
      </c:catAx>
      <c:valAx>
        <c:axId val="95784033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957840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225288794094221"/>
          <c:y val="0.37318164882386545"/>
          <c:w val="0.47420882980258844"/>
          <c:h val="0.533986437815146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'EMPRE ATIVIDADE'!$D$19</c:f>
              <c:strCache>
                <c:ptCount val="1"/>
                <c:pt idx="0">
                  <c:v>% OCUPADOS COM SUPERIOR COMPLETO</c:v>
                </c:pt>
              </c:strCache>
            </c:strRef>
          </c:tx>
          <c:invertIfNegative val="0"/>
          <c:cat>
            <c:numRef>
              <c:f>'EMPRE ATIVIDADE'!$B$21</c:f>
              <c:numCache>
                <c:formatCode>General</c:formatCode>
                <c:ptCount val="1"/>
                <c:pt idx="0">
                  <c:v>2010</c:v>
                </c:pt>
              </c:numCache>
            </c:numRef>
          </c:cat>
          <c:val>
            <c:numRef>
              <c:f>'EMPRE ATIVIDADE'!$D$21</c:f>
              <c:numCache>
                <c:formatCode>_(* #,##0.00_);_(* \(#,##0.00\);_(* "-"??_);_(@_)</c:formatCode>
                <c:ptCount val="1"/>
                <c:pt idx="0">
                  <c:v>6.47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97-4121-B8AF-7A3668059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985280"/>
        <c:axId val="1106995616"/>
      </c:barChart>
      <c:catAx>
        <c:axId val="1106985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995616"/>
        <c:crosses val="autoZero"/>
        <c:auto val="1"/>
        <c:lblAlgn val="ctr"/>
        <c:lblOffset val="100"/>
        <c:noMultiLvlLbl val="0"/>
      </c:catAx>
      <c:valAx>
        <c:axId val="1106995616"/>
        <c:scaling>
          <c:orientation val="minMax"/>
          <c:max val="0.15000000000000002"/>
          <c:min val="0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106985280"/>
        <c:crosses val="autoZero"/>
        <c:crossBetween val="between"/>
        <c:majorUnit val="3.0000000000000006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'Renda Per Capita Mensal (2)'!$M$21</c:f>
              <c:strCache>
                <c:ptCount val="1"/>
                <c:pt idx="0">
                  <c:v>RENDA PER CAPITA MÉDIA</c:v>
                </c:pt>
              </c:strCache>
            </c:strRef>
          </c:tx>
          <c:invertIfNegative val="0"/>
          <c:cat>
            <c:numRef>
              <c:f>'Renda Per Capita Mensal (2)'!$L$22:$L$24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'Renda Per Capita Mensal (2)'!$M$22:$M$24</c:f>
              <c:numCache>
                <c:formatCode>0.00</c:formatCode>
                <c:ptCount val="3"/>
                <c:pt idx="0">
                  <c:v>221.75278756399999</c:v>
                </c:pt>
                <c:pt idx="1">
                  <c:v>331.070469156</c:v>
                </c:pt>
                <c:pt idx="2">
                  <c:v>445.80653121799998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C3A-4395-8CB0-7A8B075E0C1C}"/>
            </c:ext>
          </c:extLst>
        </c:ser>
        <c:ser>
          <c:idx val="1"/>
          <c:order val="1"/>
          <c:tx>
            <c:strRef>
              <c:f>'Renda Per Capita Mensal (2)'!$N$21</c:f>
              <c:strCache>
                <c:ptCount val="1"/>
                <c:pt idx="0">
                  <c:v> RENDA PER CAPITA MÉDIA DOS 10% MAIS RICOS (A)
</c:v>
                </c:pt>
              </c:strCache>
            </c:strRef>
          </c:tx>
          <c:invertIfNegative val="0"/>
          <c:cat>
            <c:numRef>
              <c:f>'Renda Per Capita Mensal (2)'!$L$22:$L$24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'Renda Per Capita Mensal (2)'!$N$22:$N$24</c:f>
              <c:numCache>
                <c:formatCode>0.00</c:formatCode>
                <c:ptCount val="3"/>
                <c:pt idx="0">
                  <c:v>946.7617842059999</c:v>
                </c:pt>
                <c:pt idx="1">
                  <c:v>1815.00900867</c:v>
                </c:pt>
                <c:pt idx="2">
                  <c:v>1735.2177894200001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C3A-4395-8CB0-7A8B075E0C1C}"/>
            </c:ext>
          </c:extLst>
        </c:ser>
        <c:ser>
          <c:idx val="2"/>
          <c:order val="2"/>
          <c:tx>
            <c:strRef>
              <c:f>'Renda Per Capita Mensal (2)'!$O$21</c:f>
              <c:strCache>
                <c:ptCount val="1"/>
                <c:pt idx="0">
                  <c:v>RENDA PER CAPITA MÉDIA DOS 40% MAIS POBRES¹ (B)</c:v>
                </c:pt>
              </c:strCache>
            </c:strRef>
          </c:tx>
          <c:invertIfNegative val="0"/>
          <c:cat>
            <c:numRef>
              <c:f>'Renda Per Capita Mensal (2)'!$L$22:$L$24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'Renda Per Capita Mensal (2)'!$O$22:$O$24</c:f>
              <c:numCache>
                <c:formatCode>0.00</c:formatCode>
                <c:ptCount val="3"/>
                <c:pt idx="0">
                  <c:v>65.376842711999998</c:v>
                </c:pt>
                <c:pt idx="1">
                  <c:v>48.832226180999989</c:v>
                </c:pt>
                <c:pt idx="2">
                  <c:v>121.95067277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C3A-4395-8CB0-7A8B075E0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981472"/>
        <c:axId val="1106983648"/>
      </c:barChart>
      <c:catAx>
        <c:axId val="110698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983648"/>
        <c:crosses val="autoZero"/>
        <c:auto val="1"/>
        <c:lblAlgn val="ctr"/>
        <c:lblOffset val="100"/>
        <c:noMultiLvlLbl val="0"/>
      </c:catAx>
      <c:valAx>
        <c:axId val="11069836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06981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10"/>
      <c:depthPercent val="14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POBREZA!$D$21</c:f>
              <c:strCache>
                <c:ptCount val="1"/>
                <c:pt idx="0">
                  <c:v>DEMAIS POBRES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POBREZA!$C$22:$C$24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POBREZA!$D$22:$D$24</c:f>
              <c:numCache>
                <c:formatCode>0.0%</c:formatCode>
                <c:ptCount val="3"/>
                <c:pt idx="0">
                  <c:v>0.27360000000000001</c:v>
                </c:pt>
                <c:pt idx="1">
                  <c:v>0.25040000000000001</c:v>
                </c:pt>
                <c:pt idx="2">
                  <c:v>0.1782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CE-4351-8952-427D430B7764}"/>
            </c:ext>
          </c:extLst>
        </c:ser>
        <c:ser>
          <c:idx val="1"/>
          <c:order val="1"/>
          <c:tx>
            <c:strRef>
              <c:f>POBREZA!$E$21</c:f>
              <c:strCache>
                <c:ptCount val="1"/>
                <c:pt idx="0">
                  <c:v>EXTREMAMENTES POBRES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POBREZA!$C$22:$C$24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POBREZA!$E$22:$E$24</c:f>
              <c:numCache>
                <c:formatCode>0.0%</c:formatCode>
                <c:ptCount val="3"/>
                <c:pt idx="0">
                  <c:v>0.44939999999999997</c:v>
                </c:pt>
                <c:pt idx="1">
                  <c:v>0.36810000000000004</c:v>
                </c:pt>
                <c:pt idx="2">
                  <c:v>0.17100000000000001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CCE-4351-8952-427D430B77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1107008672"/>
        <c:axId val="1106995072"/>
        <c:axId val="0"/>
      </c:bar3DChart>
      <c:catAx>
        <c:axId val="11070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06995072"/>
        <c:crosses val="autoZero"/>
        <c:auto val="1"/>
        <c:lblAlgn val="ctr"/>
        <c:lblOffset val="100"/>
        <c:noMultiLvlLbl val="0"/>
      </c:catAx>
      <c:valAx>
        <c:axId val="1106995072"/>
        <c:scaling>
          <c:orientation val="minMax"/>
          <c:max val="0.70000000000000007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crossAx val="1107008672"/>
        <c:crosses val="autoZero"/>
        <c:crossBetween val="between"/>
      </c:valAx>
      <c:spPr>
        <a:scene3d>
          <a:camera prst="orthographicFront"/>
          <a:lightRig rig="threePt" dir="t"/>
        </a:scene3d>
        <a:sp3d/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'Esperança de Vida (2)'!$E$1:$E$2</c:f>
              <c:strCache>
                <c:ptCount val="2"/>
                <c:pt idx="0">
                  <c:v>ESPERANÇA DE VIDA</c:v>
                </c:pt>
              </c:strCache>
            </c:strRef>
          </c:tx>
          <c:invertIfNegative val="0"/>
          <c:cat>
            <c:numRef>
              <c:f>'Esperança de Vida (2)'!$B$3:$B$5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'Esperança de Vida (2)'!$E$3:$E$5</c:f>
              <c:numCache>
                <c:formatCode>_(* #,##0.00_);_(* \(#,##0.00\);_(* "-"??_);_(@_)</c:formatCode>
                <c:ptCount val="3"/>
                <c:pt idx="0">
                  <c:v>61.38</c:v>
                </c:pt>
                <c:pt idx="1">
                  <c:v>62.82</c:v>
                </c:pt>
                <c:pt idx="2">
                  <c:v>70.69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34-4A51-A7F3-38592E5E4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982560"/>
        <c:axId val="1106996160"/>
      </c:barChart>
      <c:catAx>
        <c:axId val="110698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996160"/>
        <c:crosses val="autoZero"/>
        <c:auto val="1"/>
        <c:lblAlgn val="ctr"/>
        <c:lblOffset val="100"/>
        <c:noMultiLvlLbl val="0"/>
      </c:catAx>
      <c:valAx>
        <c:axId val="110699616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106982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'Mortalidade Infantil (2)'!$A$1</c:f>
              <c:strCache>
                <c:ptCount val="1"/>
                <c:pt idx="0">
                  <c:v>Mortalidade Infantil - Objetivos do Milênio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0907625869966498E-2"/>
                  <c:y val="-5.18358413777903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E1A5-4483-A62D-BBDDD1061C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4.34643524868394E-2"/>
                  <c:y val="4.60763034469247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E1A5-4483-A62D-BBDDD1061C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0680719402474872E-2"/>
                  <c:y val="-3.45572275851935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E1A5-4483-A62D-BBDDD1061C5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'Mortalidade Infantil (2)'!$A$3:$E$3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'Mortalidade Infantil (2)'!$A$4:$E$4</c:f>
              <c:numCache>
                <c:formatCode>#,##0.0</c:formatCode>
                <c:ptCount val="5"/>
                <c:pt idx="0">
                  <c:v>42.1</c:v>
                </c:pt>
                <c:pt idx="1">
                  <c:v>12.5</c:v>
                </c:pt>
                <c:pt idx="2">
                  <c:v>11.6</c:v>
                </c:pt>
                <c:pt idx="3">
                  <c:v>13.5</c:v>
                </c:pt>
                <c:pt idx="4">
                  <c:v>33.700000000000003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1A5-4483-A62D-BBDDD1061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000512"/>
        <c:axId val="1106986368"/>
      </c:lineChart>
      <c:catAx>
        <c:axId val="110700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6986368"/>
        <c:crosses val="autoZero"/>
        <c:auto val="1"/>
        <c:lblAlgn val="ctr"/>
        <c:lblOffset val="100"/>
        <c:noMultiLvlLbl val="0"/>
      </c:catAx>
      <c:valAx>
        <c:axId val="110698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out"/>
        <c:minorTickMark val="none"/>
        <c:tickLblPos val="nextTo"/>
        <c:spPr>
          <a:solidFill>
            <a:schemeClr val="bg1"/>
          </a:solidFill>
          <a:ln w="19050"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700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'Mortalidade Infantil (2)'!$L$1:$L$2</c:f>
              <c:strCache>
                <c:ptCount val="2"/>
                <c:pt idx="0">
                  <c:v>MORTALIDADE</c:v>
                </c:pt>
                <c:pt idx="1">
                  <c:v>ATÉ 1 ANO</c:v>
                </c:pt>
              </c:strCache>
            </c:strRef>
          </c:tx>
          <c:invertIfNegative val="0"/>
          <c:cat>
            <c:numRef>
              <c:f>'Mortalidade Infantil (2)'!$K$3:$K$5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'Mortalidade Infantil (2)'!$L$3:$L$5</c:f>
              <c:numCache>
                <c:formatCode>_(* #,##0.00_);_(* \(#,##0.00\);_(* "-"??_);_(@_)</c:formatCode>
                <c:ptCount val="3"/>
                <c:pt idx="0">
                  <c:v>59.34</c:v>
                </c:pt>
                <c:pt idx="1">
                  <c:v>50.18</c:v>
                </c:pt>
                <c:pt idx="2">
                  <c:v>25.8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54-4F89-B8D0-A7EA7B53952C}"/>
            </c:ext>
          </c:extLst>
        </c:ser>
        <c:ser>
          <c:idx val="1"/>
          <c:order val="1"/>
          <c:tx>
            <c:strRef>
              <c:f>'Mortalidade Infantil (2)'!$M$1:$M$2</c:f>
              <c:strCache>
                <c:ptCount val="2"/>
                <c:pt idx="0">
                  <c:v>MORTALIDADE</c:v>
                </c:pt>
                <c:pt idx="1">
                  <c:v>ATÉ 5 ANOS</c:v>
                </c:pt>
              </c:strCache>
            </c:strRef>
          </c:tx>
          <c:invertIfNegative val="0"/>
          <c:cat>
            <c:numRef>
              <c:f>'Mortalidade Infantil (2)'!$K$3:$K$5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'Mortalidade Infantil (2)'!$M$3:$M$5</c:f>
              <c:numCache>
                <c:formatCode>_(* #,##0.00_);_(* \(#,##0.00\);_(* "-"??_);_(@_)</c:formatCode>
                <c:ptCount val="3"/>
                <c:pt idx="0">
                  <c:v>78.08</c:v>
                </c:pt>
                <c:pt idx="1">
                  <c:v>64.39</c:v>
                </c:pt>
                <c:pt idx="2">
                  <c:v>27.85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54-4F89-B8D0-A7EA7B539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7009216"/>
        <c:axId val="1106978752"/>
      </c:barChart>
      <c:catAx>
        <c:axId val="110700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978752"/>
        <c:crosses val="autoZero"/>
        <c:auto val="1"/>
        <c:lblAlgn val="ctr"/>
        <c:lblOffset val="100"/>
        <c:noMultiLvlLbl val="0"/>
      </c:catAx>
      <c:valAx>
        <c:axId val="110697875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107009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'Desnutrição (2)'!$A$4</c:f>
              <c:strCache>
                <c:ptCount val="1"/>
                <c:pt idx="0">
                  <c:v>DESNUTRIÇÃO INFANTIL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6.9031618655568464E-2"/>
                  <c:y val="-4.60763034469247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EECC-4A67-813F-163CC664D2A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0680719402474872E-2"/>
                  <c:y val="-3.45572275851935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EECC-4A67-813F-163CC664D2A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'Desnutrição (2)'!$C$3:$H$3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cat>
          <c:val>
            <c:numRef>
              <c:f>'Desnutrição (2)'!$C$4:$H$4</c:f>
              <c:numCache>
                <c:formatCode>0.0%</c:formatCode>
                <c:ptCount val="6"/>
                <c:pt idx="0">
                  <c:v>2.1000000000000001E-2</c:v>
                </c:pt>
                <c:pt idx="1">
                  <c:v>2.1000000000000001E-2</c:v>
                </c:pt>
                <c:pt idx="2">
                  <c:v>1.9E-2</c:v>
                </c:pt>
                <c:pt idx="3">
                  <c:v>9.0000000000000011E-3</c:v>
                </c:pt>
                <c:pt idx="4">
                  <c:v>5.0000000000000001E-3</c:v>
                </c:pt>
                <c:pt idx="5">
                  <c:v>5.0000000000000001E-3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ECC-4A67-813F-163CC664D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009760"/>
        <c:axId val="1106992896"/>
      </c:lineChart>
      <c:catAx>
        <c:axId val="110700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6992896"/>
        <c:crosses val="autoZero"/>
        <c:auto val="1"/>
        <c:lblAlgn val="ctr"/>
        <c:lblOffset val="100"/>
        <c:noMultiLvlLbl val="0"/>
      </c:catAx>
      <c:valAx>
        <c:axId val="11069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solidFill>
            <a:schemeClr val="bg1"/>
          </a:solidFill>
          <a:ln w="19050"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700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'ÁGUA LUZ ESGOTO'!$B$4</c:f>
              <c:strCache>
                <c:ptCount val="1"/>
                <c:pt idx="0">
                  <c:v>1991</c:v>
                </c:pt>
              </c:strCache>
            </c:strRef>
          </c:tx>
          <c:invertIfNegative val="0"/>
          <c:cat>
            <c:strRef>
              <c:f>'ÁGUA LUZ ESGOTO'!$C$3:$E$3</c:f>
              <c:strCache>
                <c:ptCount val="3"/>
                <c:pt idx="0">
                  <c:v>LUZ</c:v>
                </c:pt>
                <c:pt idx="1">
                  <c:v>ÁGUA E ESGOTO</c:v>
                </c:pt>
                <c:pt idx="2">
                  <c:v>LIXO</c:v>
                </c:pt>
              </c:strCache>
            </c:strRef>
          </c:cat>
          <c:val>
            <c:numRef>
              <c:f>'ÁGUA LUZ ESGOTO'!$C$4:$E$4</c:f>
              <c:numCache>
                <c:formatCode>0.0%</c:formatCode>
                <c:ptCount val="3"/>
                <c:pt idx="0">
                  <c:v>0.77510000000000001</c:v>
                </c:pt>
                <c:pt idx="1">
                  <c:v>0.25489999999999996</c:v>
                </c:pt>
                <c:pt idx="2">
                  <c:v>6.0199999999999997E-2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A4-4BCB-BE61-98CEC5E3A08C}"/>
            </c:ext>
          </c:extLst>
        </c:ser>
        <c:ser>
          <c:idx val="1"/>
          <c:order val="1"/>
          <c:tx>
            <c:strRef>
              <c:f>'ÁGUA LUZ ESGOTO'!$B$5</c:f>
              <c:strCache>
                <c:ptCount val="1"/>
                <c:pt idx="0">
                  <c:v>2000</c:v>
                </c:pt>
              </c:strCache>
            </c:strRef>
          </c:tx>
          <c:invertIfNegative val="0"/>
          <c:cat>
            <c:strRef>
              <c:f>'ÁGUA LUZ ESGOTO'!$C$3:$E$3</c:f>
              <c:strCache>
                <c:ptCount val="3"/>
                <c:pt idx="0">
                  <c:v>LUZ</c:v>
                </c:pt>
                <c:pt idx="1">
                  <c:v>ÁGUA E ESGOTO</c:v>
                </c:pt>
                <c:pt idx="2">
                  <c:v>LIXO</c:v>
                </c:pt>
              </c:strCache>
            </c:strRef>
          </c:cat>
          <c:val>
            <c:numRef>
              <c:f>'ÁGUA LUZ ESGOTO'!$C$5:$E$5</c:f>
              <c:numCache>
                <c:formatCode>0.0%</c:formatCode>
                <c:ptCount val="3"/>
                <c:pt idx="0">
                  <c:v>0.9778</c:v>
                </c:pt>
                <c:pt idx="1">
                  <c:v>2.9500000000000002E-2</c:v>
                </c:pt>
                <c:pt idx="2">
                  <c:v>0.53159999999999996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8A4-4BCB-BE61-98CEC5E3A08C}"/>
            </c:ext>
          </c:extLst>
        </c:ser>
        <c:ser>
          <c:idx val="2"/>
          <c:order val="2"/>
          <c:tx>
            <c:strRef>
              <c:f>'ÁGUA LUZ ESGOTO'!$B$6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'ÁGUA LUZ ESGOTO'!$C$3:$E$3</c:f>
              <c:strCache>
                <c:ptCount val="3"/>
                <c:pt idx="0">
                  <c:v>LUZ</c:v>
                </c:pt>
                <c:pt idx="1">
                  <c:v>ÁGUA E ESGOTO</c:v>
                </c:pt>
                <c:pt idx="2">
                  <c:v>LIXO</c:v>
                </c:pt>
              </c:strCache>
            </c:strRef>
          </c:cat>
          <c:val>
            <c:numRef>
              <c:f>'ÁGUA LUZ ESGOTO'!$C$6:$E$6</c:f>
              <c:numCache>
                <c:formatCode>0.0%</c:formatCode>
                <c:ptCount val="3"/>
                <c:pt idx="0">
                  <c:v>0.99370000000000003</c:v>
                </c:pt>
                <c:pt idx="1">
                  <c:v>6.1799999999999994E-2</c:v>
                </c:pt>
                <c:pt idx="2">
                  <c:v>0.93180000000000007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8A4-4BCB-BE61-98CEC5E3A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984736"/>
        <c:axId val="1106987456"/>
      </c:barChart>
      <c:catAx>
        <c:axId val="1106984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06987456"/>
        <c:crosses val="autoZero"/>
        <c:auto val="1"/>
        <c:lblAlgn val="ctr"/>
        <c:lblOffset val="100"/>
        <c:noMultiLvlLbl val="0"/>
      </c:catAx>
      <c:valAx>
        <c:axId val="110698745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10698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'Cobertura Vacinal'!$A$2:$B$2</c:f>
              <c:strCache>
                <c:ptCount val="1"/>
                <c:pt idx="0">
                  <c:v>Cobertura Vacinal</c:v>
                </c:pt>
              </c:strCache>
            </c:strRef>
          </c:tx>
          <c:marker>
            <c:symbol val="none"/>
          </c:marker>
          <c:cat>
            <c:numRef>
              <c:f>'Cobertura Vacinal'!$A$3:$A$10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'Cobertura Vacinal'!$B$3:$B$10</c:f>
              <c:numCache>
                <c:formatCode>General</c:formatCode>
                <c:ptCount val="8"/>
                <c:pt idx="0">
                  <c:v>76.73</c:v>
                </c:pt>
                <c:pt idx="1">
                  <c:v>81.69</c:v>
                </c:pt>
                <c:pt idx="2">
                  <c:v>79.48</c:v>
                </c:pt>
                <c:pt idx="3">
                  <c:v>67.599999999999994</c:v>
                </c:pt>
                <c:pt idx="4">
                  <c:v>55.79</c:v>
                </c:pt>
                <c:pt idx="5">
                  <c:v>69.790000000000006</c:v>
                </c:pt>
                <c:pt idx="6" formatCode="0.00">
                  <c:v>17.86</c:v>
                </c:pt>
                <c:pt idx="7" formatCode="0.00">
                  <c:v>56.27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DB5-41BC-88A0-93F8B7EFE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989088"/>
        <c:axId val="1106996704"/>
      </c:lineChart>
      <c:catAx>
        <c:axId val="110698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996704"/>
        <c:crosses val="autoZero"/>
        <c:auto val="1"/>
        <c:lblAlgn val="ctr"/>
        <c:lblOffset val="100"/>
        <c:noMultiLvlLbl val="0"/>
      </c:catAx>
      <c:valAx>
        <c:axId val="110699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6989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Consultas!$A$2</c:f>
              <c:strCache>
                <c:ptCount val="1"/>
                <c:pt idx="0">
                  <c:v>Nº médio de consultas por habitantes</c:v>
                </c:pt>
              </c:strCache>
            </c:strRef>
          </c:tx>
          <c:marker>
            <c:symbol val="none"/>
          </c:marker>
          <c:cat>
            <c:numRef>
              <c:f>Consultas!$A$3:$A$9</c:f>
              <c:numCache>
                <c:formatCode>General</c:formatCod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numCache>
            </c:numRef>
          </c:cat>
          <c:val>
            <c:numRef>
              <c:f>Consultas!$B$2:$B$9</c:f>
              <c:numCache>
                <c:formatCode>0.00</c:formatCode>
                <c:ptCount val="8"/>
                <c:pt idx="1">
                  <c:v>1.21</c:v>
                </c:pt>
                <c:pt idx="2">
                  <c:v>1.41868769528344</c:v>
                </c:pt>
                <c:pt idx="3">
                  <c:v>1.2755778006771676</c:v>
                </c:pt>
                <c:pt idx="4">
                  <c:v>0.92697737968726279</c:v>
                </c:pt>
                <c:pt idx="5">
                  <c:v>1.2379081015719469</c:v>
                </c:pt>
                <c:pt idx="6">
                  <c:v>16.157310117081959</c:v>
                </c:pt>
                <c:pt idx="7">
                  <c:v>1.1449642431466032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26-4BD0-8953-0C815D026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988544"/>
        <c:axId val="1106999968"/>
      </c:lineChart>
      <c:catAx>
        <c:axId val="110698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999968"/>
        <c:crosses val="autoZero"/>
        <c:auto val="1"/>
        <c:lblAlgn val="ctr"/>
        <c:lblOffset val="100"/>
        <c:noMultiLvlLbl val="0"/>
      </c:catAx>
      <c:valAx>
        <c:axId val="110699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6988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Educação'!$C$2</c:f>
              <c:strCache>
                <c:ptCount val="1"/>
                <c:pt idx="0">
                  <c:v>ANALFABETISMO 11 A 14 ANOS</c:v>
                </c:pt>
              </c:strCache>
            </c:strRef>
          </c:tx>
          <c:invertIfNegative val="0"/>
          <c:cat>
            <c:numRef>
              <c:f>'Indicadores Educação'!$B$3:$B$5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'Indicadores Educação'!$C$3:$C$5</c:f>
              <c:numCache>
                <c:formatCode>0.00%</c:formatCode>
                <c:ptCount val="3"/>
                <c:pt idx="0">
                  <c:v>0.19640000000000002</c:v>
                </c:pt>
                <c:pt idx="1">
                  <c:v>5.2300000000000006E-2</c:v>
                </c:pt>
                <c:pt idx="2">
                  <c:v>2.9900000000000003E-2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577-45B1-9C89-516792209053}"/>
            </c:ext>
          </c:extLst>
        </c:ser>
        <c:ser>
          <c:idx val="1"/>
          <c:order val="1"/>
          <c:tx>
            <c:strRef>
              <c:f>'Indicadores Educação'!$D$2</c:f>
              <c:strCache>
                <c:ptCount val="1"/>
                <c:pt idx="0">
                  <c:v>ANALFABETISMO 18 ANOS OU MAIS</c:v>
                </c:pt>
              </c:strCache>
            </c:strRef>
          </c:tx>
          <c:invertIfNegative val="0"/>
          <c:cat>
            <c:numRef>
              <c:f>'Indicadores Educação'!$B$3:$B$5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'Indicadores Educação'!$D$3:$D$5</c:f>
              <c:numCache>
                <c:formatCode>0.00%</c:formatCode>
                <c:ptCount val="3"/>
                <c:pt idx="0">
                  <c:v>0.433</c:v>
                </c:pt>
                <c:pt idx="1">
                  <c:v>0.33899999999999997</c:v>
                </c:pt>
                <c:pt idx="2">
                  <c:v>0.28610000000000002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577-45B1-9C89-516792209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989632"/>
        <c:axId val="1106979840"/>
      </c:barChart>
      <c:catAx>
        <c:axId val="1106989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979840"/>
        <c:crosses val="autoZero"/>
        <c:auto val="1"/>
        <c:lblAlgn val="ctr"/>
        <c:lblOffset val="100"/>
        <c:noMultiLvlLbl val="0"/>
      </c:catAx>
      <c:valAx>
        <c:axId val="11069798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106989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694685039370079"/>
          <c:y val="0.25130796150481188"/>
          <c:w val="0.59805314960629918"/>
          <c:h val="0.632712160979877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'Indicadores Educação'!$C$12</c:f>
              <c:strCache>
                <c:ptCount val="1"/>
                <c:pt idx="0">
                  <c:v>ALUNOS DE 6 A 17 ANOS SEM ATRASO IDADE-SÉRIE</c:v>
                </c:pt>
              </c:strCache>
            </c:strRef>
          </c:tx>
          <c:invertIfNegative val="0"/>
          <c:cat>
            <c:numRef>
              <c:f>'Indicadores Educação'!$B$13:$B$15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'Indicadores Educação'!$C$13:$C$15</c:f>
              <c:numCache>
                <c:formatCode>0.00%</c:formatCode>
                <c:ptCount val="3"/>
                <c:pt idx="0">
                  <c:v>0.15970000000000001</c:v>
                </c:pt>
                <c:pt idx="1">
                  <c:v>0.29370000000000002</c:v>
                </c:pt>
                <c:pt idx="2">
                  <c:v>0.4703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8F1-47C2-9245-3533E174D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990176"/>
        <c:axId val="1106992352"/>
      </c:barChart>
      <c:catAx>
        <c:axId val="110699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992352"/>
        <c:crosses val="autoZero"/>
        <c:auto val="1"/>
        <c:lblAlgn val="ctr"/>
        <c:lblOffset val="100"/>
        <c:noMultiLvlLbl val="0"/>
      </c:catAx>
      <c:valAx>
        <c:axId val="11069923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106990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888888888888893"/>
          <c:y val="0.53012540099154271"/>
          <c:w val="0.24444444444444444"/>
          <c:h val="0.2368788276465441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Educação'!$C$31</c:f>
              <c:strCache>
                <c:ptCount val="1"/>
                <c:pt idx="0">
                  <c:v>EXPECTATIVA DE ANOS DE ESTUDO</c:v>
                </c:pt>
              </c:strCache>
            </c:strRef>
          </c:tx>
          <c:invertIfNegative val="0"/>
          <c:cat>
            <c:numRef>
              <c:f>'Indicadores Educação'!$B$32:$B$34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'Indicadores Educação'!$C$32:$C$34</c:f>
              <c:numCache>
                <c:formatCode>_(* #,##0.00_);_(* \(#,##0.00\);_(* "-"??_);_(@_)</c:formatCode>
                <c:ptCount val="3"/>
                <c:pt idx="0">
                  <c:v>5.7</c:v>
                </c:pt>
                <c:pt idx="1">
                  <c:v>6.53</c:v>
                </c:pt>
                <c:pt idx="2">
                  <c:v>9.17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FC-4072-A169-EB3A784D3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993984"/>
        <c:axId val="1106998336"/>
      </c:barChart>
      <c:catAx>
        <c:axId val="110699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998336"/>
        <c:crosses val="autoZero"/>
        <c:auto val="1"/>
        <c:lblAlgn val="ctr"/>
        <c:lblOffset val="100"/>
        <c:noMultiLvlLbl val="0"/>
      </c:catAx>
      <c:valAx>
        <c:axId val="110699833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106993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825"/>
          <c:y val="2.7777777777777776E-2"/>
        </c:manualLayout>
      </c:layout>
      <c:overlay val="0"/>
      <c:txPr>
        <a:bodyPr/>
        <a:lstStyle/>
        <a:p>
          <a:pPr>
            <a:defRPr sz="1400"/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Educação'!$C$40</c:f>
              <c:strCache>
                <c:ptCount val="1"/>
                <c:pt idx="0">
                  <c:v>PESSOAS VULNERÁVEIS A POBREZA E SEM ENS. FUND. COMPLETO</c:v>
                </c:pt>
              </c:strCache>
            </c:strRef>
          </c:tx>
          <c:invertIfNegative val="0"/>
          <c:cat>
            <c:numRef>
              <c:f>'Indicadores Educação'!$B$41:$B$43</c:f>
              <c:numCache>
                <c:formatCode>General</c:formatCode>
                <c:ptCount val="3"/>
                <c:pt idx="0">
                  <c:v>1991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'Indicadores Educação'!$C$41:$C$43</c:f>
              <c:numCache>
                <c:formatCode>0.0%</c:formatCode>
                <c:ptCount val="3"/>
                <c:pt idx="0">
                  <c:v>0.34100000000000003</c:v>
                </c:pt>
                <c:pt idx="1">
                  <c:v>0.47740000000000005</c:v>
                </c:pt>
                <c:pt idx="2">
                  <c:v>0.31859999999999999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F6-4024-8420-5EDB6EDAE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7002144"/>
        <c:axId val="1107002688"/>
      </c:barChart>
      <c:catAx>
        <c:axId val="11070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7002688"/>
        <c:crosses val="autoZero"/>
        <c:auto val="1"/>
        <c:lblAlgn val="ctr"/>
        <c:lblOffset val="100"/>
        <c:noMultiLvlLbl val="0"/>
      </c:catAx>
      <c:valAx>
        <c:axId val="110700268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10700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IDEB!$A$3</c:f>
              <c:strCache>
                <c:ptCount val="1"/>
                <c:pt idx="0">
                  <c:v>IDEB OBSERVADO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IDEB!$F$5:$N$5</c:f>
              <c:numCache>
                <c:formatCode>General</c:formatCode>
                <c:ptCount val="9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  <c:pt idx="4">
                  <c:v>2013</c:v>
                </c:pt>
                <c:pt idx="5">
                  <c:v>2015</c:v>
                </c:pt>
                <c:pt idx="6">
                  <c:v>2017</c:v>
                </c:pt>
                <c:pt idx="7">
                  <c:v>2019</c:v>
                </c:pt>
                <c:pt idx="8">
                  <c:v>2021</c:v>
                </c:pt>
              </c:numCache>
            </c:numRef>
          </c:cat>
          <c:val>
            <c:numRef>
              <c:f>IDEB!$A$6:$E$6</c:f>
              <c:numCache>
                <c:formatCode>#,##0.0</c:formatCode>
                <c:ptCount val="5"/>
                <c:pt idx="0">
                  <c:v>3.4</c:v>
                </c:pt>
                <c:pt idx="1">
                  <c:v>3.8</c:v>
                </c:pt>
                <c:pt idx="2">
                  <c:v>4.2</c:v>
                </c:pt>
                <c:pt idx="3">
                  <c:v>4.3</c:v>
                </c:pt>
                <c:pt idx="4">
                  <c:v>3.7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C8-4D12-9AB4-B7CFE49163F9}"/>
            </c:ext>
          </c:extLst>
        </c:ser>
        <c:ser>
          <c:idx val="1"/>
          <c:order val="1"/>
          <c:tx>
            <c:strRef>
              <c:f>IDEB!$F$3</c:f>
              <c:strCache>
                <c:ptCount val="1"/>
                <c:pt idx="0">
                  <c:v>METAS PROJETADAS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IDEB!$F$5:$N$5</c:f>
              <c:numCache>
                <c:formatCode>General</c:formatCode>
                <c:ptCount val="9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  <c:pt idx="4">
                  <c:v>2013</c:v>
                </c:pt>
                <c:pt idx="5">
                  <c:v>2015</c:v>
                </c:pt>
                <c:pt idx="6">
                  <c:v>2017</c:v>
                </c:pt>
                <c:pt idx="7">
                  <c:v>2019</c:v>
                </c:pt>
                <c:pt idx="8">
                  <c:v>2021</c:v>
                </c:pt>
              </c:numCache>
            </c:numRef>
          </c:cat>
          <c:val>
            <c:numRef>
              <c:f>IDEB!$F$6:$N$6</c:f>
              <c:numCache>
                <c:formatCode>#,##0.0</c:formatCode>
                <c:ptCount val="9"/>
                <c:pt idx="0">
                  <c:v>0</c:v>
                </c:pt>
                <c:pt idx="1">
                  <c:v>3.5</c:v>
                </c:pt>
                <c:pt idx="2">
                  <c:v>3.8</c:v>
                </c:pt>
                <c:pt idx="3">
                  <c:v>4.2</c:v>
                </c:pt>
                <c:pt idx="4">
                  <c:v>4.5</c:v>
                </c:pt>
                <c:pt idx="5">
                  <c:v>4.8</c:v>
                </c:pt>
                <c:pt idx="6">
                  <c:v>5.0999999999999996</c:v>
                </c:pt>
                <c:pt idx="7">
                  <c:v>5.4</c:v>
                </c:pt>
                <c:pt idx="8">
                  <c:v>5.7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C8-4D12-9AB4-B7CFE4916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5181504"/>
        <c:axId val="865182048"/>
      </c:barChart>
      <c:catAx>
        <c:axId val="86518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5182048"/>
        <c:crosses val="autoZero"/>
        <c:auto val="1"/>
        <c:lblAlgn val="ctr"/>
        <c:lblOffset val="100"/>
        <c:noMultiLvlLbl val="0"/>
      </c:catAx>
      <c:valAx>
        <c:axId val="865182048"/>
        <c:scaling>
          <c:orientation val="minMax"/>
        </c:scaling>
        <c:delete val="1"/>
        <c:axPos val="l"/>
        <c:numFmt formatCode="#,##0.0" sourceLinked="1"/>
        <c:majorTickMark val="out"/>
        <c:minorTickMark val="none"/>
        <c:tickLblPos val="nextTo"/>
        <c:crossAx val="865181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IDEB!$A$20</c:f>
              <c:strCache>
                <c:ptCount val="1"/>
                <c:pt idx="0">
                  <c:v>IDEB OBSERVADO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IDEB!$F$22:$N$22</c:f>
              <c:numCache>
                <c:formatCode>General</c:formatCode>
                <c:ptCount val="9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  <c:pt idx="4">
                  <c:v>2013</c:v>
                </c:pt>
                <c:pt idx="5">
                  <c:v>2015</c:v>
                </c:pt>
                <c:pt idx="6">
                  <c:v>2017</c:v>
                </c:pt>
                <c:pt idx="7">
                  <c:v>2019</c:v>
                </c:pt>
                <c:pt idx="8">
                  <c:v>2021</c:v>
                </c:pt>
              </c:numCache>
            </c:numRef>
          </c:cat>
          <c:val>
            <c:numRef>
              <c:f>IDEB!$A$23:$E$23</c:f>
              <c:numCache>
                <c:formatCode>#,##0.0</c:formatCode>
                <c:ptCount val="5"/>
                <c:pt idx="0">
                  <c:v>2.8</c:v>
                </c:pt>
                <c:pt idx="1">
                  <c:v>3.3</c:v>
                </c:pt>
                <c:pt idx="2">
                  <c:v>3.6</c:v>
                </c:pt>
                <c:pt idx="3">
                  <c:v>3.8</c:v>
                </c:pt>
                <c:pt idx="4">
                  <c:v>4.2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487-41E0-8B9D-ED07B465E5B8}"/>
            </c:ext>
          </c:extLst>
        </c:ser>
        <c:ser>
          <c:idx val="1"/>
          <c:order val="1"/>
          <c:tx>
            <c:strRef>
              <c:f>IDEB!$F$20</c:f>
              <c:strCache>
                <c:ptCount val="1"/>
                <c:pt idx="0">
                  <c:v>METAS PROJETADAS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IDEB!$F$22:$N$22</c:f>
              <c:numCache>
                <c:formatCode>General</c:formatCode>
                <c:ptCount val="9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  <c:pt idx="4">
                  <c:v>2013</c:v>
                </c:pt>
                <c:pt idx="5">
                  <c:v>2015</c:v>
                </c:pt>
                <c:pt idx="6">
                  <c:v>2017</c:v>
                </c:pt>
                <c:pt idx="7">
                  <c:v>2019</c:v>
                </c:pt>
                <c:pt idx="8">
                  <c:v>2021</c:v>
                </c:pt>
              </c:numCache>
            </c:numRef>
          </c:cat>
          <c:val>
            <c:numRef>
              <c:f>IDEB!$F$23:$N$23</c:f>
              <c:numCache>
                <c:formatCode>#,##0.0</c:formatCode>
                <c:ptCount val="9"/>
                <c:pt idx="0">
                  <c:v>0</c:v>
                </c:pt>
                <c:pt idx="1">
                  <c:v>2.9</c:v>
                </c:pt>
                <c:pt idx="2">
                  <c:v>3.1</c:v>
                </c:pt>
                <c:pt idx="3">
                  <c:v>3.4</c:v>
                </c:pt>
                <c:pt idx="4">
                  <c:v>3.8</c:v>
                </c:pt>
                <c:pt idx="5">
                  <c:v>4.2</c:v>
                </c:pt>
                <c:pt idx="6">
                  <c:v>4.5</c:v>
                </c:pt>
                <c:pt idx="7">
                  <c:v>4.7</c:v>
                </c:pt>
                <c:pt idx="8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487-41E0-8B9D-ED07B465E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5179328"/>
        <c:axId val="865178784"/>
      </c:barChart>
      <c:catAx>
        <c:axId val="86517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5178784"/>
        <c:crosses val="autoZero"/>
        <c:auto val="1"/>
        <c:lblAlgn val="ctr"/>
        <c:lblOffset val="100"/>
        <c:noMultiLvlLbl val="0"/>
      </c:catAx>
      <c:valAx>
        <c:axId val="865178784"/>
        <c:scaling>
          <c:orientation val="minMax"/>
        </c:scaling>
        <c:delete val="1"/>
        <c:axPos val="l"/>
        <c:numFmt formatCode="#,##0.0" sourceLinked="1"/>
        <c:majorTickMark val="out"/>
        <c:minorTickMark val="none"/>
        <c:tickLblPos val="nextTo"/>
        <c:crossAx val="865179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'TX REND PROF NIVEL SUPERIOR'!$C$2</c:f>
              <c:strCache>
                <c:ptCount val="1"/>
                <c:pt idx="0">
                  <c:v>Aprovação (%)</c:v>
                </c:pt>
              </c:strCache>
            </c:strRef>
          </c:tx>
          <c:invertIfNegative val="0"/>
          <c:cat>
            <c:numRef>
              <c:f>'TX REND PROF NIVEL SUPERIOR'!$B$3:$B$10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'TX REND PROF NIVEL SUPERIOR'!$C$3:$C$10</c:f>
              <c:numCache>
                <c:formatCode>_-* #,##0.0_-;\-* #,##0.0_-;_-* "-"?_-;_-@_-</c:formatCode>
                <c:ptCount val="8"/>
                <c:pt idx="0">
                  <c:v>71.399999999999991</c:v>
                </c:pt>
                <c:pt idx="1">
                  <c:v>75.3</c:v>
                </c:pt>
                <c:pt idx="2">
                  <c:v>80.099999999999994</c:v>
                </c:pt>
                <c:pt idx="3">
                  <c:v>81.8</c:v>
                </c:pt>
                <c:pt idx="4">
                  <c:v>85.5</c:v>
                </c:pt>
                <c:pt idx="5">
                  <c:v>83.5</c:v>
                </c:pt>
                <c:pt idx="6">
                  <c:v>84.5</c:v>
                </c:pt>
                <c:pt idx="7">
                  <c:v>79.900000000000006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4E-4DCE-8B41-6DB32E7483FD}"/>
            </c:ext>
          </c:extLst>
        </c:ser>
        <c:ser>
          <c:idx val="1"/>
          <c:order val="1"/>
          <c:tx>
            <c:strRef>
              <c:f>'TX REND PROF NIVEL SUPERIOR'!$D$2</c:f>
              <c:strCache>
                <c:ptCount val="1"/>
                <c:pt idx="0">
                  <c:v>Reprovação (%)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invertIfNegative val="0"/>
          <c:cat>
            <c:numRef>
              <c:f>'TX REND PROF NIVEL SUPERIOR'!$B$3:$B$10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'TX REND PROF NIVEL SUPERIOR'!$D$3:$D$10</c:f>
              <c:numCache>
                <c:formatCode>_-* #,##0.0_-;\-* #,##0.0_-;_-* "-"?_-;_-@_-</c:formatCode>
                <c:ptCount val="8"/>
                <c:pt idx="0">
                  <c:v>20.7</c:v>
                </c:pt>
                <c:pt idx="1">
                  <c:v>17.399999999999999</c:v>
                </c:pt>
                <c:pt idx="2">
                  <c:v>18.100000000000001</c:v>
                </c:pt>
                <c:pt idx="3">
                  <c:v>16</c:v>
                </c:pt>
                <c:pt idx="4">
                  <c:v>11.7</c:v>
                </c:pt>
                <c:pt idx="5">
                  <c:v>14.3</c:v>
                </c:pt>
                <c:pt idx="6">
                  <c:v>13</c:v>
                </c:pt>
                <c:pt idx="7">
                  <c:v>18.2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84E-4DCE-8B41-6DB32E7483FD}"/>
            </c:ext>
          </c:extLst>
        </c:ser>
        <c:ser>
          <c:idx val="2"/>
          <c:order val="2"/>
          <c:tx>
            <c:strRef>
              <c:f>'TX REND PROF NIVEL SUPERIOR'!$E$2</c:f>
              <c:strCache>
                <c:ptCount val="1"/>
                <c:pt idx="0">
                  <c:v>Abandono (%)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cat>
            <c:numRef>
              <c:f>'TX REND PROF NIVEL SUPERIOR'!$B$3:$B$10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'TX REND PROF NIVEL SUPERIOR'!$E$3:$E$10</c:f>
              <c:numCache>
                <c:formatCode>_-* #,##0.0_-;\-* #,##0.0_-;_-* "-"?_-;_-@_-</c:formatCode>
                <c:ptCount val="8"/>
                <c:pt idx="0">
                  <c:v>7.9</c:v>
                </c:pt>
                <c:pt idx="1">
                  <c:v>7.3</c:v>
                </c:pt>
                <c:pt idx="2">
                  <c:v>1.8</c:v>
                </c:pt>
                <c:pt idx="3">
                  <c:v>2.2000000000000002</c:v>
                </c:pt>
                <c:pt idx="4">
                  <c:v>2.8</c:v>
                </c:pt>
                <c:pt idx="5">
                  <c:v>2.2000000000000002</c:v>
                </c:pt>
                <c:pt idx="6">
                  <c:v>2.5</c:v>
                </c:pt>
                <c:pt idx="7">
                  <c:v>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84E-4DCE-8B41-6DB32E748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358528"/>
        <c:axId val="1137354176"/>
      </c:barChart>
      <c:catAx>
        <c:axId val="113735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7354176"/>
        <c:crosses val="autoZero"/>
        <c:auto val="1"/>
        <c:lblAlgn val="ctr"/>
        <c:lblOffset val="100"/>
        <c:noMultiLvlLbl val="0"/>
      </c:catAx>
      <c:valAx>
        <c:axId val="1137354176"/>
        <c:scaling>
          <c:orientation val="minMax"/>
        </c:scaling>
        <c:delete val="0"/>
        <c:axPos val="l"/>
        <c:majorGridlines/>
        <c:numFmt formatCode="_-* #,##0.0_-;\-* #,##0.0_-;_-* &quot;-&quot;?_-;_-@_-" sourceLinked="1"/>
        <c:majorTickMark val="out"/>
        <c:minorTickMark val="none"/>
        <c:tickLblPos val="nextTo"/>
        <c:crossAx val="1137358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F3A-4843-B1A6-58CF3133D1BB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F3A-4843-B1A6-58CF3133D1BB}"/>
              </c:ext>
            </c:extLst>
          </c:dPt>
          <c:dLbls>
            <c:dLbl>
              <c:idx val="0"/>
              <c:layout>
                <c:manualLayout>
                  <c:x val="-3.6153289949385395E-2"/>
                  <c:y val="-7.0175438596491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6153289949385395E-2"/>
                  <c:y val="-7.0175438596491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7722342733188747E-2"/>
                  <c:y val="7.0175438596491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2060737527115021E-2"/>
                  <c:y val="-6.47773279352227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1.0122921185827964E-2"/>
                  <c:y val="4.85829959514170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5.3506869125090381E-2"/>
                  <c:y val="-7.01754385964912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8922631959508421E-2"/>
                  <c:y val="6.47773279352226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2.1691973969631344E-2"/>
                  <c:y val="-7.55735492577597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5.7845263919016628E-2"/>
                  <c:y val="5.39811066126855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3.904555314533633E-2"/>
                  <c:y val="-6.47773279352226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2.4584237165582067E-2"/>
                  <c:y val="7.0175438596491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4.6276211135213199E-2"/>
                  <c:y val="-6.4777327935222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4.3383947939262474E-3"/>
                  <c:y val="4.85829959514169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'Rec tributaria v Transf (Es.Fe)'!$C$4:$C$17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'Rec tributaria v Transf (Es.Fe)'!$D$4:$D$17</c:f>
              <c:numCache>
                <c:formatCode>#,##0</c:formatCode>
                <c:ptCount val="14"/>
                <c:pt idx="0">
                  <c:v>7010083.1902767271</c:v>
                </c:pt>
                <c:pt idx="1">
                  <c:v>6528083.5322466176</c:v>
                </c:pt>
                <c:pt idx="2">
                  <c:v>7418872.252671523</c:v>
                </c:pt>
                <c:pt idx="3">
                  <c:v>8750429.9226400536</c:v>
                </c:pt>
                <c:pt idx="4">
                  <c:v>8984532.7799483854</c:v>
                </c:pt>
                <c:pt idx="5">
                  <c:v>10066994.774107717</c:v>
                </c:pt>
                <c:pt idx="6">
                  <c:v>10906177.473597141</c:v>
                </c:pt>
                <c:pt idx="7">
                  <c:v>10859663.071353445</c:v>
                </c:pt>
                <c:pt idx="8">
                  <c:v>10964233.433482036</c:v>
                </c:pt>
                <c:pt idx="9">
                  <c:v>12392288.108438293</c:v>
                </c:pt>
                <c:pt idx="10">
                  <c:v>12268732.637370005</c:v>
                </c:pt>
                <c:pt idx="11">
                  <c:v>12293514.977220764</c:v>
                </c:pt>
                <c:pt idx="12">
                  <c:v>12971088.104076697</c:v>
                </c:pt>
                <c:pt idx="13">
                  <c:v>12541183.109999999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5F3A-4843-B1A6-58CF3133D1BB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'Rec tributaria v Transf (Es.Fe)'!#REF!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3"/>
            <c:marker>
              <c:symbol val="circl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F3A-4843-B1A6-58CF3133D1BB}"/>
              </c:ext>
            </c:extLst>
          </c:dPt>
          <c:dPt>
            <c:idx val="4"/>
            <c:marker>
              <c:symbol val="circl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F3A-4843-B1A6-58CF3133D1BB}"/>
              </c:ext>
            </c:extLst>
          </c:dPt>
          <c:dLbls>
            <c:dLbl>
              <c:idx val="0"/>
              <c:layout>
                <c:manualLayout>
                  <c:x val="-3.9045553145336226E-2"/>
                  <c:y val="-5.3981106612685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7476500361532898E-2"/>
                  <c:y val="-6.47773279352226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7476500361532926E-2"/>
                  <c:y val="-7.0175438596491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3.0368763557483785E-2"/>
                  <c:y val="-4.85829959514171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2.4584237165582119E-2"/>
                  <c:y val="-7.55735492577597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7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0245842371655821E-2"/>
                  <c:y val="-5.93792172739541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8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2.0245842371655928E-2"/>
                  <c:y val="-5.9379217273954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9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2.1691973969631236E-2"/>
                  <c:y val="-6.47773279352226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A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0245842371655821E-2"/>
                  <c:y val="-5.93792172739541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B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3.1814895155459148E-2"/>
                  <c:y val="-7.55735492577597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C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2.6030368763557379E-2"/>
                  <c:y val="-7.01754385964913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D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5.7845263919017688E-3"/>
                  <c:y val="-6.477732793522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E-5F3A-4843-B1A6-58CF3133D1BB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'Rec tributaria v Transf (Es.Fe)'!$E$4:$E$17</c:f>
              <c:numCache>
                <c:formatCode>#,##0</c:formatCode>
                <c:ptCount val="14"/>
                <c:pt idx="0">
                  <c:v>132524.72728785541</c:v>
                </c:pt>
                <c:pt idx="1">
                  <c:v>143189.58766072875</c:v>
                </c:pt>
                <c:pt idx="2">
                  <c:v>160197.07954960334</c:v>
                </c:pt>
                <c:pt idx="3">
                  <c:v>279998.22225175163</c:v>
                </c:pt>
                <c:pt idx="4">
                  <c:v>283801.49532888544</c:v>
                </c:pt>
                <c:pt idx="5">
                  <c:v>266205.64368444803</c:v>
                </c:pt>
                <c:pt idx="6">
                  <c:v>266151.19744264602</c:v>
                </c:pt>
                <c:pt idx="7">
                  <c:v>263740.80787992349</c:v>
                </c:pt>
                <c:pt idx="8">
                  <c:v>166714.66778048532</c:v>
                </c:pt>
                <c:pt idx="9">
                  <c:v>263486.10868663015</c:v>
                </c:pt>
                <c:pt idx="10">
                  <c:v>237399.29009024249</c:v>
                </c:pt>
                <c:pt idx="11">
                  <c:v>303151.42606606125</c:v>
                </c:pt>
                <c:pt idx="12">
                  <c:v>295618.93589727196</c:v>
                </c:pt>
                <c:pt idx="13">
                  <c:v>253557.83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F-5F3A-4843-B1A6-58CF3133D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357984"/>
        <c:axId val="1137343840"/>
      </c:lineChart>
      <c:catAx>
        <c:axId val="113735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43840"/>
        <c:crosses val="autoZero"/>
        <c:auto val="1"/>
        <c:lblAlgn val="ctr"/>
        <c:lblOffset val="100"/>
        <c:noMultiLvlLbl val="0"/>
      </c:catAx>
      <c:valAx>
        <c:axId val="113734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 w="22225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5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 tributaria v Transf (Es.Fe)'!$D$3:$E$3</c:f>
              <c:strCache>
                <c:ptCount val="2"/>
                <c:pt idx="0">
                  <c:v>TRANSFERÊNCIAS CORRENTES</c:v>
                </c:pt>
                <c:pt idx="1">
                  <c:v>RECEITA TRIBUTÁRIA</c:v>
                </c:pt>
              </c:strCache>
            </c:strRef>
          </c:cat>
          <c:val>
            <c:numRef>
              <c:f>'Rec tributaria v Transf (Es.Fe)'!$D$18:$E$18</c:f>
              <c:numCache>
                <c:formatCode>0.00%</c:formatCode>
                <c:ptCount val="2"/>
                <c:pt idx="0">
                  <c:v>0.78902058215159765</c:v>
                </c:pt>
                <c:pt idx="1">
                  <c:v>0.91328694040056391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37343296"/>
        <c:axId val="1137369952"/>
      </c:barChart>
      <c:catAx>
        <c:axId val="113734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69952"/>
        <c:crosses val="autoZero"/>
        <c:auto val="1"/>
        <c:lblAlgn val="ctr"/>
        <c:lblOffset val="100"/>
        <c:noMultiLvlLbl val="0"/>
      </c:catAx>
      <c:valAx>
        <c:axId val="113736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4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'FPM FUNDEB'!$C$5</c:f>
              <c:strCache>
                <c:ptCount val="1"/>
                <c:pt idx="0">
                  <c:v>FPM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2745581586518699E-2"/>
                  <c:y val="-4.62671025997011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7813399095766545E-2"/>
                  <c:y val="5.04732028360376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9457459926017263E-2"/>
                  <c:y val="-5.04732028360376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3016851623510071E-2"/>
                  <c:y val="6.30915035450469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0965885737772297E-2"/>
                  <c:y val="-4.20610023633646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9457459926017263E-2"/>
                  <c:y val="6.30915035450470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4.9321824907522785E-3"/>
                  <c:y val="5.04732028360376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9593094944512947E-2"/>
                  <c:y val="-3.3648801890691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2.4660912453760789E-2"/>
                  <c:y val="5.88854033087104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4.6033703247020143E-2"/>
                  <c:y val="-5.04732028360376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4.9321824907522785E-3"/>
                  <c:y val="6.30915035450469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'FPM FUNDEB'!$B$6:$B$19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'FPM FUNDEB'!$C$6:$C$19</c:f>
              <c:numCache>
                <c:formatCode>#,##0</c:formatCode>
                <c:ptCount val="14"/>
                <c:pt idx="0">
                  <c:v>3661504.1906013973</c:v>
                </c:pt>
                <c:pt idx="1">
                  <c:v>3407897.5176137015</c:v>
                </c:pt>
                <c:pt idx="2">
                  <c:v>3526377.4907292742</c:v>
                </c:pt>
                <c:pt idx="3">
                  <c:v>4126818.6208450855</c:v>
                </c:pt>
                <c:pt idx="4">
                  <c:v>4325846.0785646057</c:v>
                </c:pt>
                <c:pt idx="5">
                  <c:v>4731277.9810324656</c:v>
                </c:pt>
                <c:pt idx="6">
                  <c:v>5185124.2290797578</c:v>
                </c:pt>
                <c:pt idx="7">
                  <c:v>4516154.4164286228</c:v>
                </c:pt>
                <c:pt idx="8">
                  <c:v>4479578.7811955074</c:v>
                </c:pt>
                <c:pt idx="9">
                  <c:v>5092601.5714746593</c:v>
                </c:pt>
                <c:pt idx="10">
                  <c:v>4864575.6772429803</c:v>
                </c:pt>
                <c:pt idx="11">
                  <c:v>4871777.9192087846</c:v>
                </c:pt>
                <c:pt idx="12">
                  <c:v>4956260.4089882839</c:v>
                </c:pt>
                <c:pt idx="13">
                  <c:v>4888201.2699999996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590F-41E0-AA90-C58EF0BDDCB5}"/>
            </c:ext>
          </c:extLst>
        </c:ser>
        <c:ser>
          <c:idx val="1"/>
          <c:order val="1"/>
          <c:tx>
            <c:strRef>
              <c:f>'FPM FUNDEB'!$D$5</c:f>
              <c:strCache>
                <c:ptCount val="1"/>
                <c:pt idx="0">
                  <c:v>FUNDEB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90F-41E0-AA90-C58EF0BDDCB5}"/>
              </c:ext>
            </c:extLst>
          </c:dPt>
          <c:dPt>
            <c:idx val="1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90F-41E0-AA90-C58EF0BDDCB5}"/>
              </c:ext>
            </c:extLst>
          </c:dPt>
          <c:dLbls>
            <c:dLbl>
              <c:idx val="0"/>
              <c:layout>
                <c:manualLayout>
                  <c:x val="-3.1237155774763666E-2"/>
                  <c:y val="-6.3091503545047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4525277435265102E-2"/>
                  <c:y val="5.04732028360374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7677764077270889E-2"/>
                  <c:y val="-5.04732028360376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6304973284011508E-2"/>
                  <c:y val="6.3091503545047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3.7813399095766545E-2"/>
                  <c:y val="-5.04732028360376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4796547472256534E-2"/>
                  <c:y val="5.88854033087105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3.4525277435265164E-2"/>
                  <c:y val="-5.4679303072374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9728729963008632E-2"/>
                  <c:y val="4.62671025997010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1237155774763787E-2"/>
                  <c:y val="-4.626710259970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4660912453760911E-2"/>
                  <c:y val="5.04732028360374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7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3.4525277435265227E-2"/>
                  <c:y val="-5.4679303072374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8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2.4660912453760789E-2"/>
                  <c:y val="5.46793030723740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9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0"/>
                  <c:y val="-5.88854033087106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A-590F-41E0-AA90-C58EF0BDDCB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'FPM FUNDEB'!$B$6:$B$19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'FPM FUNDEB'!$D$6:$D$19</c:f>
              <c:numCache>
                <c:formatCode>#,##0</c:formatCode>
                <c:ptCount val="14"/>
                <c:pt idx="0">
                  <c:v>1277934.6339817352</c:v>
                </c:pt>
                <c:pt idx="1">
                  <c:v>1264647.7224839672</c:v>
                </c:pt>
                <c:pt idx="2">
                  <c:v>1387573.9410590322</c:v>
                </c:pt>
                <c:pt idx="3">
                  <c:v>1675087.031393301</c:v>
                </c:pt>
                <c:pt idx="4">
                  <c:v>1770159.9874805037</c:v>
                </c:pt>
                <c:pt idx="5">
                  <c:v>2184547.5920662698</c:v>
                </c:pt>
                <c:pt idx="6">
                  <c:v>2459450.6710292269</c:v>
                </c:pt>
                <c:pt idx="7">
                  <c:v>2632546.3152534789</c:v>
                </c:pt>
                <c:pt idx="8">
                  <c:v>2858081.5628689891</c:v>
                </c:pt>
                <c:pt idx="9">
                  <c:v>3488788.3756048838</c:v>
                </c:pt>
                <c:pt idx="10">
                  <c:v>3581408.2847925969</c:v>
                </c:pt>
                <c:pt idx="11">
                  <c:v>3266357.097560877</c:v>
                </c:pt>
                <c:pt idx="12">
                  <c:v>3549222.9257912724</c:v>
                </c:pt>
                <c:pt idx="13">
                  <c:v>3330056.07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590F-41E0-AA90-C58EF0BDDC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37374848"/>
        <c:axId val="1137348192"/>
      </c:lineChart>
      <c:catAx>
        <c:axId val="1137374848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48192"/>
        <c:crosses val="autoZero"/>
        <c:auto val="1"/>
        <c:lblAlgn val="ctr"/>
        <c:lblOffset val="100"/>
        <c:noMultiLvlLbl val="0"/>
      </c:catAx>
      <c:valAx>
        <c:axId val="113734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out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7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838136737762147E-2"/>
          <c:y val="7.5542942593906717E-2"/>
          <c:w val="0.86387707361822486"/>
          <c:h val="0.74165622250787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"/>
                  <c:y val="0.13597729666903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'FPM FUNDEB'!$C$5:$D$5</c:f>
              <c:strCache>
                <c:ptCount val="2"/>
                <c:pt idx="0">
                  <c:v>FPM</c:v>
                </c:pt>
                <c:pt idx="1">
                  <c:v>FUNDEB</c:v>
                </c:pt>
              </c:strCache>
            </c:strRef>
          </c:cat>
          <c:val>
            <c:numRef>
              <c:f>'FPM FUNDEB'!$C$21:$D$21</c:f>
              <c:numCache>
                <c:formatCode>0.00%</c:formatCode>
                <c:ptCount val="2"/>
                <c:pt idx="0">
                  <c:v>0.33502544734138873</c:v>
                </c:pt>
                <c:pt idx="1">
                  <c:v>1.6058109557797575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37370496"/>
        <c:axId val="1137359616"/>
      </c:barChart>
      <c:catAx>
        <c:axId val="1137370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59616"/>
        <c:crosses val="autoZero"/>
        <c:auto val="1"/>
        <c:lblAlgn val="ctr"/>
        <c:lblOffset val="100"/>
        <c:noMultiLvlLbl val="0"/>
      </c:catAx>
      <c:valAx>
        <c:axId val="11373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7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'ICMS E IPVA'!$D$5</c:f>
              <c:strCache>
                <c:ptCount val="1"/>
                <c:pt idx="0">
                  <c:v>IPVA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921568627450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5117156174864034E-3"/>
                  <c:y val="-4.6345811051693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1832108075440681E-2"/>
                  <c:y val="-1.4260249554367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55C-4DEF-A453-F0A67EA39DD3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3490357473504838E-2"/>
                  <c:y val="4.99108734402851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1.7094013259301152E-2"/>
                  <c:y val="1.06951871657753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6.0468624699457248E-3"/>
                  <c:y val="1.78253119429590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1.5117658182995078E-3"/>
                  <c:y val="-1.069518716577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6.134103655673631E-3"/>
                  <c:y val="3.56506238859173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1.7441726127426097E-4"/>
                  <c:y val="-3.56506238859186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1.5117658182996123E-3"/>
                  <c:y val="-3.56506238859186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8.5470066296505758E-3"/>
                  <c:y val="-3.56506238859180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'ICMS E IPVA'!$D$6:$D$19</c:f>
              <c:numCache>
                <c:formatCode>#,##0</c:formatCode>
                <c:ptCount val="14"/>
                <c:pt idx="0">
                  <c:v>42567.654935907573</c:v>
                </c:pt>
                <c:pt idx="1">
                  <c:v>51320.853758923942</c:v>
                </c:pt>
                <c:pt idx="2">
                  <c:v>51581.701143822189</c:v>
                </c:pt>
                <c:pt idx="3">
                  <c:v>70062.066023921012</c:v>
                </c:pt>
                <c:pt idx="4">
                  <c:v>89109.197207448378</c:v>
                </c:pt>
                <c:pt idx="5">
                  <c:v>92915.161968410626</c:v>
                </c:pt>
                <c:pt idx="6">
                  <c:v>82800.20061759396</c:v>
                </c:pt>
                <c:pt idx="7">
                  <c:v>76734.227726553669</c:v>
                </c:pt>
                <c:pt idx="8">
                  <c:v>70998.689348968721</c:v>
                </c:pt>
                <c:pt idx="9">
                  <c:v>69983.767343731859</c:v>
                </c:pt>
                <c:pt idx="10">
                  <c:v>79658.960861695596</c:v>
                </c:pt>
                <c:pt idx="11">
                  <c:v>99105.788884686015</c:v>
                </c:pt>
                <c:pt idx="12">
                  <c:v>76908.866189999753</c:v>
                </c:pt>
                <c:pt idx="13">
                  <c:v>103053.98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655C-4DEF-A453-F0A67EA39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349280"/>
        <c:axId val="1137355264"/>
      </c:barChart>
      <c:lineChart>
        <c:grouping val="stacked"/>
        <c:varyColors val="0"/>
        <c:ser>
          <c:idx val="0"/>
          <c:order val="0"/>
          <c:tx>
            <c:strRef>
              <c:f>'ICMS E IPVA'!$C$5</c:f>
              <c:strCache>
                <c:ptCount val="1"/>
                <c:pt idx="0">
                  <c:v>ICMS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655C-4DEF-A453-F0A67EA39DD3}"/>
              </c:ext>
            </c:extLst>
          </c:dPt>
          <c:dPt>
            <c:idx val="4"/>
            <c:marker>
              <c:symbol val="circle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655C-4DEF-A453-F0A67EA39DD3}"/>
              </c:ext>
            </c:extLst>
          </c:dPt>
          <c:dPt>
            <c:idx val="13"/>
            <c:marker>
              <c:symbol val="circle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3.6252094970030527E-2"/>
                  <c:y val="-4.6345811051693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6688194205937094E-2"/>
                  <c:y val="-0.139037433155080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686261146721146E-2"/>
                  <c:y val="-5.70409982174688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3.5409059512964247E-2"/>
                  <c:y val="-0.106951871657754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247279258972282E-2"/>
                  <c:y val="-5.34759358288770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3.3722876433390267E-2"/>
                  <c:y val="-4.63458110516933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7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9246463591883003E-2"/>
                  <c:y val="-5.70409982174688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8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6135779407367161E-2"/>
                  <c:y val="-4.27807486631016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9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3.6310196668641631E-2"/>
                  <c:y val="-3.565062388591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A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3.0873874223506691E-2"/>
                  <c:y val="4.27807486631016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B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5.0003353746695886E-3"/>
                  <c:y val="4.99108734402852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C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8.4045565191563892E-2"/>
                  <c:y val="-1.633968052366202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655C-4DEF-A453-F0A67EA39DD3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'ICMS E IPVA'!$B$6:$B$19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'ICMS E IPVA'!$C$6:$C$19</c:f>
              <c:numCache>
                <c:formatCode>#,##0</c:formatCode>
                <c:ptCount val="14"/>
                <c:pt idx="0">
                  <c:v>304013.82460559718</c:v>
                </c:pt>
                <c:pt idx="1">
                  <c:v>280709.28939000907</c:v>
                </c:pt>
                <c:pt idx="2">
                  <c:v>368333.36077718623</c:v>
                </c:pt>
                <c:pt idx="3">
                  <c:v>412859.52646203735</c:v>
                </c:pt>
                <c:pt idx="4">
                  <c:v>355428.41799630411</c:v>
                </c:pt>
                <c:pt idx="5">
                  <c:v>363855.94920782821</c:v>
                </c:pt>
                <c:pt idx="6">
                  <c:v>394225.72408542578</c:v>
                </c:pt>
                <c:pt idx="7">
                  <c:v>457658.95466853818</c:v>
                </c:pt>
                <c:pt idx="8">
                  <c:v>519773.97517978348</c:v>
                </c:pt>
                <c:pt idx="9">
                  <c:v>544094.00860088761</c:v>
                </c:pt>
                <c:pt idx="10">
                  <c:v>550378.75762834097</c:v>
                </c:pt>
                <c:pt idx="11">
                  <c:v>569193.50962886389</c:v>
                </c:pt>
                <c:pt idx="12">
                  <c:v>614375.17662922002</c:v>
                </c:pt>
                <c:pt idx="13">
                  <c:v>568855.94999999995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D-655C-4DEF-A453-F0A67EA39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344928"/>
        <c:axId val="1137354720"/>
      </c:lineChart>
      <c:catAx>
        <c:axId val="1137344928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222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54720"/>
        <c:crosses val="autoZero"/>
        <c:auto val="1"/>
        <c:lblAlgn val="ctr"/>
        <c:lblOffset val="100"/>
        <c:noMultiLvlLbl val="0"/>
      </c:catAx>
      <c:valAx>
        <c:axId val="11373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out"/>
        <c:tickLblPos val="nextTo"/>
        <c:spPr>
          <a:noFill/>
          <a:ln w="22225"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44928"/>
        <c:crosses val="autoZero"/>
        <c:crossBetween val="between"/>
      </c:valAx>
      <c:valAx>
        <c:axId val="1137355264"/>
        <c:scaling>
          <c:orientation val="minMax"/>
        </c:scaling>
        <c:delete val="0"/>
        <c:axPos val="r"/>
        <c:numFmt formatCode="#,##0" sourceLinked="1"/>
        <c:majorTickMark val="out"/>
        <c:minorTickMark val="out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49280"/>
        <c:crosses val="max"/>
        <c:crossBetween val="between"/>
      </c:valAx>
      <c:catAx>
        <c:axId val="1137349280"/>
        <c:scaling>
          <c:orientation val="minMax"/>
        </c:scaling>
        <c:delete val="1"/>
        <c:axPos val="b"/>
        <c:majorTickMark val="out"/>
        <c:minorTickMark val="none"/>
        <c:tickLblPos val="nextTo"/>
        <c:crossAx val="1137355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'ICMS E IPVA'!$C$5:$D$5</c:f>
              <c:strCache>
                <c:ptCount val="2"/>
                <c:pt idx="0">
                  <c:v>ICMS</c:v>
                </c:pt>
                <c:pt idx="1">
                  <c:v>IPVA</c:v>
                </c:pt>
              </c:strCache>
            </c:strRef>
          </c:cat>
          <c:val>
            <c:numRef>
              <c:f>'ICMS E IPVA'!$C$22:$D$22</c:f>
              <c:numCache>
                <c:formatCode>0.00%</c:formatCode>
                <c:ptCount val="2"/>
                <c:pt idx="0">
                  <c:v>0.87115158574774498</c:v>
                </c:pt>
                <c:pt idx="1">
                  <c:v>1.4209456723694149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37352000"/>
        <c:axId val="1137360704"/>
      </c:barChart>
      <c:catAx>
        <c:axId val="1137352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60704"/>
        <c:crosses val="autoZero"/>
        <c:auto val="1"/>
        <c:lblAlgn val="ctr"/>
        <c:lblOffset val="100"/>
        <c:noMultiLvlLbl val="0"/>
      </c:catAx>
      <c:valAx>
        <c:axId val="113736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5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'IPTU ISS'!$D$5</c:f>
              <c:strCache>
                <c:ptCount val="1"/>
                <c:pt idx="0">
                  <c:v>ISS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058200932240501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662887179235074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5117156174864256E-2"/>
                  <c:y val="1.1080332409972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6.0468624699456693E-3"/>
                  <c:y val="7.38688827331486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1.2738850663668434E-2"/>
                  <c:y val="-1.3542472057284424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1.556970636670582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1.273885066366838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5.6617114060748827E-3"/>
                  <c:y val="-7.38688827331489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2.8308557030374414E-3"/>
                  <c:y val="2.21606648199445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'IPTU ISS'!$D$6:$D$19</c:f>
              <c:numCache>
                <c:formatCode>#,##0</c:formatCode>
                <c:ptCount val="14"/>
                <c:pt idx="0">
                  <c:v>31747.711525916246</c:v>
                </c:pt>
                <c:pt idx="1">
                  <c:v>53628.525451266709</c:v>
                </c:pt>
                <c:pt idx="2">
                  <c:v>49944.963423807341</c:v>
                </c:pt>
                <c:pt idx="3">
                  <c:v>94237.488567513341</c:v>
                </c:pt>
                <c:pt idx="4">
                  <c:v>110754.33486070181</c:v>
                </c:pt>
                <c:pt idx="5">
                  <c:v>82705.081363441801</c:v>
                </c:pt>
                <c:pt idx="6">
                  <c:v>106347.83643195304</c:v>
                </c:pt>
                <c:pt idx="7">
                  <c:v>119307.14680986974</c:v>
                </c:pt>
                <c:pt idx="8">
                  <c:v>82899.44017577621</c:v>
                </c:pt>
                <c:pt idx="9">
                  <c:v>112029.71801626886</c:v>
                </c:pt>
                <c:pt idx="10">
                  <c:v>96255.135279273585</c:v>
                </c:pt>
                <c:pt idx="11">
                  <c:v>114371.66536939106</c:v>
                </c:pt>
                <c:pt idx="12">
                  <c:v>144560.26235020405</c:v>
                </c:pt>
                <c:pt idx="13">
                  <c:v>103543.65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FEA-497E-86FB-1EFA0DD2D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7346016"/>
        <c:axId val="1137356352"/>
      </c:barChart>
      <c:lineChart>
        <c:grouping val="stacked"/>
        <c:varyColors val="0"/>
        <c:ser>
          <c:idx val="0"/>
          <c:order val="0"/>
          <c:tx>
            <c:strRef>
              <c:f>'IPTU ISS'!$C$5</c:f>
              <c:strCache>
                <c:ptCount val="1"/>
                <c:pt idx="0">
                  <c:v>IPTU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3"/>
            <c:marker>
              <c:symbol val="circle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2.4062273475818251E-2"/>
                  <c:y val="3.4396434517707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-4.27807486631016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3777681087833231E-2"/>
                  <c:y val="3.12165826917064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5.6617114060748827E-3"/>
                  <c:y val="-5.170821791320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7.1445671198116728E-3"/>
                  <c:y val="-5.47598170727274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5.8254329426009454E-3"/>
                  <c:y val="-3.99860405260976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6.0180202912170364E-3"/>
                  <c:y val="-5.50166132280557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7667767208259248E-2"/>
                  <c:y val="-8.1255771006463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6.1441159661153259E-2"/>
                  <c:y val="3.66776452112460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6.0218319158250627E-2"/>
                  <c:y val="6.25317541678481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4.4937382363457012E-2"/>
                  <c:y val="-0.106724831141259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2.1857772459830827E-3"/>
                  <c:y val="3.3240997229916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7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3.1139412733411958E-2"/>
                  <c:y val="-4.06278855032317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7FEA-497E-86FB-1EFA0DD2DCA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'IPTU ISS'!$B$6:$B$19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'IPTU ISS'!$C$6:$C$19</c:f>
              <c:numCache>
                <c:formatCode>#,##0</c:formatCode>
                <c:ptCount val="14"/>
                <c:pt idx="0">
                  <c:v>6890.246711189543</c:v>
                </c:pt>
                <c:pt idx="1">
                  <c:v>5516.6933088716523</c:v>
                </c:pt>
                <c:pt idx="2">
                  <c:v>7133.5029748966672</c:v>
                </c:pt>
                <c:pt idx="3">
                  <c:v>24118.953424921834</c:v>
                </c:pt>
                <c:pt idx="4">
                  <c:v>29118.949594107795</c:v>
                </c:pt>
                <c:pt idx="5">
                  <c:v>16791.795901530306</c:v>
                </c:pt>
                <c:pt idx="6">
                  <c:v>12687.001376433756</c:v>
                </c:pt>
                <c:pt idx="7">
                  <c:v>17381.483618831287</c:v>
                </c:pt>
                <c:pt idx="8">
                  <c:v>3215.1246497692905</c:v>
                </c:pt>
                <c:pt idx="9">
                  <c:v>679.93743380098113</c:v>
                </c:pt>
                <c:pt idx="10">
                  <c:v>155.50046582546588</c:v>
                </c:pt>
                <c:pt idx="11">
                  <c:v>3096.7018255741687</c:v>
                </c:pt>
                <c:pt idx="12">
                  <c:v>2813.1302922208902</c:v>
                </c:pt>
                <c:pt idx="13">
                  <c:v>6765.11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FEA-497E-86FB-1EFA0DD2D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352544"/>
        <c:axId val="1137355808"/>
      </c:lineChart>
      <c:catAx>
        <c:axId val="113735254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222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55808"/>
        <c:crosses val="autoZero"/>
        <c:auto val="1"/>
        <c:lblAlgn val="ctr"/>
        <c:lblOffset val="100"/>
        <c:noMultiLvlLbl val="0"/>
      </c:catAx>
      <c:valAx>
        <c:axId val="113735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out"/>
        <c:tickLblPos val="nextTo"/>
        <c:spPr>
          <a:noFill/>
          <a:ln w="22225"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52544"/>
        <c:crosses val="autoZero"/>
        <c:crossBetween val="between"/>
      </c:valAx>
      <c:valAx>
        <c:axId val="1137356352"/>
        <c:scaling>
          <c:orientation val="minMax"/>
        </c:scaling>
        <c:delete val="0"/>
        <c:axPos val="r"/>
        <c:numFmt formatCode="#,##0" sourceLinked="1"/>
        <c:majorTickMark val="out"/>
        <c:minorTickMark val="out"/>
        <c:tickLblPos val="nextTo"/>
        <c:spPr>
          <a:solidFill>
            <a:schemeClr val="bg1"/>
          </a:solidFill>
          <a:ln w="22225"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46016"/>
        <c:crosses val="max"/>
        <c:crossBetween val="between"/>
      </c:valAx>
      <c:catAx>
        <c:axId val="113734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7356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'IPTU ISS'!$C$5:$D$5</c:f>
              <c:strCache>
                <c:ptCount val="2"/>
                <c:pt idx="0">
                  <c:v>IPTU</c:v>
                </c:pt>
                <c:pt idx="1">
                  <c:v>ISS</c:v>
                </c:pt>
              </c:strCache>
            </c:strRef>
          </c:cat>
          <c:val>
            <c:numRef>
              <c:f>'IPTU ISS'!$C$22:$D$22</c:f>
              <c:numCache>
                <c:formatCode>0.00%</c:formatCode>
                <c:ptCount val="2"/>
                <c:pt idx="0">
                  <c:v>-1.8161426786986512E-2</c:v>
                </c:pt>
                <c:pt idx="1">
                  <c:v>2.2614524015526407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37349824"/>
        <c:axId val="1137346560"/>
      </c:barChart>
      <c:catAx>
        <c:axId val="1137349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46560"/>
        <c:crosses val="autoZero"/>
        <c:auto val="1"/>
        <c:lblAlgn val="ctr"/>
        <c:lblOffset val="100"/>
        <c:noMultiLvlLbl val="0"/>
      </c:catAx>
      <c:valAx>
        <c:axId val="113734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4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RCL'!$D$3</c:f>
              <c:strCache>
                <c:ptCount val="1"/>
                <c:pt idx="0">
                  <c:v>RECEITA CORRENTE 
LÍQUIDA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9.4786718067107253E-3"/>
                  <c:y val="-4.830768702931741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1D32-45A6-8AC8-5561480F2DBE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1.737756497896966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1D32-45A6-8AC8-5561480F2DBE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6.3191145378071502E-3"/>
                  <c:y val="-9.15032679738562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1D32-45A6-8AC8-5561480F2DBE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4218007710066089E-2"/>
                  <c:y val="-2.214145114438259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1D32-45A6-8AC8-5561480F2DBE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'GRAF RCL'!$C$4:$C$17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'GRAF RCL'!$D$4:$D$17</c:f>
              <c:numCache>
                <c:formatCode>#,##0</c:formatCode>
                <c:ptCount val="14"/>
                <c:pt idx="0">
                  <c:v>6442222.7195839752</c:v>
                </c:pt>
                <c:pt idx="1">
                  <c:v>6064300.553530409</c:v>
                </c:pt>
                <c:pt idx="2">
                  <c:v>6942824.4168986017</c:v>
                </c:pt>
                <c:pt idx="3">
                  <c:v>8276520.3061142452</c:v>
                </c:pt>
                <c:pt idx="4">
                  <c:v>8504874.9583589472</c:v>
                </c:pt>
                <c:pt idx="5">
                  <c:v>9336112.9940781277</c:v>
                </c:pt>
                <c:pt idx="6">
                  <c:v>10012506.702164451</c:v>
                </c:pt>
                <c:pt idx="7">
                  <c:v>9951658.8698571827</c:v>
                </c:pt>
                <c:pt idx="8">
                  <c:v>9943873.1600778382</c:v>
                </c:pt>
                <c:pt idx="9">
                  <c:v>11398417.531278158</c:v>
                </c:pt>
                <c:pt idx="10">
                  <c:v>11443863.50339995</c:v>
                </c:pt>
                <c:pt idx="11">
                  <c:v>11341139.046525851</c:v>
                </c:pt>
                <c:pt idx="12">
                  <c:v>11932101.234877495</c:v>
                </c:pt>
                <c:pt idx="13">
                  <c:v>11456918.83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D32-45A6-8AC8-5561480F2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357440"/>
        <c:axId val="1137364512"/>
      </c:barChart>
      <c:catAx>
        <c:axId val="1137357440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64512"/>
        <c:crosses val="autoZero"/>
        <c:auto val="1"/>
        <c:lblAlgn val="ctr"/>
        <c:lblOffset val="100"/>
        <c:noMultiLvlLbl val="0"/>
      </c:catAx>
      <c:valAx>
        <c:axId val="11373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out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 PESS INVEST'!$C$4</c:f>
              <c:strCache>
                <c:ptCount val="1"/>
                <c:pt idx="0">
                  <c:v>DESPESA
COM PESSOAL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'GRAF PESS INVEST'!$B$5:$B$18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'GRAF PESS INVEST'!$C$5:$C$18</c:f>
              <c:numCache>
                <c:formatCode>#,##0</c:formatCode>
                <c:ptCount val="14"/>
                <c:pt idx="0">
                  <c:v>2334135.928310364</c:v>
                </c:pt>
                <c:pt idx="1">
                  <c:v>2141473.0450225566</c:v>
                </c:pt>
                <c:pt idx="2">
                  <c:v>2368726.3582287207</c:v>
                </c:pt>
                <c:pt idx="3">
                  <c:v>2833742.8668735628</c:v>
                </c:pt>
                <c:pt idx="4">
                  <c:v>3133089.7218569806</c:v>
                </c:pt>
                <c:pt idx="5">
                  <c:v>3506576.4242634601</c:v>
                </c:pt>
                <c:pt idx="6">
                  <c:v>4339463.6889898833</c:v>
                </c:pt>
                <c:pt idx="7">
                  <c:v>4612849.8121477049</c:v>
                </c:pt>
                <c:pt idx="8">
                  <c:v>4949573.9475954352</c:v>
                </c:pt>
                <c:pt idx="9">
                  <c:v>4850707.9849143764</c:v>
                </c:pt>
                <c:pt idx="10">
                  <c:v>6857287.7055218983</c:v>
                </c:pt>
                <c:pt idx="11">
                  <c:v>5594327.6750376504</c:v>
                </c:pt>
                <c:pt idx="12">
                  <c:v>6302742.9323791275</c:v>
                </c:pt>
                <c:pt idx="13">
                  <c:v>6060972.5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7B2-47F2-BF17-4931199F40EF}"/>
            </c:ext>
          </c:extLst>
        </c:ser>
        <c:ser>
          <c:idx val="1"/>
          <c:order val="1"/>
          <c:tx>
            <c:strRef>
              <c:f>'GRAF PESS INVEST'!$D$4</c:f>
              <c:strCache>
                <c:ptCount val="1"/>
                <c:pt idx="0">
                  <c:v>INVESTIMENTO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'GRAF PESS INVEST'!$D$5:$D$18</c:f>
              <c:numCache>
                <c:formatCode>#,##0</c:formatCode>
                <c:ptCount val="14"/>
                <c:pt idx="0">
                  <c:v>814949.57957087085</c:v>
                </c:pt>
                <c:pt idx="1">
                  <c:v>671348.40483666002</c:v>
                </c:pt>
                <c:pt idx="2">
                  <c:v>1397575.5811405696</c:v>
                </c:pt>
                <c:pt idx="3">
                  <c:v>784310.14205021376</c:v>
                </c:pt>
                <c:pt idx="4">
                  <c:v>800139.68320362759</c:v>
                </c:pt>
                <c:pt idx="5">
                  <c:v>698181.14570013632</c:v>
                </c:pt>
                <c:pt idx="6">
                  <c:v>1403148.5547558377</c:v>
                </c:pt>
                <c:pt idx="7">
                  <c:v>643119.6790507721</c:v>
                </c:pt>
                <c:pt idx="8">
                  <c:v>174565.65518080679</c:v>
                </c:pt>
                <c:pt idx="9">
                  <c:v>742206.5469670851</c:v>
                </c:pt>
                <c:pt idx="10">
                  <c:v>391702.00583364064</c:v>
                </c:pt>
                <c:pt idx="11">
                  <c:v>230525.37540380546</c:v>
                </c:pt>
                <c:pt idx="12">
                  <c:v>547431.06063747872</c:v>
                </c:pt>
                <c:pt idx="13">
                  <c:v>296949.14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7B2-47F2-BF17-4931199F4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7366144"/>
        <c:axId val="1137342752"/>
      </c:barChart>
      <c:catAx>
        <c:axId val="1137366144"/>
        <c:scaling>
          <c:orientation val="minMax"/>
        </c:scaling>
        <c:delete val="0"/>
        <c:axPos val="l"/>
        <c:numFmt formatCode="General" sourceLinked="1"/>
        <c:majorTickMark val="none"/>
        <c:minorTickMark val="out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42752"/>
        <c:crosses val="autoZero"/>
        <c:auto val="1"/>
        <c:lblAlgn val="ctr"/>
        <c:lblOffset val="100"/>
        <c:noMultiLvlLbl val="0"/>
      </c:catAx>
      <c:valAx>
        <c:axId val="113734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out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6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RCL X DESP TOTAL'!$C$4</c:f>
              <c:strCache>
                <c:ptCount val="1"/>
                <c:pt idx="0">
                  <c:v>RECEITA CORRENTE
LÍQUIDA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'GRAF RCL X DESP TOTAL'!$B$5:$B$18</c:f>
              <c:numCache>
                <c:formatCode>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'GRAF RCL X DESP TOTAL'!$C$5:$C$18</c:f>
              <c:numCache>
                <c:formatCode>#,##0</c:formatCode>
                <c:ptCount val="14"/>
                <c:pt idx="0">
                  <c:v>6442222.7195839752</c:v>
                </c:pt>
                <c:pt idx="1">
                  <c:v>6064300.553530409</c:v>
                </c:pt>
                <c:pt idx="2">
                  <c:v>6942824.4168986017</c:v>
                </c:pt>
                <c:pt idx="3">
                  <c:v>8276520.3061142452</c:v>
                </c:pt>
                <c:pt idx="4">
                  <c:v>8504874.9583589472</c:v>
                </c:pt>
                <c:pt idx="5">
                  <c:v>9336112.9940781277</c:v>
                </c:pt>
                <c:pt idx="6">
                  <c:v>10012506.702164451</c:v>
                </c:pt>
                <c:pt idx="7">
                  <c:v>9951658.8698571827</c:v>
                </c:pt>
                <c:pt idx="8">
                  <c:v>9943873.1600778382</c:v>
                </c:pt>
                <c:pt idx="9">
                  <c:v>11398417.531278158</c:v>
                </c:pt>
                <c:pt idx="10">
                  <c:v>11443863.50339995</c:v>
                </c:pt>
                <c:pt idx="11">
                  <c:v>11341139.046525851</c:v>
                </c:pt>
                <c:pt idx="12">
                  <c:v>11932101.234877495</c:v>
                </c:pt>
                <c:pt idx="13">
                  <c:v>11456918.83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311-427F-81EA-5AA9B61BC0D3}"/>
            </c:ext>
          </c:extLst>
        </c:ser>
        <c:ser>
          <c:idx val="1"/>
          <c:order val="1"/>
          <c:tx>
            <c:strRef>
              <c:f>'GRAF RCL X DESP TOTAL'!$D$4</c:f>
              <c:strCache>
                <c:ptCount val="1"/>
                <c:pt idx="0">
                  <c:v>DESPESA
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'GRAF RCL X DESP TOTAL'!$D$5:$D$18</c:f>
              <c:numCache>
                <c:formatCode>#,##0</c:formatCode>
                <c:ptCount val="14"/>
                <c:pt idx="0">
                  <c:v>6744063.4344504029</c:v>
                </c:pt>
                <c:pt idx="1">
                  <c:v>6431578.9264740581</c:v>
                </c:pt>
                <c:pt idx="2">
                  <c:v>8203776.0024202541</c:v>
                </c:pt>
                <c:pt idx="3">
                  <c:v>8606138.877502555</c:v>
                </c:pt>
                <c:pt idx="4">
                  <c:v>8994854.350580493</c:v>
                </c:pt>
                <c:pt idx="5">
                  <c:v>9734434.9431294203</c:v>
                </c:pt>
                <c:pt idx="6">
                  <c:v>10934962.523073046</c:v>
                </c:pt>
                <c:pt idx="7">
                  <c:v>9946075.1756164264</c:v>
                </c:pt>
                <c:pt idx="8">
                  <c:v>10236350.512848459</c:v>
                </c:pt>
                <c:pt idx="9">
                  <c:v>11893018.245100994</c:v>
                </c:pt>
                <c:pt idx="10">
                  <c:v>12366626.66082575</c:v>
                </c:pt>
                <c:pt idx="11">
                  <c:v>11808868.276477735</c:v>
                </c:pt>
                <c:pt idx="12">
                  <c:v>12798974.157600023</c:v>
                </c:pt>
                <c:pt idx="13">
                  <c:v>12038961.449999999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311-427F-81EA-5AA9B61BC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7367776"/>
        <c:axId val="1137374304"/>
      </c:barChart>
      <c:catAx>
        <c:axId val="1137367776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74304"/>
        <c:crosses val="autoZero"/>
        <c:auto val="1"/>
        <c:lblAlgn val="ctr"/>
        <c:lblOffset val="100"/>
        <c:noMultiLvlLbl val="0"/>
      </c:catAx>
      <c:valAx>
        <c:axId val="113737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out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6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Receita para MDE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MDE!$D$3:$K$3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MDE!$D$4:$K$4</c:f>
              <c:numCache>
                <c:formatCode>#,##0</c:formatCode>
                <c:ptCount val="8"/>
                <c:pt idx="0">
                  <c:v>1059132.06</c:v>
                </c:pt>
                <c:pt idx="1">
                  <c:v>1038539.04</c:v>
                </c:pt>
                <c:pt idx="2">
                  <c:v>1114004.67</c:v>
                </c:pt>
                <c:pt idx="3">
                  <c:v>1310082.33</c:v>
                </c:pt>
                <c:pt idx="4">
                  <c:v>1421999.78</c:v>
                </c:pt>
                <c:pt idx="5">
                  <c:v>1550526.13</c:v>
                </c:pt>
                <c:pt idx="6">
                  <c:v>1689263.12</c:v>
                </c:pt>
                <c:pt idx="7">
                  <c:v>1781902.94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2B6-4932-ADDB-38E3E1695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368864"/>
        <c:axId val="1137371584"/>
      </c:barChart>
      <c:catAx>
        <c:axId val="113736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71584"/>
        <c:crosses val="autoZero"/>
        <c:auto val="1"/>
        <c:lblAlgn val="ctr"/>
        <c:lblOffset val="100"/>
        <c:noMultiLvlLbl val="0"/>
      </c:catAx>
      <c:valAx>
        <c:axId val="11373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solidFill>
            <a:schemeClr val="bg1"/>
          </a:solidFill>
          <a:ln w="19050"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6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IMP E TRANS MDE'!$A$4</c:f>
              <c:strCache>
                <c:ptCount val="1"/>
                <c:pt idx="0">
                  <c:v>Receita de Impostos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'% IMP E TRANS MDE'!$D$3:$K$3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'% IMP E TRANS MDE'!$D$4:$K$4</c:f>
              <c:numCache>
                <c:formatCode>0.0%</c:formatCode>
                <c:ptCount val="8"/>
                <c:pt idx="0">
                  <c:v>3.6643494674309079E-2</c:v>
                </c:pt>
                <c:pt idx="1">
                  <c:v>3.9787880771434456E-2</c:v>
                </c:pt>
                <c:pt idx="2">
                  <c:v>2.5277865307333048E-2</c:v>
                </c:pt>
                <c:pt idx="3">
                  <c:v>3.6329300769975273E-2</c:v>
                </c:pt>
                <c:pt idx="4">
                  <c:v>3.3684641287356598E-2</c:v>
                </c:pt>
                <c:pt idx="5">
                  <c:v>4.0493533959340633E-2</c:v>
                </c:pt>
                <c:pt idx="6">
                  <c:v>4.078655165336232E-2</c:v>
                </c:pt>
                <c:pt idx="7">
                  <c:v>3.5495178261505084E-2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252-43C3-83AB-A573D26C670D}"/>
            </c:ext>
          </c:extLst>
        </c:ser>
        <c:ser>
          <c:idx val="1"/>
          <c:order val="1"/>
          <c:tx>
            <c:strRef>
              <c:f>'% IMP E TRANS MDE'!$A$5</c:f>
              <c:strCache>
                <c:ptCount val="1"/>
                <c:pt idx="0">
                  <c:v>Receita de Transferências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'% IMP E TRANS MDE'!$D$3:$K$3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'% IMP E TRANS MDE'!$D$5:$K$5</c:f>
              <c:numCache>
                <c:formatCode>0.0%</c:formatCode>
                <c:ptCount val="8"/>
                <c:pt idx="0">
                  <c:v>0.96335650768611414</c:v>
                </c:pt>
                <c:pt idx="1">
                  <c:v>0.96021212404302103</c:v>
                </c:pt>
                <c:pt idx="2">
                  <c:v>0.974722134692667</c:v>
                </c:pt>
                <c:pt idx="3">
                  <c:v>0.96367070113830167</c:v>
                </c:pt>
                <c:pt idx="4">
                  <c:v>0.96631535695455595</c:v>
                </c:pt>
                <c:pt idx="5">
                  <c:v>0.95950646442830345</c:v>
                </c:pt>
                <c:pt idx="6">
                  <c:v>0.95921344686670229</c:v>
                </c:pt>
                <c:pt idx="7">
                  <c:v>0.96450482314148944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252-43C3-83AB-A573D26C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876080"/>
        <c:axId val="846880432"/>
      </c:barChart>
      <c:catAx>
        <c:axId val="84687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80432"/>
        <c:crosses val="autoZero"/>
        <c:auto val="1"/>
        <c:lblAlgn val="ctr"/>
        <c:lblOffset val="100"/>
        <c:noMultiLvlLbl val="0"/>
      </c:catAx>
      <c:valAx>
        <c:axId val="846880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solidFill>
            <a:schemeClr val="bg1"/>
          </a:solidFill>
          <a:ln w="19050"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7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'Mínimo 60%'!$A$4</c:f>
              <c:strCache>
                <c:ptCount val="1"/>
                <c:pt idx="0">
                  <c:v>Gasto com Magistério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'Mínimo 60%'!$B$3:$J$3</c:f>
              <c:numCache>
                <c:formatCode>General</c:formatCode>
                <c:ptCount val="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</c:numCache>
            </c:numRef>
          </c:cat>
          <c:val>
            <c:numRef>
              <c:f>'Mínimo 60%'!$B$4:$J$4</c:f>
              <c:numCache>
                <c:formatCode>0.0%</c:formatCode>
                <c:ptCount val="9"/>
                <c:pt idx="0">
                  <c:v>0.63180000000000003</c:v>
                </c:pt>
                <c:pt idx="1">
                  <c:v>0.64019999999999999</c:v>
                </c:pt>
                <c:pt idx="2">
                  <c:v>0.63790000000000002</c:v>
                </c:pt>
                <c:pt idx="3">
                  <c:v>0.66059999999999997</c:v>
                </c:pt>
                <c:pt idx="4">
                  <c:v>0.61699999999999999</c:v>
                </c:pt>
                <c:pt idx="5">
                  <c:v>0.61570000000000003</c:v>
                </c:pt>
                <c:pt idx="6">
                  <c:v>0.67200000000000004</c:v>
                </c:pt>
                <c:pt idx="7">
                  <c:v>0.65559999999999996</c:v>
                </c:pt>
                <c:pt idx="8">
                  <c:v>0.66839999999999999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AA1-4E74-9A6D-EEEA5C0B5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894576"/>
        <c:axId val="846903824"/>
      </c:barChart>
      <c:lineChart>
        <c:grouping val="stacked"/>
        <c:varyColors val="0"/>
        <c:ser>
          <c:idx val="1"/>
          <c:order val="1"/>
          <c:tx>
            <c:strRef>
              <c:f>'Mínimo 60%'!$A$5</c:f>
              <c:strCache>
                <c:ptCount val="1"/>
                <c:pt idx="0">
                  <c:v>Mínimo de 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'Mínimo 60%'!$C$3:$J$3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'Mínimo 60%'!$B$5:$J$5</c:f>
              <c:numCache>
                <c:formatCode>0%</c:formatCode>
                <c:ptCount val="9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A1-4E74-9A6D-EEEA5C0B5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894576"/>
        <c:axId val="846903824"/>
      </c:lineChart>
      <c:catAx>
        <c:axId val="84689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903824"/>
        <c:crosses val="autoZero"/>
        <c:auto val="1"/>
        <c:lblAlgn val="ctr"/>
        <c:lblOffset val="100"/>
        <c:noMultiLvlLbl val="0"/>
      </c:catAx>
      <c:valAx>
        <c:axId val="8469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solidFill>
            <a:schemeClr val="bg1"/>
          </a:solidFill>
          <a:ln w="19050"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9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'Mínimo 25% '!$A$4</c:f>
              <c:strCache>
                <c:ptCount val="1"/>
                <c:pt idx="0">
                  <c:v>Aplicação Mínima em Educação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5.88817293239357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'Mínimo 25% '!$B$3:$K$3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'Mínimo 25% '!$B$4:$K$4</c:f>
              <c:numCache>
                <c:formatCode>0.0%</c:formatCode>
                <c:ptCount val="10"/>
                <c:pt idx="0">
                  <c:v>0.33189999999999997</c:v>
                </c:pt>
                <c:pt idx="1">
                  <c:v>0.29339999999999999</c:v>
                </c:pt>
                <c:pt idx="2">
                  <c:v>0.32979999999999998</c:v>
                </c:pt>
                <c:pt idx="3">
                  <c:v>0.31290000000000001</c:v>
                </c:pt>
                <c:pt idx="4">
                  <c:v>0.307</c:v>
                </c:pt>
                <c:pt idx="5">
                  <c:v>0.34210000000000002</c:v>
                </c:pt>
                <c:pt idx="6">
                  <c:v>0.32290000000000002</c:v>
                </c:pt>
                <c:pt idx="7">
                  <c:v>0.26690000000000003</c:v>
                </c:pt>
                <c:pt idx="8">
                  <c:v>0.34820000000000001</c:v>
                </c:pt>
                <c:pt idx="9">
                  <c:v>0.30159999999999998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CB8-4F8C-AA49-A9DF231E3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897296"/>
        <c:axId val="846874448"/>
      </c:barChart>
      <c:lineChart>
        <c:grouping val="stacked"/>
        <c:varyColors val="0"/>
        <c:ser>
          <c:idx val="1"/>
          <c:order val="1"/>
          <c:tx>
            <c:strRef>
              <c:f>'Mínimo 25% '!$A$5</c:f>
              <c:strCache>
                <c:ptCount val="1"/>
                <c:pt idx="0">
                  <c:v>Limite Mínimo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'Mínimo 25% '!$D$3:$K$3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'Mínimo 25% '!$B$5:$K$5</c:f>
              <c:numCache>
                <c:formatCode>0%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B8-4F8C-AA49-A9DF231E3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897296"/>
        <c:axId val="846874448"/>
      </c:lineChart>
      <c:catAx>
        <c:axId val="84689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74448"/>
        <c:crosses val="autoZero"/>
        <c:auto val="1"/>
        <c:lblAlgn val="ctr"/>
        <c:lblOffset val="100"/>
        <c:noMultiLvlLbl val="0"/>
      </c:catAx>
      <c:valAx>
        <c:axId val="8468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solidFill>
            <a:schemeClr val="bg1"/>
          </a:solidFill>
          <a:ln w="19050"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9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</a:t>
            </a:r>
            <a:r>
              <a:rPr lang="pt-BR" baseline="0"/>
              <a:t> DIÁRIO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'PNAE PNATE'!$K$6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'PNAE PNATE'!$L$5:$M$5</c:f>
              <c:strCache>
                <c:ptCount val="2"/>
                <c:pt idx="0">
                  <c:v>PNAE</c:v>
                </c:pt>
                <c:pt idx="1">
                  <c:v>PNATE</c:v>
                </c:pt>
              </c:strCache>
            </c:strRef>
          </c:cat>
          <c:val>
            <c:numRef>
              <c:f>'PNAE PNATE'!$L$6:$M$6</c:f>
              <c:numCache>
                <c:formatCode>"R$"\ #,##0.00</c:formatCode>
                <c:ptCount val="2"/>
                <c:pt idx="0">
                  <c:v>0.19115973741794309</c:v>
                </c:pt>
                <c:pt idx="1">
                  <c:v>0.30717363205514864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B99-4383-B5EE-C7D09AF512A4}"/>
            </c:ext>
          </c:extLst>
        </c:ser>
        <c:ser>
          <c:idx val="1"/>
          <c:order val="1"/>
          <c:tx>
            <c:strRef>
              <c:f>'PNAE PNATE'!$K$7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'PNAE PNATE'!$L$5:$M$5</c:f>
              <c:strCache>
                <c:ptCount val="2"/>
                <c:pt idx="0">
                  <c:v>PNAE</c:v>
                </c:pt>
                <c:pt idx="1">
                  <c:v>PNATE</c:v>
                </c:pt>
              </c:strCache>
            </c:strRef>
          </c:cat>
          <c:val>
            <c:numRef>
              <c:f>'PNAE PNATE'!$L$7:$M$7</c:f>
              <c:numCache>
                <c:formatCode>"R$"\ #,##0.00</c:formatCode>
                <c:ptCount val="2"/>
                <c:pt idx="0">
                  <c:v>0.29597681784486823</c:v>
                </c:pt>
                <c:pt idx="1">
                  <c:v>0.25062621249718026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B99-4383-B5EE-C7D09AF512A4}"/>
            </c:ext>
          </c:extLst>
        </c:ser>
        <c:ser>
          <c:idx val="2"/>
          <c:order val="2"/>
          <c:tx>
            <c:strRef>
              <c:f>'PNAE PNATE'!$K$8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'PNAE PNATE'!$L$5:$M$5</c:f>
              <c:strCache>
                <c:ptCount val="2"/>
                <c:pt idx="0">
                  <c:v>PNAE</c:v>
                </c:pt>
                <c:pt idx="1">
                  <c:v>PNATE</c:v>
                </c:pt>
              </c:strCache>
            </c:strRef>
          </c:cat>
          <c:val>
            <c:numRef>
              <c:f>'PNAE PNATE'!$L$8:$M$8</c:f>
              <c:numCache>
                <c:formatCode>"R$"\ #,##0.00</c:formatCode>
                <c:ptCount val="2"/>
                <c:pt idx="0">
                  <c:v>0.28972332015810276</c:v>
                </c:pt>
                <c:pt idx="1">
                  <c:v>0.40137606837606837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B99-4383-B5EE-C7D09AF512A4}"/>
            </c:ext>
          </c:extLst>
        </c:ser>
        <c:ser>
          <c:idx val="3"/>
          <c:order val="3"/>
          <c:tx>
            <c:strRef>
              <c:f>'PNAE PNATE'!$K$9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'PNAE PNATE'!$L$5:$M$5</c:f>
              <c:strCache>
                <c:ptCount val="2"/>
                <c:pt idx="0">
                  <c:v>PNAE</c:v>
                </c:pt>
                <c:pt idx="1">
                  <c:v>PNATE</c:v>
                </c:pt>
              </c:strCache>
            </c:strRef>
          </c:cat>
          <c:val>
            <c:numRef>
              <c:f>'PNAE PNATE'!$L$9:$M$9</c:f>
              <c:numCache>
                <c:formatCode>"R$"\ #,##0.00</c:formatCode>
                <c:ptCount val="2"/>
                <c:pt idx="0">
                  <c:v>0.40933343132211364</c:v>
                </c:pt>
                <c:pt idx="1">
                  <c:v>0.40401434878587195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B99-4383-B5EE-C7D09AF512A4}"/>
            </c:ext>
          </c:extLst>
        </c:ser>
        <c:ser>
          <c:idx val="4"/>
          <c:order val="4"/>
          <c:tx>
            <c:strRef>
              <c:f>'PNAE PNATE'!$K$10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'PNAE PNATE'!$L$5:$M$5</c:f>
              <c:strCache>
                <c:ptCount val="2"/>
                <c:pt idx="0">
                  <c:v>PNAE</c:v>
                </c:pt>
                <c:pt idx="1">
                  <c:v>PNATE</c:v>
                </c:pt>
              </c:strCache>
            </c:strRef>
          </c:cat>
          <c:val>
            <c:numRef>
              <c:f>'PNAE PNATE'!$L$10:$M$10</c:f>
              <c:numCache>
                <c:formatCode>"R$"\ #,##0.00</c:formatCode>
                <c:ptCount val="2"/>
                <c:pt idx="0">
                  <c:v>0.41509597971749368</c:v>
                </c:pt>
                <c:pt idx="1">
                  <c:v>0.5851910834968389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B99-4383-B5EE-C7D09AF512A4}"/>
            </c:ext>
          </c:extLst>
        </c:ser>
        <c:ser>
          <c:idx val="5"/>
          <c:order val="5"/>
          <c:tx>
            <c:strRef>
              <c:f>'PNAE PNATE'!$K$11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'PNAE PNATE'!$L$5:$M$5</c:f>
              <c:strCache>
                <c:ptCount val="2"/>
                <c:pt idx="0">
                  <c:v>PNAE</c:v>
                </c:pt>
                <c:pt idx="1">
                  <c:v>PNATE</c:v>
                </c:pt>
              </c:strCache>
            </c:strRef>
          </c:cat>
          <c:val>
            <c:numRef>
              <c:f>'PNAE PNATE'!$L$11:$M$11</c:f>
              <c:numCache>
                <c:formatCode>"R$"\ #,##0.00</c:formatCode>
                <c:ptCount val="2"/>
                <c:pt idx="0">
                  <c:v>0.60083226632522402</c:v>
                </c:pt>
                <c:pt idx="1">
                  <c:v>0.63285678391959799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6B99-4383-B5EE-C7D09AF512A4}"/>
            </c:ext>
          </c:extLst>
        </c:ser>
        <c:ser>
          <c:idx val="6"/>
          <c:order val="6"/>
          <c:tx>
            <c:strRef>
              <c:f>'PNAE PNATE'!$K$12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'PNAE PNATE'!$L$5:$M$5</c:f>
              <c:strCache>
                <c:ptCount val="2"/>
                <c:pt idx="0">
                  <c:v>PNAE</c:v>
                </c:pt>
                <c:pt idx="1">
                  <c:v>PNATE</c:v>
                </c:pt>
              </c:strCache>
            </c:strRef>
          </c:cat>
          <c:val>
            <c:numRef>
              <c:f>'PNAE PNATE'!$L$12:$M$12</c:f>
              <c:numCache>
                <c:formatCode>"R$"\ #,##0.00</c:formatCode>
                <c:ptCount val="2"/>
                <c:pt idx="0">
                  <c:v>0.44761523687580024</c:v>
                </c:pt>
                <c:pt idx="1">
                  <c:v>0.16922186421173763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901104"/>
        <c:axId val="846897840"/>
      </c:barChart>
      <c:catAx>
        <c:axId val="84690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97840"/>
        <c:crosses val="autoZero"/>
        <c:auto val="1"/>
        <c:lblAlgn val="ctr"/>
        <c:lblOffset val="100"/>
        <c:noMultiLvlLbl val="0"/>
      </c:catAx>
      <c:valAx>
        <c:axId val="8468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out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90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'Despesa coberta pelo SUS'!$B$3:$B$12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'Despesa coberta pelo SUS'!$C$3:$C$12</c:f>
              <c:numCache>
                <c:formatCode>0.0%</c:formatCode>
                <c:ptCount val="10"/>
                <c:pt idx="0">
                  <c:v>0.52095527909601969</c:v>
                </c:pt>
                <c:pt idx="1">
                  <c:v>0.47474775418349241</c:v>
                </c:pt>
                <c:pt idx="2">
                  <c:v>0.46885695384721532</c:v>
                </c:pt>
                <c:pt idx="3">
                  <c:v>0.4751991765283754</c:v>
                </c:pt>
                <c:pt idx="4">
                  <c:v>0.45647185713239957</c:v>
                </c:pt>
                <c:pt idx="5">
                  <c:v>0.42916477198183006</c:v>
                </c:pt>
                <c:pt idx="6">
                  <c:v>0.41262546893909952</c:v>
                </c:pt>
                <c:pt idx="7">
                  <c:v>0.40655616625057184</c:v>
                </c:pt>
                <c:pt idx="8">
                  <c:v>0.5193673252359795</c:v>
                </c:pt>
                <c:pt idx="9">
                  <c:v>0.52502626943380204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C52-454A-A201-1D253773D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879344"/>
        <c:axId val="846877712"/>
      </c:barChart>
      <c:catAx>
        <c:axId val="846879344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low"/>
        <c:spPr>
          <a:noFill/>
          <a:ln w="1905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77712"/>
        <c:crossesAt val="0"/>
        <c:auto val="0"/>
        <c:lblAlgn val="ctr"/>
        <c:lblOffset val="100"/>
        <c:noMultiLvlLbl val="0"/>
      </c:catAx>
      <c:valAx>
        <c:axId val="8468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noFill/>
          <a:ln w="1905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'Mínimo 15%'!$A$4</c:f>
              <c:strCache>
                <c:ptCount val="1"/>
                <c:pt idx="0">
                  <c:v>Aplicação Mínima em Saúde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'Mínimo 15%'!$B$3:$K$3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'Mínimo 15%'!$B$4:$K$4</c:f>
              <c:numCache>
                <c:formatCode>0.0%</c:formatCode>
                <c:ptCount val="10"/>
                <c:pt idx="0">
                  <c:v>0.16200000000000001</c:v>
                </c:pt>
                <c:pt idx="1">
                  <c:v>0.1822</c:v>
                </c:pt>
                <c:pt idx="2">
                  <c:v>0.17449999999999999</c:v>
                </c:pt>
                <c:pt idx="3">
                  <c:v>0.18079999999999999</c:v>
                </c:pt>
                <c:pt idx="4">
                  <c:v>0.18379999999999999</c:v>
                </c:pt>
                <c:pt idx="5">
                  <c:v>0.20610000000000001</c:v>
                </c:pt>
                <c:pt idx="6">
                  <c:v>0.26879999999999998</c:v>
                </c:pt>
                <c:pt idx="7">
                  <c:v>0.24779999999999999</c:v>
                </c:pt>
                <c:pt idx="8">
                  <c:v>0.19239999999999999</c:v>
                </c:pt>
                <c:pt idx="9">
                  <c:v>0.1938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90-4A42-B638-9BDDCFE5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875536"/>
        <c:axId val="846877168"/>
      </c:barChart>
      <c:lineChart>
        <c:grouping val="stacked"/>
        <c:varyColors val="0"/>
        <c:ser>
          <c:idx val="1"/>
          <c:order val="1"/>
          <c:tx>
            <c:strRef>
              <c:f>'Mínimo 15%'!$A$5</c:f>
              <c:strCache>
                <c:ptCount val="1"/>
                <c:pt idx="0">
                  <c:v>Limite Mínimo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'Mínimo 15%'!$B$3:$K$3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'Mínimo 15%'!$B$5:$K$5</c:f>
              <c:numCache>
                <c:formatCode>0%</c:formatCode>
                <c:ptCount val="10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90-4A42-B638-9BDDCFE5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875536"/>
        <c:axId val="846877168"/>
      </c:lineChart>
      <c:catAx>
        <c:axId val="84687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77168"/>
        <c:crosses val="autoZero"/>
        <c:auto val="1"/>
        <c:lblAlgn val="ctr"/>
        <c:lblOffset val="100"/>
        <c:noMultiLvlLbl val="0"/>
      </c:catAx>
      <c:valAx>
        <c:axId val="8468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solidFill>
            <a:schemeClr val="bg1"/>
          </a:solidFill>
          <a:ln w="19050"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7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IFRS!$C$5</c:f>
              <c:strCache>
                <c:ptCount val="1"/>
                <c:pt idx="0">
                  <c:v>IRFS F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9.4754653130287702E-3"/>
                  <c:y val="-3.69344413665746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7072758037225042E-3"/>
                  <c:y val="-3.38561801432110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279317840417467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1.9900499739827215E-2"/>
                  <c:y val="-1.87265917602996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1.082910321489011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9.4754653130288639E-3"/>
                  <c:y val="-6.7712360286422121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IFRS!$B$6:$B$16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IFRS!$C$6:$C$16</c:f>
              <c:numCache>
                <c:formatCode>0.000</c:formatCode>
                <c:ptCount val="11"/>
                <c:pt idx="0">
                  <c:v>0.54846361847668401</c:v>
                </c:pt>
                <c:pt idx="1">
                  <c:v>0.46886076088086592</c:v>
                </c:pt>
                <c:pt idx="2">
                  <c:v>0.52245240089956912</c:v>
                </c:pt>
                <c:pt idx="3">
                  <c:v>0.53754125194277158</c:v>
                </c:pt>
                <c:pt idx="4">
                  <c:v>0.52152647352955483</c:v>
                </c:pt>
                <c:pt idx="5">
                  <c:v>0.53323107243438517</c:v>
                </c:pt>
                <c:pt idx="6">
                  <c:v>0.4914450908769924</c:v>
                </c:pt>
                <c:pt idx="7">
                  <c:v>0.49990389767790944</c:v>
                </c:pt>
                <c:pt idx="8">
                  <c:v>0.48953104597078567</c:v>
                </c:pt>
                <c:pt idx="9">
                  <c:v>0.486701931401681</c:v>
                </c:pt>
                <c:pt idx="10">
                  <c:v>0.43073763730454873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5A4-475C-AE31-5D5236AE87F5}"/>
            </c:ext>
          </c:extLst>
        </c:ser>
        <c:ser>
          <c:idx val="1"/>
          <c:order val="1"/>
          <c:tx>
            <c:strRef>
              <c:f>IFRS!$D$5</c:f>
              <c:strCache>
                <c:ptCount val="1"/>
                <c:pt idx="0">
                  <c:v>IRFS G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0609137055837687E-3"/>
                  <c:y val="-4.43213296398892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5.0753960323487481E-3"/>
                  <c:y val="-3.74521051904523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IFRS!$D$6:$D$16</c:f>
              <c:numCache>
                <c:formatCode>0.000</c:formatCode>
                <c:ptCount val="11"/>
                <c:pt idx="0">
                  <c:v>0.51417473237062639</c:v>
                </c:pt>
                <c:pt idx="1">
                  <c:v>0.45513774239433419</c:v>
                </c:pt>
                <c:pt idx="2">
                  <c:v>0.48513238465269026</c:v>
                </c:pt>
                <c:pt idx="3">
                  <c:v>0.45999019597765095</c:v>
                </c:pt>
                <c:pt idx="4">
                  <c:v>0.42231376743521748</c:v>
                </c:pt>
                <c:pt idx="5">
                  <c:v>0.40720264714149712</c:v>
                </c:pt>
                <c:pt idx="6">
                  <c:v>0.48257863282491292</c:v>
                </c:pt>
                <c:pt idx="7">
                  <c:v>0.39766528236865151</c:v>
                </c:pt>
                <c:pt idx="8">
                  <c:v>0.28077238948132716</c:v>
                </c:pt>
                <c:pt idx="9">
                  <c:v>0.38204853616523349</c:v>
                </c:pt>
                <c:pt idx="10">
                  <c:v>0.36542216560206442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5A4-475C-AE31-5D5236AE87F5}"/>
            </c:ext>
          </c:extLst>
        </c:ser>
        <c:ser>
          <c:idx val="2"/>
          <c:order val="2"/>
          <c:tx>
            <c:strRef>
              <c:f>IFRS!$E$5</c:f>
              <c:strCache>
                <c:ptCount val="1"/>
                <c:pt idx="0">
                  <c:v>IRFS 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9.9502498699136337E-3"/>
                  <c:y val="-3.4331688291289869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7.1073213356525698E-3"/>
                  <c:y val="-6.866337658257973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6243654822335026E-2"/>
                  <c:y val="-3.38561801432110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1.2182741116751269E-2"/>
                  <c:y val="1.1080332409972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9.475465313028765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1.6243654822335123E-2"/>
                  <c:y val="-3.38561801432110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1.89509306260575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35A4-475C-AE31-5D5236AE87F5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IFRS!$E$6:$E$16</c:f>
              <c:numCache>
                <c:formatCode>0.000</c:formatCode>
                <c:ptCount val="11"/>
                <c:pt idx="0">
                  <c:v>0.41652126437985382</c:v>
                </c:pt>
                <c:pt idx="1">
                  <c:v>0.42575831199134423</c:v>
                </c:pt>
                <c:pt idx="2">
                  <c:v>0.47017111157159974</c:v>
                </c:pt>
                <c:pt idx="3">
                  <c:v>0.44976054856663772</c:v>
                </c:pt>
                <c:pt idx="4">
                  <c:v>0.5174260885374653</c:v>
                </c:pt>
                <c:pt idx="5">
                  <c:v>0.50215513268659517</c:v>
                </c:pt>
                <c:pt idx="6">
                  <c:v>0.51571092771806826</c:v>
                </c:pt>
                <c:pt idx="7">
                  <c:v>0.53959082605307795</c:v>
                </c:pt>
                <c:pt idx="8">
                  <c:v>0.51327590661687617</c:v>
                </c:pt>
                <c:pt idx="9">
                  <c:v>0.50647010573170326</c:v>
                </c:pt>
                <c:pt idx="10">
                  <c:v>0.62591879645988335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35A4-475C-AE31-5D5236AE8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884784"/>
        <c:axId val="846893488"/>
      </c:barChart>
      <c:catAx>
        <c:axId val="84688478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222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93488"/>
        <c:crosses val="autoZero"/>
        <c:auto val="1"/>
        <c:lblAlgn val="ctr"/>
        <c:lblOffset val="100"/>
        <c:noMultiLvlLbl val="0"/>
      </c:catAx>
      <c:valAx>
        <c:axId val="8468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out"/>
        <c:tickLblPos val="nextTo"/>
        <c:spPr>
          <a:noFill/>
          <a:ln w="22225"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8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</xdr:row>
      <xdr:rowOff>0</xdr:rowOff>
    </xdr:from>
    <xdr:to>
      <xdr:col>11</xdr:col>
      <xdr:colOff>276225</xdr:colOff>
      <xdr:row>17</xdr:row>
      <xdr:rowOff>76200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8</xdr:row>
      <xdr:rowOff>6350</xdr:rowOff>
    </xdr:from>
    <xdr:to>
      <xdr:col>12</xdr:col>
      <xdr:colOff>190500</xdr:colOff>
      <xdr:row>22</xdr:row>
      <xdr:rowOff>82550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18</xdr:row>
      <xdr:rowOff>161925</xdr:rowOff>
    </xdr:from>
    <xdr:to>
      <xdr:col>6</xdr:col>
      <xdr:colOff>876299</xdr:colOff>
      <xdr:row>39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16</xdr:row>
      <xdr:rowOff>171450</xdr:rowOff>
    </xdr:from>
    <xdr:to>
      <xdr:col>3</xdr:col>
      <xdr:colOff>0</xdr:colOff>
      <xdr:row>31</xdr:row>
      <xdr:rowOff>57150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17</xdr:row>
      <xdr:rowOff>0</xdr:rowOff>
    </xdr:from>
    <xdr:to>
      <xdr:col>4</xdr:col>
      <xdr:colOff>1343025</xdr:colOff>
      <xdr:row>31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514350</xdr:colOff>
      <xdr:row>31</xdr:row>
      <xdr:rowOff>76200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0</xdr:row>
      <xdr:rowOff>95250</xdr:rowOff>
    </xdr:from>
    <xdr:to>
      <xdr:col>10</xdr:col>
      <xdr:colOff>190500</xdr:colOff>
      <xdr:row>8</xdr:row>
      <xdr:rowOff>438150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0</xdr:row>
      <xdr:rowOff>57150</xdr:rowOff>
    </xdr:from>
    <xdr:to>
      <xdr:col>18</xdr:col>
      <xdr:colOff>352425</xdr:colOff>
      <xdr:row>8</xdr:row>
      <xdr:rowOff>400050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733425</xdr:colOff>
      <xdr:row>11</xdr:row>
      <xdr:rowOff>104775</xdr:rowOff>
    </xdr:from>
    <xdr:to>
      <xdr:col>10</xdr:col>
      <xdr:colOff>238125</xdr:colOff>
      <xdr:row>21</xdr:row>
      <xdr:rowOff>19050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152400</xdr:colOff>
      <xdr:row>11</xdr:row>
      <xdr:rowOff>123824</xdr:rowOff>
    </xdr:from>
    <xdr:to>
      <xdr:col>18</xdr:col>
      <xdr:colOff>390525</xdr:colOff>
      <xdr:row>21</xdr:row>
      <xdr:rowOff>38100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1</xdr:row>
      <xdr:rowOff>28574</xdr:rowOff>
    </xdr:from>
    <xdr:to>
      <xdr:col>17</xdr:col>
      <xdr:colOff>76200</xdr:colOff>
      <xdr:row>16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560161</xdr:colOff>
      <xdr:row>10</xdr:row>
      <xdr:rowOff>23133</xdr:rowOff>
    </xdr:from>
    <xdr:to>
      <xdr:col>6</xdr:col>
      <xdr:colOff>952500</xdr:colOff>
      <xdr:row>16</xdr:row>
      <xdr:rowOff>102059</xdr:rowOff>
    </xdr:to>
    <xdr:graphicFrame macro="">
      <xdr:nvGraphicFramePr>
        <xdr:cNvPr id="2" name="Gráfico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8</xdr:row>
      <xdr:rowOff>104775</xdr:rowOff>
    </xdr:from>
    <xdr:to>
      <xdr:col>6</xdr:col>
      <xdr:colOff>9525</xdr:colOff>
      <xdr:row>14</xdr:row>
      <xdr:rowOff>171450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71436</xdr:colOff>
      <xdr:row>7</xdr:row>
      <xdr:rowOff>109537</xdr:rowOff>
    </xdr:from>
    <xdr:to>
      <xdr:col>7</xdr:col>
      <xdr:colOff>28575</xdr:colOff>
      <xdr:row>19</xdr:row>
      <xdr:rowOff>28575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9</xdr:row>
      <xdr:rowOff>104775</xdr:rowOff>
    </xdr:from>
    <xdr:to>
      <xdr:col>15</xdr:col>
      <xdr:colOff>409575</xdr:colOff>
      <xdr:row>23</xdr:row>
      <xdr:rowOff>180975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319086</xdr:colOff>
      <xdr:row>4</xdr:row>
      <xdr:rowOff>4762</xdr:rowOff>
    </xdr:from>
    <xdr:to>
      <xdr:col>16</xdr:col>
      <xdr:colOff>409575</xdr:colOff>
      <xdr:row>15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548821</xdr:colOff>
      <xdr:row>1</xdr:row>
      <xdr:rowOff>23132</xdr:rowOff>
    </xdr:from>
    <xdr:to>
      <xdr:col>7</xdr:col>
      <xdr:colOff>1934482</xdr:colOff>
      <xdr:row>10</xdr:row>
      <xdr:rowOff>1008743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9525</xdr:rowOff>
    </xdr:from>
    <xdr:to>
      <xdr:col>11</xdr:col>
      <xdr:colOff>419100</xdr:colOff>
      <xdr:row>15</xdr:row>
      <xdr:rowOff>142875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0</xdr:rowOff>
    </xdr:from>
    <xdr:to>
      <xdr:col>12</xdr:col>
      <xdr:colOff>104775</xdr:colOff>
      <xdr:row>17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85725</xdr:rowOff>
    </xdr:from>
    <xdr:to>
      <xdr:col>8</xdr:col>
      <xdr:colOff>200025</xdr:colOff>
      <xdr:row>11</xdr:row>
      <xdr:rowOff>352425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438150</xdr:colOff>
      <xdr:row>0</xdr:row>
      <xdr:rowOff>85725</xdr:rowOff>
    </xdr:from>
    <xdr:to>
      <xdr:col>14</xdr:col>
      <xdr:colOff>304800</xdr:colOff>
      <xdr:row>11</xdr:row>
      <xdr:rowOff>352425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409575</xdr:colOff>
      <xdr:row>11</xdr:row>
      <xdr:rowOff>542925</xdr:rowOff>
    </xdr:from>
    <xdr:to>
      <xdr:col>8</xdr:col>
      <xdr:colOff>228600</xdr:colOff>
      <xdr:row>25</xdr:row>
      <xdr:rowOff>9525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438150</xdr:colOff>
      <xdr:row>11</xdr:row>
      <xdr:rowOff>514350</xdr:rowOff>
    </xdr:from>
    <xdr:to>
      <xdr:col>14</xdr:col>
      <xdr:colOff>304800</xdr:colOff>
      <xdr:row>24</xdr:row>
      <xdr:rowOff>171450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6</xdr:row>
      <xdr:rowOff>166687</xdr:rowOff>
    </xdr:from>
    <xdr:to>
      <xdr:col>14</xdr:col>
      <xdr:colOff>0</xdr:colOff>
      <xdr:row>18</xdr:row>
      <xdr:rowOff>38100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247650</xdr:colOff>
      <xdr:row>23</xdr:row>
      <xdr:rowOff>147637</xdr:rowOff>
    </xdr:from>
    <xdr:to>
      <xdr:col>14</xdr:col>
      <xdr:colOff>0</xdr:colOff>
      <xdr:row>34</xdr:row>
      <xdr:rowOff>28575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11</xdr:row>
      <xdr:rowOff>180975</xdr:rowOff>
    </xdr:from>
    <xdr:to>
      <xdr:col>7</xdr:col>
      <xdr:colOff>381000</xdr:colOff>
      <xdr:row>28</xdr:row>
      <xdr:rowOff>85725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</xdr:colOff>
      <xdr:row>4</xdr:row>
      <xdr:rowOff>84666</xdr:rowOff>
    </xdr:from>
    <xdr:to>
      <xdr:col>6</xdr:col>
      <xdr:colOff>31752</xdr:colOff>
      <xdr:row>9</xdr:row>
      <xdr:rowOff>10583</xdr:rowOff>
    </xdr:to>
    <xdr:grpSp>
      <xdr:nvGrpSpPr>
        <xdr:cNvPr id="2" name="Grupo 7"/>
        <xdr:cNvGrpSpPr/>
      </xdr:nvGrpSpPr>
      <xdr:grpSpPr>
        <a:xfrm>
          <a:off x="5439359" y="894291"/>
          <a:ext cx="964618" cy="973667"/>
          <a:chOff x="14954834" y="84503380"/>
          <a:chExt cx="452989" cy="1354667"/>
        </a:xfrm>
      </xdr:grpSpPr>
      <xdr:cxnSp macro="">
        <xdr:nvCxnSpPr>
          <xdr:cNvPr id="3" name="Conector de seta reta 8"/>
          <xdr:cNvCxnSpPr/>
        </xdr:nvCxnSpPr>
        <xdr:spPr>
          <a:xfrm rot="16200000" flipH="1">
            <a:off x="14730486" y="85180714"/>
            <a:ext cx="1354667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onector de seta reta 9"/>
          <xdr:cNvCxnSpPr/>
        </xdr:nvCxnSpPr>
        <xdr:spPr>
          <a:xfrm rot="10800000" flipV="1">
            <a:off x="14954834" y="84506187"/>
            <a:ext cx="452989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638175</xdr:colOff>
      <xdr:row>18</xdr:row>
      <xdr:rowOff>194769</xdr:rowOff>
    </xdr:from>
    <xdr:to>
      <xdr:col>8</xdr:col>
      <xdr:colOff>428625</xdr:colOff>
      <xdr:row>31</xdr:row>
      <xdr:rowOff>16203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276224</xdr:colOff>
      <xdr:row>4</xdr:row>
      <xdr:rowOff>4762</xdr:rowOff>
    </xdr:from>
    <xdr:to>
      <xdr:col>10</xdr:col>
      <xdr:colOff>561974</xdr:colOff>
      <xdr:row>12</xdr:row>
      <xdr:rowOff>180975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485775</xdr:colOff>
      <xdr:row>1</xdr:row>
      <xdr:rowOff>152401</xdr:rowOff>
    </xdr:from>
    <xdr:to>
      <xdr:col>17</xdr:col>
      <xdr:colOff>381000</xdr:colOff>
      <xdr:row>16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19</xdr:row>
      <xdr:rowOff>119062</xdr:rowOff>
    </xdr:from>
    <xdr:to>
      <xdr:col>14</xdr:col>
      <xdr:colOff>457200</xdr:colOff>
      <xdr:row>27</xdr:row>
      <xdr:rowOff>28575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485773</xdr:colOff>
      <xdr:row>3</xdr:row>
      <xdr:rowOff>28575</xdr:rowOff>
    </xdr:from>
    <xdr:to>
      <xdr:col>19</xdr:col>
      <xdr:colOff>257175</xdr:colOff>
      <xdr:row>20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23</xdr:row>
      <xdr:rowOff>61912</xdr:rowOff>
    </xdr:from>
    <xdr:to>
      <xdr:col>16</xdr:col>
      <xdr:colOff>352425</xdr:colOff>
      <xdr:row>32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66673</xdr:colOff>
      <xdr:row>3</xdr:row>
      <xdr:rowOff>28575</xdr:rowOff>
    </xdr:from>
    <xdr:to>
      <xdr:col>19</xdr:col>
      <xdr:colOff>504825</xdr:colOff>
      <xdr:row>20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390524</xdr:colOff>
      <xdr:row>23</xdr:row>
      <xdr:rowOff>61912</xdr:rowOff>
    </xdr:from>
    <xdr:to>
      <xdr:col>16</xdr:col>
      <xdr:colOff>514349</xdr:colOff>
      <xdr:row>33</xdr:row>
      <xdr:rowOff>123825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419099</xdr:colOff>
      <xdr:row>2</xdr:row>
      <xdr:rowOff>57150</xdr:rowOff>
    </xdr:from>
    <xdr:to>
      <xdr:col>17</xdr:col>
      <xdr:colOff>533400</xdr:colOff>
      <xdr:row>17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152398</xdr:colOff>
      <xdr:row>1</xdr:row>
      <xdr:rowOff>180975</xdr:rowOff>
    </xdr:from>
    <xdr:to>
      <xdr:col>18</xdr:col>
      <xdr:colOff>609599</xdr:colOff>
      <xdr:row>17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152398</xdr:colOff>
      <xdr:row>1</xdr:row>
      <xdr:rowOff>180975</xdr:rowOff>
    </xdr:from>
    <xdr:to>
      <xdr:col>20</xdr:col>
      <xdr:colOff>523875</xdr:colOff>
      <xdr:row>17</xdr:row>
      <xdr:rowOff>192050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90486</xdr:colOff>
      <xdr:row>5</xdr:row>
      <xdr:rowOff>71437</xdr:rowOff>
    </xdr:from>
    <xdr:to>
      <xdr:col>10</xdr:col>
      <xdr:colOff>114300</xdr:colOff>
      <xdr:row>16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495301</xdr:colOff>
      <xdr:row>6</xdr:row>
      <xdr:rowOff>109537</xdr:rowOff>
    </xdr:from>
    <xdr:to>
      <xdr:col>9</xdr:col>
      <xdr:colOff>200025</xdr:colOff>
      <xdr:row>18</xdr:row>
      <xdr:rowOff>28575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309562</xdr:colOff>
      <xdr:row>6</xdr:row>
      <xdr:rowOff>138112</xdr:rowOff>
    </xdr:from>
    <xdr:to>
      <xdr:col>8</xdr:col>
      <xdr:colOff>323850</xdr:colOff>
      <xdr:row>18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513146</xdr:colOff>
      <xdr:row>2</xdr:row>
      <xdr:rowOff>33337</xdr:rowOff>
    </xdr:from>
    <xdr:to>
      <xdr:col>18</xdr:col>
      <xdr:colOff>333375</xdr:colOff>
      <xdr:row>13</xdr:row>
      <xdr:rowOff>142875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619123</xdr:colOff>
      <xdr:row>14</xdr:row>
      <xdr:rowOff>38101</xdr:rowOff>
    </xdr:from>
    <xdr:to>
      <xdr:col>11</xdr:col>
      <xdr:colOff>123825</xdr:colOff>
      <xdr:row>27</xdr:row>
      <xdr:rowOff>171451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0</xdr:row>
      <xdr:rowOff>142876</xdr:rowOff>
    </xdr:from>
    <xdr:to>
      <xdr:col>11</xdr:col>
      <xdr:colOff>409575</xdr:colOff>
      <xdr:row>3</xdr:row>
      <xdr:rowOff>102034</xdr:rowOff>
    </xdr:to>
    <xdr:sp macro="" textlink="">
      <xdr:nvSpPr>
        <xdr:cNvPr id="2" name="Retângulo 1"/>
        <xdr:cNvSpPr/>
      </xdr:nvSpPr>
      <xdr:spPr>
        <a:xfrm>
          <a:off x="4048125" y="142876"/>
          <a:ext cx="3371850" cy="53065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>
              <a:solidFill>
                <a:srgbClr val="000000"/>
              </a:solidFill>
              <a:latin typeface="Calibri" panose="020F0502020204030204" pitchFamily="34" charset="0"/>
            </a:rPr>
            <a:t>Percentual da Despesa coberta pela Receita do Sus</a:t>
          </a:r>
          <a:r>
            <a:rPr lang="pt-BR" sz="1400"/>
            <a:t> </a:t>
          </a:r>
        </a:p>
      </xdr:txBody>
    </xdr:sp>
    <xdr:clientData/>
  </xdr:twoCellAnchor>
  <xdr:twoCellAnchor>
    <xdr:from>
      <xdr:col>5</xdr:col>
      <xdr:colOff>295275</xdr:colOff>
      <xdr:row>2</xdr:row>
      <xdr:rowOff>47624</xdr:rowOff>
    </xdr:from>
    <xdr:to>
      <xdr:col>14</xdr:col>
      <xdr:colOff>581025</xdr:colOff>
      <xdr:row>15</xdr:row>
      <xdr:rowOff>57149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552450</xdr:colOff>
      <xdr:row>1</xdr:row>
      <xdr:rowOff>109537</xdr:rowOff>
    </xdr:from>
    <xdr:to>
      <xdr:col>18</xdr:col>
      <xdr:colOff>428625</xdr:colOff>
      <xdr:row>13</xdr:row>
      <xdr:rowOff>28575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161925</xdr:colOff>
      <xdr:row>2</xdr:row>
      <xdr:rowOff>314325</xdr:rowOff>
    </xdr:from>
    <xdr:to>
      <xdr:col>21</xdr:col>
      <xdr:colOff>400050</xdr:colOff>
      <xdr:row>21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ndrive/Eduardo/F&#233;/Base%20-%20LIVR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eral\Ba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ndrive/Eduardo/F&#233;/IDE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%20CAMILA%2016-05-2016/Banco%20de%20Dados/Pendrive/Eduardo/F&#233;/Base%20-%20LIVRO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nco%20de%20Dados/Pendrive/Eduardo/F&#233;/Base%20-%20LIV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ATUALIZAÇÃO"/>
      <sheetName val="rec certa"/>
      <sheetName val="DESP CERTA"/>
      <sheetName val="RCL"/>
      <sheetName val="Educação"/>
      <sheetName val="SAÚDE"/>
      <sheetName val="Programas Federais"/>
      <sheetName val="IDH"/>
      <sheetName val="E.V RMP"/>
      <sheetName val="COBERTURA VACINAL"/>
      <sheetName val="IRFS"/>
      <sheetName val="CONSULTAS SUS"/>
      <sheetName val="CNES"/>
      <sheetName val="Mort Inf Desnutr"/>
      <sheetName val="ÁGUA LUZ ESGOTO"/>
      <sheetName val="População"/>
      <sheetName val="Regime Previ"/>
      <sheetName val="INDICADORES DE EDUCAÇÃO"/>
      <sheetName val="TX REND PROF NIVEL SUPERIOR"/>
      <sheetName val="PIB Municipal"/>
      <sheetName val="EMPRESA"/>
      <sheetName val="EMPRESA ATIVIDADE"/>
      <sheetName val="RENDA PER CAPITA MENSAL"/>
      <sheetName val="POBREZA"/>
      <sheetName val="ESPERANÇA DE VIDA"/>
      <sheetName val="Planilha1"/>
    </sheetNames>
    <sheetDataSet>
      <sheetData sheetId="0">
        <row r="7">
          <cell r="G7">
            <v>2.7489623781421604</v>
          </cell>
        </row>
        <row r="8">
          <cell r="G8">
            <v>2.4094467218747524</v>
          </cell>
        </row>
        <row r="9">
          <cell r="G9">
            <v>2.2361026832270166</v>
          </cell>
        </row>
        <row r="10">
          <cell r="G10">
            <v>2.0814271533541455</v>
          </cell>
        </row>
        <row r="11">
          <cell r="G11">
            <v>1.9493713916823237</v>
          </cell>
        </row>
        <row r="12">
          <cell r="G12">
            <v>1.8314440140359667</v>
          </cell>
        </row>
        <row r="13">
          <cell r="G13">
            <v>1.6836444025078505</v>
          </cell>
        </row>
        <row r="14">
          <cell r="G14">
            <v>1.5689029555528637</v>
          </cell>
        </row>
        <row r="15">
          <cell r="G15">
            <v>1.4470159097030877</v>
          </cell>
        </row>
        <row r="16">
          <cell r="G16">
            <v>1.3358824193504284</v>
          </cell>
        </row>
        <row r="17">
          <cell r="G17">
            <v>1.2390475364578954</v>
          </cell>
        </row>
        <row r="18">
          <cell r="G18">
            <v>1.1538153067850159</v>
          </cell>
        </row>
        <row r="19">
          <cell r="G19">
            <v>1.0797016631244614</v>
          </cell>
        </row>
        <row r="20">
          <cell r="G20">
            <v>1</v>
          </cell>
        </row>
      </sheetData>
      <sheetData sheetId="1">
        <row r="1">
          <cell r="B1" t="str">
            <v>municipio</v>
          </cell>
          <cell r="C1" t="str">
            <v>ano</v>
          </cell>
          <cell r="D1" t="str">
            <v>Rec Correntes</v>
          </cell>
          <cell r="E1" t="str">
            <v>Rec Tributária</v>
          </cell>
          <cell r="F1" t="str">
            <v>Impostos</v>
          </cell>
          <cell r="G1" t="str">
            <v>IPTU</v>
          </cell>
          <cell r="H1" t="str">
            <v>ISSQN</v>
          </cell>
          <cell r="I1" t="str">
            <v>Rec de Contribuição</v>
          </cell>
          <cell r="J1" t="str">
            <v>Rec Transf Correntes</v>
          </cell>
          <cell r="K1" t="str">
            <v>Cota FPM</v>
          </cell>
          <cell r="L1" t="str">
            <v>LC 87_96 ICMS</v>
          </cell>
          <cell r="M1" t="str">
            <v>Cota ICMS</v>
          </cell>
          <cell r="N1" t="str">
            <v>Cota IPVA</v>
          </cell>
          <cell r="O1" t="str">
            <v>Transf Multigovernamentais</v>
          </cell>
          <cell r="P1" t="str">
            <v>Outras Receitas Correntes</v>
          </cell>
          <cell r="Q1" t="str">
            <v>Rec de Capital</v>
          </cell>
          <cell r="R1" t="str">
            <v>Operações de Crédito</v>
          </cell>
          <cell r="S1" t="str">
            <v>Rec Transf de Capital</v>
          </cell>
          <cell r="T1" t="str">
            <v>Outras Rec Capital</v>
          </cell>
          <cell r="U1" t="str">
            <v>Deduções Rec Corrente</v>
          </cell>
        </row>
        <row r="2">
          <cell r="A2" t="str">
            <v>CARMO DA MATA2002</v>
          </cell>
          <cell r="B2" t="str">
            <v>CARMO DA MATA</v>
          </cell>
          <cell r="C2">
            <v>2002</v>
          </cell>
          <cell r="D2">
            <v>6116276.5599999996</v>
          </cell>
          <cell r="E2">
            <v>794993</v>
          </cell>
          <cell r="F2">
            <v>204968.49</v>
          </cell>
          <cell r="G2">
            <v>69852.710000000006</v>
          </cell>
          <cell r="H2">
            <v>43018.92</v>
          </cell>
          <cell r="I2">
            <v>0</v>
          </cell>
          <cell r="J2">
            <v>5220798.1500000004</v>
          </cell>
          <cell r="K2">
            <v>2207118.85</v>
          </cell>
          <cell r="L2">
            <v>41982.36</v>
          </cell>
          <cell r="M2">
            <v>815781.60000000009</v>
          </cell>
          <cell r="N2">
            <v>107887.29</v>
          </cell>
          <cell r="O2">
            <v>634683.69999999995</v>
          </cell>
          <cell r="P2">
            <v>66328.899999999994</v>
          </cell>
          <cell r="Q2">
            <v>103276.96</v>
          </cell>
          <cell r="R2">
            <v>0</v>
          </cell>
          <cell r="S2">
            <v>103276.96</v>
          </cell>
          <cell r="T2">
            <v>0</v>
          </cell>
          <cell r="U2">
            <v>548757.78</v>
          </cell>
        </row>
        <row r="3">
          <cell r="A3" t="str">
            <v>CARMO DA MATA2003</v>
          </cell>
          <cell r="B3" t="str">
            <v>CARMO DA MATA</v>
          </cell>
          <cell r="C3">
            <v>2003</v>
          </cell>
          <cell r="D3">
            <v>6840127.0599999996</v>
          </cell>
          <cell r="E3">
            <v>299597.15999999997</v>
          </cell>
          <cell r="F3">
            <v>224820.01</v>
          </cell>
          <cell r="G3">
            <v>60874.26</v>
          </cell>
          <cell r="H3">
            <v>54958.15</v>
          </cell>
          <cell r="I3">
            <v>0</v>
          </cell>
          <cell r="J3">
            <v>5523843.9100000001</v>
          </cell>
          <cell r="K3">
            <v>2308354.86</v>
          </cell>
          <cell r="L3">
            <v>54926.07</v>
          </cell>
          <cell r="M3">
            <v>1157572.83</v>
          </cell>
          <cell r="N3">
            <v>109262.12</v>
          </cell>
          <cell r="O3">
            <v>628167.65</v>
          </cell>
          <cell r="P3">
            <v>275875.98</v>
          </cell>
          <cell r="Q3">
            <v>72372.39</v>
          </cell>
          <cell r="R3">
            <v>0</v>
          </cell>
          <cell r="S3">
            <v>72372.39</v>
          </cell>
          <cell r="T3">
            <v>0</v>
          </cell>
          <cell r="U3">
            <v>628717.68000000005</v>
          </cell>
        </row>
        <row r="4">
          <cell r="A4" t="str">
            <v>CARMO DA MATA2004</v>
          </cell>
          <cell r="B4" t="str">
            <v>CARMO DA MATA</v>
          </cell>
          <cell r="C4">
            <v>2004</v>
          </cell>
          <cell r="D4">
            <v>8385388.8300000001</v>
          </cell>
          <cell r="E4">
            <v>268318.62</v>
          </cell>
          <cell r="F4">
            <v>228264.66</v>
          </cell>
          <cell r="G4">
            <v>60295.74</v>
          </cell>
          <cell r="H4">
            <v>42087.4</v>
          </cell>
          <cell r="I4">
            <v>0</v>
          </cell>
          <cell r="J4">
            <v>7189544.6399999997</v>
          </cell>
          <cell r="K4">
            <v>2559531.0299999998</v>
          </cell>
          <cell r="L4">
            <v>42123</v>
          </cell>
          <cell r="M4">
            <v>1250082.25</v>
          </cell>
          <cell r="N4">
            <v>138864</v>
          </cell>
          <cell r="O4">
            <v>739172.3</v>
          </cell>
          <cell r="P4">
            <v>117596.11</v>
          </cell>
          <cell r="Q4">
            <v>7488.8</v>
          </cell>
          <cell r="R4">
            <v>0</v>
          </cell>
          <cell r="S4">
            <v>7488.8</v>
          </cell>
          <cell r="T4">
            <v>0</v>
          </cell>
          <cell r="U4">
            <v>684573.95</v>
          </cell>
        </row>
        <row r="5">
          <cell r="A5" t="str">
            <v>CARMO DA MATA2005</v>
          </cell>
          <cell r="B5" t="str">
            <v>CARMO DA MATA</v>
          </cell>
          <cell r="C5">
            <v>2005</v>
          </cell>
          <cell r="K5">
            <v>3199426.38</v>
          </cell>
          <cell r="L5">
            <v>37582.28</v>
          </cell>
          <cell r="O5">
            <v>1049506.8400000001</v>
          </cell>
        </row>
        <row r="6">
          <cell r="A6" t="str">
            <v>CARMO DA MATA2006</v>
          </cell>
          <cell r="B6" t="str">
            <v>CARMO DA MATA</v>
          </cell>
          <cell r="C6">
            <v>2006</v>
          </cell>
          <cell r="D6">
            <v>10299033.869999999</v>
          </cell>
          <cell r="E6">
            <v>435424.46</v>
          </cell>
          <cell r="F6">
            <v>379662.67</v>
          </cell>
          <cell r="G6">
            <v>63616.15</v>
          </cell>
          <cell r="H6">
            <v>199030.37</v>
          </cell>
          <cell r="I6">
            <v>0</v>
          </cell>
          <cell r="J6">
            <v>8664930.7400000002</v>
          </cell>
          <cell r="K6">
            <v>3550492.91</v>
          </cell>
          <cell r="L6">
            <v>22931</v>
          </cell>
          <cell r="M6">
            <v>1541820.73</v>
          </cell>
          <cell r="N6">
            <v>200580.21</v>
          </cell>
          <cell r="O6">
            <v>1192833.06</v>
          </cell>
          <cell r="P6">
            <v>291165.58</v>
          </cell>
          <cell r="Q6">
            <v>704881.35</v>
          </cell>
          <cell r="R6">
            <v>0</v>
          </cell>
          <cell r="S6">
            <v>510071.53</v>
          </cell>
          <cell r="T6">
            <v>0</v>
          </cell>
          <cell r="U6">
            <v>911443.95</v>
          </cell>
        </row>
        <row r="7">
          <cell r="A7" t="str">
            <v>CARMO DA MATA2007</v>
          </cell>
          <cell r="B7" t="str">
            <v>CARMO DA MATA</v>
          </cell>
          <cell r="C7">
            <v>2007</v>
          </cell>
          <cell r="D7">
            <v>12139764.84</v>
          </cell>
          <cell r="E7">
            <v>689324.64</v>
          </cell>
          <cell r="F7">
            <v>620614.03</v>
          </cell>
          <cell r="G7">
            <v>74421.13</v>
          </cell>
          <cell r="H7">
            <v>363615.71</v>
          </cell>
          <cell r="I7">
            <v>0</v>
          </cell>
          <cell r="J7">
            <v>9938452.4100000001</v>
          </cell>
          <cell r="K7">
            <v>4100017.61</v>
          </cell>
          <cell r="L7">
            <v>23637.88</v>
          </cell>
          <cell r="M7">
            <v>1829532.62</v>
          </cell>
          <cell r="N7">
            <v>224470.77000000002</v>
          </cell>
          <cell r="O7">
            <v>1432211.73</v>
          </cell>
          <cell r="P7">
            <v>452649.76</v>
          </cell>
          <cell r="Q7">
            <v>669733.74</v>
          </cell>
          <cell r="R7">
            <v>0</v>
          </cell>
          <cell r="S7">
            <v>639448.54</v>
          </cell>
          <cell r="T7">
            <v>0</v>
          </cell>
          <cell r="U7">
            <v>1299832.44</v>
          </cell>
        </row>
        <row r="8">
          <cell r="A8" t="str">
            <v>CARMO DA MATA2008</v>
          </cell>
          <cell r="B8" t="str">
            <v>CARMO DA MATA</v>
          </cell>
          <cell r="C8">
            <v>2008</v>
          </cell>
          <cell r="D8">
            <v>13661677.52</v>
          </cell>
          <cell r="E8">
            <v>443979.75</v>
          </cell>
          <cell r="F8">
            <v>386724.11</v>
          </cell>
          <cell r="G8">
            <v>78700.41</v>
          </cell>
          <cell r="H8">
            <v>119087.31</v>
          </cell>
          <cell r="I8">
            <v>0</v>
          </cell>
          <cell r="J8">
            <v>11523344.210000001</v>
          </cell>
          <cell r="K8">
            <v>5055081.82</v>
          </cell>
          <cell r="L8">
            <v>21755.03</v>
          </cell>
          <cell r="M8">
            <v>2016671.77</v>
          </cell>
          <cell r="N8">
            <v>233734.59</v>
          </cell>
          <cell r="O8">
            <v>1549342.36</v>
          </cell>
          <cell r="P8">
            <v>634890.36</v>
          </cell>
          <cell r="Q8">
            <v>1825751.71</v>
          </cell>
          <cell r="R8">
            <v>0</v>
          </cell>
          <cell r="S8">
            <v>1691961.31</v>
          </cell>
          <cell r="T8">
            <v>0</v>
          </cell>
          <cell r="U8">
            <v>1574154.91</v>
          </cell>
        </row>
        <row r="9">
          <cell r="A9" t="str">
            <v>CARMO DA MATA2009</v>
          </cell>
          <cell r="B9" t="str">
            <v>CARMO DA MATA</v>
          </cell>
          <cell r="C9">
            <v>2009</v>
          </cell>
          <cell r="D9">
            <v>14289962.109999999</v>
          </cell>
          <cell r="E9">
            <v>504872.84</v>
          </cell>
          <cell r="F9">
            <v>411647.06</v>
          </cell>
          <cell r="G9">
            <v>90366.83</v>
          </cell>
          <cell r="H9">
            <v>128636.89</v>
          </cell>
          <cell r="I9">
            <v>0</v>
          </cell>
          <cell r="J9">
            <v>11896370.859999999</v>
          </cell>
          <cell r="K9">
            <v>4749163.7</v>
          </cell>
          <cell r="L9">
            <v>19583.88</v>
          </cell>
          <cell r="M9">
            <v>1691228.5899999999</v>
          </cell>
          <cell r="N9">
            <v>204133.95</v>
          </cell>
          <cell r="O9">
            <v>1906786.12</v>
          </cell>
          <cell r="P9">
            <v>371973.78</v>
          </cell>
          <cell r="Q9">
            <v>605319.24</v>
          </cell>
          <cell r="R9">
            <v>0</v>
          </cell>
          <cell r="S9">
            <v>605319.24</v>
          </cell>
          <cell r="T9">
            <v>0</v>
          </cell>
          <cell r="U9">
            <v>1627213.27</v>
          </cell>
        </row>
        <row r="10">
          <cell r="A10" t="str">
            <v>CARMO DA MATA2010</v>
          </cell>
          <cell r="B10" t="str">
            <v>CARMO DA MATA</v>
          </cell>
          <cell r="C10">
            <v>2010</v>
          </cell>
          <cell r="D10">
            <v>15282630.970000001</v>
          </cell>
          <cell r="E10">
            <v>807620.02</v>
          </cell>
          <cell r="F10">
            <v>532048.63</v>
          </cell>
          <cell r="G10">
            <v>105403.02</v>
          </cell>
          <cell r="H10">
            <v>172690.99</v>
          </cell>
          <cell r="I10">
            <v>0</v>
          </cell>
          <cell r="J10">
            <v>12547253.220000001</v>
          </cell>
          <cell r="K10">
            <v>5102282.57</v>
          </cell>
          <cell r="L10">
            <v>18376.439999999999</v>
          </cell>
          <cell r="M10">
            <v>1884942.97</v>
          </cell>
          <cell r="N10">
            <v>244022.95999999996</v>
          </cell>
          <cell r="O10">
            <v>2101785.66</v>
          </cell>
          <cell r="P10">
            <v>471743.73</v>
          </cell>
          <cell r="Q10">
            <v>979871.58</v>
          </cell>
          <cell r="R10">
            <v>0</v>
          </cell>
          <cell r="S10">
            <v>979871.19</v>
          </cell>
          <cell r="T10">
            <v>0</v>
          </cell>
          <cell r="U10">
            <v>1762364.16</v>
          </cell>
        </row>
        <row r="11">
          <cell r="A11" t="str">
            <v>CARMO DA MATA2011</v>
          </cell>
          <cell r="B11" t="str">
            <v>CARMO DA MATA</v>
          </cell>
          <cell r="C11">
            <v>2011</v>
          </cell>
          <cell r="D11">
            <v>17139154.890000001</v>
          </cell>
          <cell r="E11">
            <v>793092.98</v>
          </cell>
          <cell r="F11">
            <v>530159.84</v>
          </cell>
          <cell r="G11">
            <v>126296.99</v>
          </cell>
          <cell r="H11">
            <v>176965.94</v>
          </cell>
          <cell r="I11">
            <v>0</v>
          </cell>
          <cell r="J11">
            <v>14517112.65</v>
          </cell>
          <cell r="K11">
            <v>6270628.25</v>
          </cell>
          <cell r="L11">
            <v>17055.36</v>
          </cell>
          <cell r="M11">
            <v>2006928.1300000001</v>
          </cell>
          <cell r="N11">
            <v>253443.11</v>
          </cell>
          <cell r="O11">
            <v>2228434.0099999998</v>
          </cell>
          <cell r="P11">
            <v>280339.52</v>
          </cell>
          <cell r="Q11">
            <v>1496484.47</v>
          </cell>
          <cell r="R11">
            <v>0</v>
          </cell>
          <cell r="S11">
            <v>1396284.47</v>
          </cell>
          <cell r="T11">
            <v>0</v>
          </cell>
          <cell r="U11">
            <v>2093718.57</v>
          </cell>
        </row>
        <row r="12">
          <cell r="A12" t="str">
            <v>CARMO DA MATA2012</v>
          </cell>
          <cell r="B12" t="str">
            <v>CARMO DA MATA</v>
          </cell>
          <cell r="C12">
            <v>2012</v>
          </cell>
          <cell r="D12">
            <v>19416578</v>
          </cell>
          <cell r="E12">
            <v>918140</v>
          </cell>
          <cell r="F12">
            <v>836681</v>
          </cell>
          <cell r="G12">
            <v>109418</v>
          </cell>
          <cell r="H12">
            <v>400735</v>
          </cell>
          <cell r="I12">
            <v>183937</v>
          </cell>
          <cell r="J12">
            <v>16157648</v>
          </cell>
          <cell r="K12">
            <v>6460757.6699999999</v>
          </cell>
          <cell r="L12">
            <v>18386.759999999998</v>
          </cell>
          <cell r="M12">
            <v>2273846</v>
          </cell>
          <cell r="N12">
            <v>407832.85</v>
          </cell>
          <cell r="O12">
            <v>2412010</v>
          </cell>
          <cell r="P12">
            <v>402003</v>
          </cell>
          <cell r="Q12">
            <v>322515</v>
          </cell>
          <cell r="R12">
            <v>0</v>
          </cell>
          <cell r="S12">
            <v>322515</v>
          </cell>
          <cell r="T12">
            <v>0</v>
          </cell>
          <cell r="U12">
            <v>2223143</v>
          </cell>
        </row>
        <row r="13">
          <cell r="A13" t="str">
            <v>CARMO DA MATA2013</v>
          </cell>
          <cell r="B13" t="str">
            <v>CARMO DA MATA</v>
          </cell>
          <cell r="C13">
            <v>2013</v>
          </cell>
          <cell r="D13">
            <v>20645082.539999999</v>
          </cell>
          <cell r="E13">
            <v>1056286.44</v>
          </cell>
          <cell r="F13">
            <v>969826.98</v>
          </cell>
          <cell r="G13">
            <v>126538.75</v>
          </cell>
          <cell r="H13">
            <v>362365.64</v>
          </cell>
          <cell r="I13">
            <v>57977.26</v>
          </cell>
          <cell r="J13">
            <v>17106026.27</v>
          </cell>
          <cell r="K13">
            <v>6939932.0700000003</v>
          </cell>
          <cell r="L13">
            <v>18216.23</v>
          </cell>
          <cell r="M13">
            <v>2578776.9499999997</v>
          </cell>
          <cell r="N13">
            <v>415414.26</v>
          </cell>
          <cell r="O13">
            <v>2543735.81</v>
          </cell>
          <cell r="P13">
            <v>572456.93999999994</v>
          </cell>
          <cell r="Q13">
            <v>50760</v>
          </cell>
        </row>
        <row r="14">
          <cell r="A14" t="str">
            <v>CARMO DA MATA2014</v>
          </cell>
          <cell r="B14" t="str">
            <v>CARMO DA MATA</v>
          </cell>
          <cell r="C14">
            <v>2014</v>
          </cell>
          <cell r="D14">
            <v>23660477.390000001</v>
          </cell>
          <cell r="E14">
            <v>1237680.4099999999</v>
          </cell>
          <cell r="F14">
            <v>1121953.04</v>
          </cell>
          <cell r="G14">
            <v>135765.79</v>
          </cell>
          <cell r="H14">
            <v>490316.47</v>
          </cell>
          <cell r="I14">
            <v>195255.13</v>
          </cell>
          <cell r="J14">
            <v>19537167.809999999</v>
          </cell>
          <cell r="K14">
            <v>7484913.4800000004</v>
          </cell>
          <cell r="L14">
            <v>17849.28</v>
          </cell>
          <cell r="M14">
            <v>2575608.69</v>
          </cell>
          <cell r="N14">
            <v>567469.64</v>
          </cell>
          <cell r="O14">
            <v>2636687</v>
          </cell>
          <cell r="P14">
            <v>399957.25</v>
          </cell>
          <cell r="Q14">
            <v>704600.77</v>
          </cell>
          <cell r="S14">
            <v>679425.9</v>
          </cell>
        </row>
        <row r="15">
          <cell r="A15" t="str">
            <v>IPUIÚNA2002</v>
          </cell>
          <cell r="B15" t="str">
            <v>IPUIÚNA</v>
          </cell>
          <cell r="C15">
            <v>2002</v>
          </cell>
          <cell r="D15">
            <v>4299566.6500000004</v>
          </cell>
          <cell r="E15">
            <v>262487.21000000002</v>
          </cell>
          <cell r="F15">
            <v>187555.20000000001</v>
          </cell>
          <cell r="G15">
            <v>96409.06</v>
          </cell>
          <cell r="H15">
            <v>34231.379999999997</v>
          </cell>
          <cell r="I15">
            <v>0</v>
          </cell>
          <cell r="J15">
            <v>3947004.88</v>
          </cell>
          <cell r="K15">
            <v>1655339.23</v>
          </cell>
          <cell r="M15">
            <v>996715.41000000015</v>
          </cell>
          <cell r="N15">
            <v>147736.32000000001</v>
          </cell>
          <cell r="O15">
            <v>421385.79</v>
          </cell>
          <cell r="P15">
            <v>82246.5</v>
          </cell>
          <cell r="Q15">
            <v>329852.44</v>
          </cell>
          <cell r="R15">
            <v>0</v>
          </cell>
          <cell r="S15">
            <v>328992.44</v>
          </cell>
          <cell r="T15">
            <v>0</v>
          </cell>
          <cell r="U15">
            <v>465221.1</v>
          </cell>
        </row>
        <row r="16">
          <cell r="A16" t="str">
            <v>IPUIÚNA2003</v>
          </cell>
          <cell r="B16" t="str">
            <v>IPUIÚNA</v>
          </cell>
          <cell r="C16">
            <v>2003</v>
          </cell>
          <cell r="D16">
            <v>5003639.0199999996</v>
          </cell>
          <cell r="E16">
            <v>258820.69</v>
          </cell>
          <cell r="F16">
            <v>198659.79</v>
          </cell>
          <cell r="G16">
            <v>117238.64</v>
          </cell>
          <cell r="H16">
            <v>29295.37</v>
          </cell>
          <cell r="I16">
            <v>0</v>
          </cell>
          <cell r="J16">
            <v>4656666.9800000004</v>
          </cell>
          <cell r="K16">
            <v>1731266.39</v>
          </cell>
          <cell r="M16">
            <v>1086139.07</v>
          </cell>
          <cell r="N16">
            <v>142052.19</v>
          </cell>
          <cell r="O16">
            <v>511972.46</v>
          </cell>
          <cell r="P16">
            <v>70192.06</v>
          </cell>
          <cell r="Q16">
            <v>155031.5</v>
          </cell>
          <cell r="R16">
            <v>0</v>
          </cell>
          <cell r="S16">
            <v>74431.5</v>
          </cell>
          <cell r="T16">
            <v>600</v>
          </cell>
          <cell r="U16">
            <v>514335.14</v>
          </cell>
        </row>
        <row r="17">
          <cell r="A17" t="str">
            <v>IPUIÚNA2004</v>
          </cell>
          <cell r="B17" t="str">
            <v>IPUIÚNA</v>
          </cell>
          <cell r="C17">
            <v>2004</v>
          </cell>
          <cell r="D17">
            <v>5639617.4199999999</v>
          </cell>
          <cell r="E17">
            <v>415369.44</v>
          </cell>
          <cell r="F17">
            <v>331238.90000000002</v>
          </cell>
          <cell r="G17">
            <v>104373.34</v>
          </cell>
          <cell r="H17">
            <v>55243.15</v>
          </cell>
          <cell r="I17">
            <v>131260.76</v>
          </cell>
          <cell r="J17">
            <v>4962797.79</v>
          </cell>
          <cell r="K17">
            <v>1919648.45</v>
          </cell>
          <cell r="M17">
            <v>1125837.24</v>
          </cell>
          <cell r="N17">
            <v>171162.15</v>
          </cell>
          <cell r="O17">
            <v>588360.52</v>
          </cell>
          <cell r="P17">
            <v>65499.66</v>
          </cell>
          <cell r="Q17">
            <v>73387.289999999994</v>
          </cell>
          <cell r="R17">
            <v>0</v>
          </cell>
          <cell r="S17">
            <v>73387.289999999994</v>
          </cell>
          <cell r="T17">
            <v>0</v>
          </cell>
          <cell r="U17">
            <v>564544.26</v>
          </cell>
        </row>
        <row r="18">
          <cell r="A18" t="str">
            <v>IPUIÚNA2005</v>
          </cell>
          <cell r="B18" t="str">
            <v>IPUIÚNA</v>
          </cell>
          <cell r="C18">
            <v>2005</v>
          </cell>
          <cell r="D18">
            <v>6671015.8899999997</v>
          </cell>
          <cell r="E18">
            <v>495523.28</v>
          </cell>
          <cell r="F18">
            <v>418024.78</v>
          </cell>
          <cell r="G18">
            <v>105147</v>
          </cell>
          <cell r="H18">
            <v>107345.23</v>
          </cell>
          <cell r="I18">
            <v>168716.58</v>
          </cell>
          <cell r="J18">
            <v>5876629.6600000001</v>
          </cell>
          <cell r="K18">
            <v>2399569.9</v>
          </cell>
          <cell r="M18">
            <v>1254582.73</v>
          </cell>
          <cell r="N18">
            <v>195278.13</v>
          </cell>
          <cell r="O18">
            <v>733497.56</v>
          </cell>
          <cell r="P18">
            <v>71338.17</v>
          </cell>
          <cell r="Q18">
            <v>33362.49</v>
          </cell>
          <cell r="R18">
            <v>0</v>
          </cell>
          <cell r="S18">
            <v>33362.49</v>
          </cell>
          <cell r="T18">
            <v>0</v>
          </cell>
          <cell r="U18">
            <v>654145.28000000003</v>
          </cell>
        </row>
        <row r="19">
          <cell r="A19" t="str">
            <v>IPUIÚNA2006</v>
          </cell>
          <cell r="B19" t="str">
            <v>IPUIÚNA</v>
          </cell>
          <cell r="C19">
            <v>2006</v>
          </cell>
          <cell r="D19">
            <v>7200137.2000000002</v>
          </cell>
          <cell r="E19">
            <v>465664.38</v>
          </cell>
          <cell r="F19">
            <v>362652.36</v>
          </cell>
          <cell r="G19">
            <v>131210.43</v>
          </cell>
          <cell r="H19">
            <v>122460.72</v>
          </cell>
          <cell r="I19">
            <v>193207.79</v>
          </cell>
          <cell r="J19">
            <v>6432815.3200000003</v>
          </cell>
          <cell r="K19">
            <v>2662869.81</v>
          </cell>
          <cell r="M19">
            <v>1347802.82</v>
          </cell>
          <cell r="N19">
            <v>247371.86</v>
          </cell>
          <cell r="O19">
            <v>771116.28</v>
          </cell>
          <cell r="P19">
            <v>68994.58</v>
          </cell>
          <cell r="Q19">
            <v>180000</v>
          </cell>
          <cell r="R19">
            <v>0</v>
          </cell>
          <cell r="S19">
            <v>180000</v>
          </cell>
          <cell r="T19">
            <v>0</v>
          </cell>
          <cell r="U19">
            <v>711208.24</v>
          </cell>
        </row>
        <row r="20">
          <cell r="A20" t="str">
            <v>IPUIÚNA2007</v>
          </cell>
          <cell r="B20" t="str">
            <v>IPUIÚNA</v>
          </cell>
          <cell r="C20">
            <v>2007</v>
          </cell>
          <cell r="D20">
            <v>6601672.5800000001</v>
          </cell>
          <cell r="E20">
            <v>415384.53</v>
          </cell>
          <cell r="F20">
            <v>320672.09000000003</v>
          </cell>
          <cell r="G20">
            <v>124860.26</v>
          </cell>
          <cell r="H20">
            <v>104228.01</v>
          </cell>
          <cell r="I20">
            <v>0</v>
          </cell>
          <cell r="J20">
            <v>6109736.2599999998</v>
          </cell>
          <cell r="K20">
            <v>3075013.42</v>
          </cell>
          <cell r="M20">
            <v>2026422.74</v>
          </cell>
          <cell r="N20">
            <v>290391.32</v>
          </cell>
          <cell r="O20">
            <v>0</v>
          </cell>
          <cell r="P20">
            <v>76551.789999999994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1">
          <cell r="A21" t="str">
            <v>IPUIÚNA2008</v>
          </cell>
          <cell r="B21" t="str">
            <v>IPUIÚNA</v>
          </cell>
          <cell r="C21">
            <v>2008</v>
          </cell>
          <cell r="D21">
            <v>10716673.73</v>
          </cell>
          <cell r="E21">
            <v>589671.07999999996</v>
          </cell>
          <cell r="F21">
            <v>472286.87</v>
          </cell>
          <cell r="G21">
            <v>128944.29</v>
          </cell>
          <cell r="H21">
            <v>133099.49</v>
          </cell>
          <cell r="I21">
            <v>205616.58</v>
          </cell>
          <cell r="J21">
            <v>9698870.3399999999</v>
          </cell>
          <cell r="K21">
            <v>3791311.49</v>
          </cell>
          <cell r="M21">
            <v>2083607.9500000002</v>
          </cell>
          <cell r="N21">
            <v>272576.3</v>
          </cell>
          <cell r="O21">
            <v>1383055.49</v>
          </cell>
          <cell r="P21">
            <v>147181.81</v>
          </cell>
          <cell r="Q21">
            <v>654800.75</v>
          </cell>
          <cell r="R21">
            <v>0</v>
          </cell>
          <cell r="S21">
            <v>654800.75</v>
          </cell>
          <cell r="T21">
            <v>0</v>
          </cell>
          <cell r="U21">
            <v>1331945.79</v>
          </cell>
        </row>
        <row r="22">
          <cell r="A22" t="str">
            <v>IPUIÚNA2009</v>
          </cell>
          <cell r="B22" t="str">
            <v>IPUIÚNA</v>
          </cell>
          <cell r="C22">
            <v>2009</v>
          </cell>
          <cell r="D22">
            <v>10533958.18</v>
          </cell>
          <cell r="E22">
            <v>668119.42000000004</v>
          </cell>
          <cell r="F22">
            <v>524780.54</v>
          </cell>
          <cell r="G22">
            <v>150832</v>
          </cell>
          <cell r="H22">
            <v>220008.36</v>
          </cell>
          <cell r="I22">
            <v>206116.69</v>
          </cell>
          <cell r="J22">
            <v>9525361.6699999999</v>
          </cell>
          <cell r="K22">
            <v>3561872.88</v>
          </cell>
          <cell r="M22">
            <v>1872356.2299999997</v>
          </cell>
          <cell r="N22">
            <v>297880.13</v>
          </cell>
          <cell r="O22">
            <v>1347577.98</v>
          </cell>
          <cell r="P22">
            <v>107054.56</v>
          </cell>
          <cell r="Q22">
            <v>298935.05</v>
          </cell>
          <cell r="R22">
            <v>0</v>
          </cell>
          <cell r="S22">
            <v>298935.05</v>
          </cell>
          <cell r="T22">
            <v>0</v>
          </cell>
          <cell r="U22">
            <v>1339915.05</v>
          </cell>
        </row>
        <row r="23">
          <cell r="A23" t="str">
            <v>IPUIÚNA2010</v>
          </cell>
          <cell r="B23" t="str">
            <v>IPUIÚNA</v>
          </cell>
          <cell r="C23">
            <v>2010</v>
          </cell>
          <cell r="D23">
            <v>13443920.720000001</v>
          </cell>
          <cell r="E23">
            <v>830016.96</v>
          </cell>
          <cell r="F23">
            <v>662051.14</v>
          </cell>
          <cell r="G23">
            <v>170398.18</v>
          </cell>
          <cell r="H23">
            <v>277498.43</v>
          </cell>
          <cell r="I23">
            <v>238416.49</v>
          </cell>
          <cell r="J23">
            <v>12143474.42</v>
          </cell>
          <cell r="K23">
            <v>3826711.99</v>
          </cell>
          <cell r="M23">
            <v>2426381.25</v>
          </cell>
          <cell r="N23">
            <v>358021.5</v>
          </cell>
          <cell r="O23">
            <v>1893945.38</v>
          </cell>
          <cell r="P23">
            <v>121066.38</v>
          </cell>
          <cell r="Q23">
            <v>1435650</v>
          </cell>
          <cell r="R23">
            <v>1200000</v>
          </cell>
          <cell r="S23">
            <v>203600</v>
          </cell>
          <cell r="T23">
            <v>0</v>
          </cell>
          <cell r="U23">
            <v>1568896.82</v>
          </cell>
        </row>
        <row r="24">
          <cell r="A24" t="str">
            <v>IPUIÚNA2011</v>
          </cell>
          <cell r="B24" t="str">
            <v>IPUIÚNA</v>
          </cell>
          <cell r="C24">
            <v>2011</v>
          </cell>
          <cell r="D24">
            <v>15286740.48</v>
          </cell>
          <cell r="E24">
            <v>1258718.3999999999</v>
          </cell>
          <cell r="F24">
            <v>1103105.78</v>
          </cell>
          <cell r="G24">
            <v>172817.97</v>
          </cell>
          <cell r="H24">
            <v>774950.33</v>
          </cell>
          <cell r="I24">
            <v>261123.52</v>
          </cell>
          <cell r="J24">
            <v>13487238.08</v>
          </cell>
          <cell r="K24">
            <v>4702971.28</v>
          </cell>
          <cell r="M24">
            <v>2869424.44</v>
          </cell>
          <cell r="N24">
            <v>411973.98</v>
          </cell>
          <cell r="O24">
            <v>2128630.9</v>
          </cell>
          <cell r="P24">
            <v>232865.12</v>
          </cell>
          <cell r="Q24">
            <v>147170</v>
          </cell>
          <cell r="R24">
            <v>0</v>
          </cell>
          <cell r="S24">
            <v>97500</v>
          </cell>
          <cell r="T24">
            <v>0</v>
          </cell>
          <cell r="U24">
            <v>1960942.84</v>
          </cell>
        </row>
        <row r="25">
          <cell r="A25" t="str">
            <v>IPUIÚNA2012</v>
          </cell>
          <cell r="B25" t="str">
            <v>IPUIÚNA</v>
          </cell>
          <cell r="C25">
            <v>2012</v>
          </cell>
          <cell r="D25">
            <v>15677556.32</v>
          </cell>
          <cell r="E25">
            <v>864852.74</v>
          </cell>
          <cell r="F25">
            <v>720791.35</v>
          </cell>
          <cell r="G25">
            <v>182031.71</v>
          </cell>
          <cell r="H25">
            <v>339852.45</v>
          </cell>
          <cell r="I25">
            <v>282559.59999999998</v>
          </cell>
          <cell r="J25">
            <v>14360163.689999999</v>
          </cell>
          <cell r="K25">
            <v>4845568.3899999997</v>
          </cell>
          <cell r="M25">
            <v>2954303.77</v>
          </cell>
          <cell r="N25">
            <v>444658.04000000004</v>
          </cell>
          <cell r="O25">
            <v>2358546.73</v>
          </cell>
          <cell r="P25">
            <v>141839.6</v>
          </cell>
          <cell r="Q25">
            <v>853836.2</v>
          </cell>
          <cell r="R25">
            <v>0</v>
          </cell>
          <cell r="S25">
            <v>853836.2</v>
          </cell>
          <cell r="T25">
            <v>0</v>
          </cell>
          <cell r="U25">
            <v>2024631.08</v>
          </cell>
        </row>
        <row r="26">
          <cell r="A26" t="str">
            <v>IPUIÚNA2013</v>
          </cell>
          <cell r="B26" t="str">
            <v>IPUIÚNA</v>
          </cell>
          <cell r="C26">
            <v>2013</v>
          </cell>
          <cell r="D26">
            <v>16769340.91</v>
          </cell>
          <cell r="E26">
            <v>1051292.1599999999</v>
          </cell>
          <cell r="F26">
            <v>847956.66</v>
          </cell>
          <cell r="G26">
            <v>267714.86</v>
          </cell>
          <cell r="H26">
            <v>279774.5</v>
          </cell>
          <cell r="I26">
            <v>219651.91</v>
          </cell>
          <cell r="J26">
            <v>15318996.449999999</v>
          </cell>
          <cell r="K26">
            <v>5204949.18</v>
          </cell>
          <cell r="M26">
            <v>3121118.93</v>
          </cell>
          <cell r="N26">
            <v>464031.95999999996</v>
          </cell>
          <cell r="O26">
            <v>2503525.0699999998</v>
          </cell>
          <cell r="P26">
            <v>108683.28</v>
          </cell>
          <cell r="Q26">
            <v>985739.86</v>
          </cell>
          <cell r="S26">
            <v>985739.86</v>
          </cell>
        </row>
        <row r="27">
          <cell r="A27" t="str">
            <v>IPUIÚNA2014</v>
          </cell>
          <cell r="B27" t="str">
            <v>IPUIÚNA</v>
          </cell>
          <cell r="C27">
            <v>2014</v>
          </cell>
          <cell r="D27">
            <v>18369228.300000001</v>
          </cell>
          <cell r="E27">
            <v>1141406.33</v>
          </cell>
          <cell r="F27">
            <v>921793.93</v>
          </cell>
          <cell r="G27">
            <v>271964.52</v>
          </cell>
          <cell r="H27">
            <v>129361.18</v>
          </cell>
          <cell r="I27">
            <v>293793.95</v>
          </cell>
          <cell r="J27">
            <v>16642481.960000001</v>
          </cell>
          <cell r="K27">
            <v>5613685.1399999997</v>
          </cell>
          <cell r="M27">
            <v>3105496.4699999997</v>
          </cell>
          <cell r="N27">
            <v>571841.83000000007</v>
          </cell>
          <cell r="O27">
            <v>2474582.44</v>
          </cell>
          <cell r="P27">
            <v>193213.9</v>
          </cell>
          <cell r="Q27">
            <v>1345080</v>
          </cell>
          <cell r="S27">
            <v>1316880</v>
          </cell>
        </row>
        <row r="28">
          <cell r="A28" t="str">
            <v>PATIS2002</v>
          </cell>
          <cell r="B28" t="str">
            <v>PATIS</v>
          </cell>
          <cell r="C28">
            <v>2002</v>
          </cell>
          <cell r="D28">
            <v>3639381.76</v>
          </cell>
          <cell r="E28">
            <v>84162.84</v>
          </cell>
          <cell r="F28">
            <v>59363.91</v>
          </cell>
          <cell r="G28">
            <v>3107</v>
          </cell>
          <cell r="H28">
            <v>13376.29</v>
          </cell>
          <cell r="I28">
            <v>0</v>
          </cell>
          <cell r="J28">
            <v>3541906.6</v>
          </cell>
          <cell r="K28">
            <v>1655339.23</v>
          </cell>
          <cell r="M28">
            <v>407792.41</v>
          </cell>
          <cell r="N28">
            <v>2438.64</v>
          </cell>
          <cell r="O28">
            <v>514548.07</v>
          </cell>
          <cell r="P28">
            <v>6043.88</v>
          </cell>
          <cell r="Q28">
            <v>9220</v>
          </cell>
          <cell r="R28">
            <v>0</v>
          </cell>
          <cell r="S28">
            <v>0</v>
          </cell>
          <cell r="T28">
            <v>0</v>
          </cell>
          <cell r="U28">
            <v>362361.95</v>
          </cell>
        </row>
        <row r="29">
          <cell r="A29" t="str">
            <v>PATIS2003</v>
          </cell>
          <cell r="B29" t="str">
            <v>PATIS</v>
          </cell>
          <cell r="C29">
            <v>2003</v>
          </cell>
          <cell r="D29">
            <v>4360738.53</v>
          </cell>
          <cell r="E29">
            <v>84819.5</v>
          </cell>
          <cell r="F29">
            <v>53003.45</v>
          </cell>
          <cell r="G29">
            <v>2464</v>
          </cell>
          <cell r="H29">
            <v>15079.56</v>
          </cell>
          <cell r="I29">
            <v>72715.960000000006</v>
          </cell>
          <cell r="J29">
            <v>4170331.32</v>
          </cell>
          <cell r="K29">
            <v>1731266.39</v>
          </cell>
          <cell r="M29">
            <v>392586.93999999994</v>
          </cell>
          <cell r="N29">
            <v>2810.67</v>
          </cell>
          <cell r="O29">
            <v>617690.98</v>
          </cell>
          <cell r="P29">
            <v>2900.43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386627.03</v>
          </cell>
        </row>
        <row r="30">
          <cell r="A30" t="str">
            <v>PATIS2004</v>
          </cell>
          <cell r="B30" t="str">
            <v>PATIS</v>
          </cell>
          <cell r="C30">
            <v>2004</v>
          </cell>
          <cell r="D30">
            <v>4564812.3600000003</v>
          </cell>
          <cell r="E30">
            <v>76933.62</v>
          </cell>
          <cell r="F30">
            <v>38978.82</v>
          </cell>
          <cell r="G30">
            <v>13.84</v>
          </cell>
          <cell r="H30">
            <v>12069.64</v>
          </cell>
          <cell r="I30">
            <v>200859.32</v>
          </cell>
          <cell r="J30">
            <v>4226547.4000000004</v>
          </cell>
          <cell r="K30">
            <v>1919648.45</v>
          </cell>
          <cell r="M30">
            <v>441112.20999999996</v>
          </cell>
          <cell r="N30">
            <v>3414.09</v>
          </cell>
          <cell r="O30">
            <v>725596.77</v>
          </cell>
          <cell r="P30">
            <v>7447.62</v>
          </cell>
          <cell r="Q30">
            <v>6551</v>
          </cell>
          <cell r="R30">
            <v>0</v>
          </cell>
          <cell r="S30">
            <v>0</v>
          </cell>
          <cell r="T30">
            <v>0</v>
          </cell>
          <cell r="U30">
            <v>422647.52</v>
          </cell>
        </row>
        <row r="31">
          <cell r="A31" t="str">
            <v>PATIS2005</v>
          </cell>
          <cell r="B31" t="str">
            <v>PATIS</v>
          </cell>
          <cell r="C31">
            <v>2005</v>
          </cell>
          <cell r="D31">
            <v>6025609.4199999999</v>
          </cell>
          <cell r="E31">
            <v>80116.22</v>
          </cell>
          <cell r="F31">
            <v>79211.22</v>
          </cell>
          <cell r="G31">
            <v>640</v>
          </cell>
          <cell r="H31">
            <v>26506.61</v>
          </cell>
          <cell r="I31">
            <v>162254.60999999999</v>
          </cell>
          <cell r="J31">
            <v>5592450.1900000004</v>
          </cell>
          <cell r="K31">
            <v>2399569.9</v>
          </cell>
          <cell r="M31">
            <v>609725.73</v>
          </cell>
          <cell r="N31">
            <v>6270.39</v>
          </cell>
          <cell r="O31">
            <v>855580.07</v>
          </cell>
          <cell r="P31">
            <v>105219.86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535936.26</v>
          </cell>
        </row>
        <row r="32">
          <cell r="A32" t="str">
            <v>PATIS2006</v>
          </cell>
          <cell r="B32" t="str">
            <v>PATIS</v>
          </cell>
          <cell r="C32">
            <v>2006</v>
          </cell>
          <cell r="D32">
            <v>6586331.6500000004</v>
          </cell>
          <cell r="E32">
            <v>94779.59</v>
          </cell>
          <cell r="F32">
            <v>90319.59</v>
          </cell>
          <cell r="G32">
            <v>1080</v>
          </cell>
          <cell r="H32">
            <v>43040.59</v>
          </cell>
          <cell r="I32">
            <v>123964.23</v>
          </cell>
          <cell r="J32">
            <v>6230798.8499999996</v>
          </cell>
          <cell r="K32">
            <v>2662869.81</v>
          </cell>
          <cell r="M32">
            <v>667040.86</v>
          </cell>
          <cell r="N32">
            <v>8879.59</v>
          </cell>
          <cell r="P32">
            <v>4827.7</v>
          </cell>
          <cell r="Q32">
            <v>319000</v>
          </cell>
          <cell r="R32">
            <v>0</v>
          </cell>
          <cell r="S32">
            <v>305000</v>
          </cell>
          <cell r="T32">
            <v>0</v>
          </cell>
          <cell r="U32">
            <v>595809.01</v>
          </cell>
        </row>
        <row r="33">
          <cell r="A33" t="str">
            <v>PATIS2007</v>
          </cell>
          <cell r="B33" t="str">
            <v>PATIS</v>
          </cell>
          <cell r="C33">
            <v>2007</v>
          </cell>
          <cell r="D33">
            <v>7401505.4800000004</v>
          </cell>
          <cell r="E33">
            <v>157254.12</v>
          </cell>
          <cell r="F33">
            <v>156084.12</v>
          </cell>
          <cell r="G33">
            <v>2000.75</v>
          </cell>
          <cell r="H33">
            <v>99632.54</v>
          </cell>
          <cell r="I33">
            <v>128819.9</v>
          </cell>
          <cell r="J33">
            <v>6953503.0999999996</v>
          </cell>
          <cell r="K33">
            <v>3075013.42</v>
          </cell>
          <cell r="M33">
            <v>750424.40999999992</v>
          </cell>
          <cell r="N33">
            <v>12500.710000000001</v>
          </cell>
          <cell r="P33">
            <v>33805.230000000003</v>
          </cell>
          <cell r="Q33">
            <v>21601.96</v>
          </cell>
          <cell r="R33">
            <v>0</v>
          </cell>
          <cell r="S33">
            <v>21601.96</v>
          </cell>
          <cell r="T33">
            <v>0</v>
          </cell>
          <cell r="U33">
            <v>942241.4</v>
          </cell>
        </row>
        <row r="34">
          <cell r="A34" t="str">
            <v>PATIS2008</v>
          </cell>
          <cell r="B34" t="str">
            <v>PATIS</v>
          </cell>
          <cell r="C34">
            <v>2008</v>
          </cell>
          <cell r="D34">
            <v>9959227.5700000003</v>
          </cell>
          <cell r="E34">
            <v>120063</v>
          </cell>
          <cell r="F34">
            <v>118569</v>
          </cell>
          <cell r="G34">
            <v>1005.36</v>
          </cell>
          <cell r="H34">
            <v>69981.81</v>
          </cell>
          <cell r="I34">
            <v>244726.9</v>
          </cell>
          <cell r="J34">
            <v>9424637.8300000001</v>
          </cell>
          <cell r="K34">
            <v>3791311.49</v>
          </cell>
          <cell r="M34">
            <v>881955.55</v>
          </cell>
          <cell r="N34">
            <v>16797.710000000003</v>
          </cell>
          <cell r="P34">
            <v>5675.28</v>
          </cell>
          <cell r="Q34">
            <v>126668</v>
          </cell>
          <cell r="R34">
            <v>0</v>
          </cell>
          <cell r="S34">
            <v>126668</v>
          </cell>
          <cell r="T34">
            <v>0</v>
          </cell>
          <cell r="U34">
            <v>1014066.87</v>
          </cell>
        </row>
        <row r="35">
          <cell r="A35" t="str">
            <v>PATIS2009</v>
          </cell>
          <cell r="B35" t="str">
            <v>PATIS</v>
          </cell>
          <cell r="C35">
            <v>2009</v>
          </cell>
          <cell r="D35">
            <v>8936545.0899999999</v>
          </cell>
          <cell r="E35">
            <v>118942.58</v>
          </cell>
          <cell r="F35">
            <v>114422.58</v>
          </cell>
          <cell r="G35">
            <v>85.74</v>
          </cell>
          <cell r="H35">
            <v>71797.36</v>
          </cell>
          <cell r="I35">
            <v>266641.21999999997</v>
          </cell>
          <cell r="J35">
            <v>8234159.1399999997</v>
          </cell>
          <cell r="K35">
            <v>3561872.88</v>
          </cell>
          <cell r="M35">
            <v>783687.37</v>
          </cell>
          <cell r="N35">
            <v>23513.510000000002</v>
          </cell>
          <cell r="P35">
            <v>155145.28</v>
          </cell>
          <cell r="Q35">
            <v>1035589.53</v>
          </cell>
          <cell r="R35">
            <v>0</v>
          </cell>
          <cell r="S35">
            <v>1035589.53</v>
          </cell>
          <cell r="T35">
            <v>0</v>
          </cell>
          <cell r="U35">
            <v>1051016.57</v>
          </cell>
        </row>
        <row r="36">
          <cell r="A36" t="str">
            <v>PATIS2010</v>
          </cell>
          <cell r="B36" t="str">
            <v>PATIS</v>
          </cell>
          <cell r="C36">
            <v>2010</v>
          </cell>
          <cell r="D36">
            <v>10930789.07</v>
          </cell>
          <cell r="E36">
            <v>125977.32</v>
          </cell>
          <cell r="F36">
            <v>123951.46</v>
          </cell>
          <cell r="G36">
            <v>1532</v>
          </cell>
          <cell r="H36">
            <v>54492.22</v>
          </cell>
          <cell r="I36">
            <v>263904.98</v>
          </cell>
          <cell r="J36">
            <v>10282880.57</v>
          </cell>
          <cell r="K36">
            <v>3826711.99</v>
          </cell>
          <cell r="M36">
            <v>986225.27999999991</v>
          </cell>
          <cell r="N36">
            <v>29154.09</v>
          </cell>
          <cell r="P36">
            <v>3413.33</v>
          </cell>
          <cell r="Q36">
            <v>100000</v>
          </cell>
          <cell r="R36">
            <v>0</v>
          </cell>
          <cell r="S36">
            <v>100000</v>
          </cell>
          <cell r="T36">
            <v>0</v>
          </cell>
          <cell r="U36">
            <v>1167991.1100000001</v>
          </cell>
        </row>
        <row r="37">
          <cell r="A37" t="str">
            <v>PATIS2011</v>
          </cell>
          <cell r="B37" t="str">
            <v>PATIS</v>
          </cell>
          <cell r="C37">
            <v>2011</v>
          </cell>
          <cell r="D37">
            <v>12473583.539999999</v>
          </cell>
          <cell r="E37">
            <v>83916.73</v>
          </cell>
          <cell r="F37">
            <v>83911.73</v>
          </cell>
          <cell r="G37">
            <v>4716.45</v>
          </cell>
          <cell r="H37">
            <v>47328</v>
          </cell>
          <cell r="I37">
            <v>206364.55</v>
          </cell>
          <cell r="J37">
            <v>11787941</v>
          </cell>
          <cell r="K37">
            <v>4702971.28</v>
          </cell>
          <cell r="M37">
            <v>1094389.05</v>
          </cell>
          <cell r="N37">
            <v>36642.04</v>
          </cell>
          <cell r="P37">
            <v>261.69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1422774.36</v>
          </cell>
        </row>
        <row r="38">
          <cell r="A38" t="str">
            <v>PATIS2012</v>
          </cell>
          <cell r="B38" t="str">
            <v>PATIS</v>
          </cell>
          <cell r="C38">
            <v>2012</v>
          </cell>
          <cell r="D38">
            <v>12301877.17</v>
          </cell>
          <cell r="E38">
            <v>224022.31</v>
          </cell>
          <cell r="F38">
            <v>223216.48</v>
          </cell>
          <cell r="G38">
            <v>93810.31</v>
          </cell>
          <cell r="H38">
            <v>65068.78</v>
          </cell>
          <cell r="I38">
            <v>209695.31</v>
          </cell>
          <cell r="J38">
            <v>11501990.029999999</v>
          </cell>
          <cell r="K38">
            <v>4845568.3899999997</v>
          </cell>
          <cell r="M38">
            <v>1089579.0899999999</v>
          </cell>
          <cell r="N38">
            <v>42419.59</v>
          </cell>
          <cell r="P38">
            <v>39921.760000000002</v>
          </cell>
          <cell r="Q38">
            <v>78425.259999999995</v>
          </cell>
          <cell r="R38">
            <v>0</v>
          </cell>
          <cell r="S38">
            <v>78425.259999999995</v>
          </cell>
          <cell r="T38">
            <v>0</v>
          </cell>
          <cell r="U38">
            <v>1442016.83</v>
          </cell>
        </row>
        <row r="39">
          <cell r="A39" t="str">
            <v>PATIS2013</v>
          </cell>
          <cell r="B39" t="str">
            <v>PATIS</v>
          </cell>
          <cell r="C39">
            <v>2013</v>
          </cell>
          <cell r="D39">
            <v>12916262.25</v>
          </cell>
          <cell r="E39">
            <v>132387.78</v>
          </cell>
          <cell r="F39">
            <v>128658.94</v>
          </cell>
          <cell r="G39">
            <v>19182.060000000001</v>
          </cell>
          <cell r="H39">
            <v>13246.17</v>
          </cell>
          <cell r="I39">
            <v>168803.03</v>
          </cell>
          <cell r="J39">
            <v>12343989.880000001</v>
          </cell>
          <cell r="K39">
            <v>5204949.18</v>
          </cell>
          <cell r="M39">
            <v>1313688.25</v>
          </cell>
          <cell r="N39">
            <v>50511.729999999996</v>
          </cell>
          <cell r="P39">
            <v>29737.81</v>
          </cell>
          <cell r="Q39">
            <v>163200</v>
          </cell>
          <cell r="S39">
            <v>163200</v>
          </cell>
        </row>
        <row r="40">
          <cell r="A40" t="str">
            <v>PATIS2014</v>
          </cell>
          <cell r="B40" t="str">
            <v>PATIS</v>
          </cell>
          <cell r="C40">
            <v>2014</v>
          </cell>
          <cell r="D40">
            <v>14227187.51</v>
          </cell>
          <cell r="E40">
            <v>224659.5</v>
          </cell>
          <cell r="F40">
            <v>221507.5</v>
          </cell>
          <cell r="G40">
            <v>1139.03</v>
          </cell>
          <cell r="H40">
            <v>58057.75</v>
          </cell>
          <cell r="I40">
            <v>225013.44</v>
          </cell>
          <cell r="J40">
            <v>13230457.15</v>
          </cell>
          <cell r="K40">
            <v>5613685.1399999997</v>
          </cell>
          <cell r="M40">
            <v>1386409.9100000001</v>
          </cell>
          <cell r="N40">
            <v>61288.289999999994</v>
          </cell>
          <cell r="P40">
            <v>65340.160000000003</v>
          </cell>
          <cell r="Q40">
            <v>1134685.3899999999</v>
          </cell>
          <cell r="S40">
            <v>954365.39</v>
          </cell>
        </row>
        <row r="41">
          <cell r="A41" t="str">
            <v>BARÃO DO TRIUNFO2002</v>
          </cell>
          <cell r="B41" t="str">
            <v>BARÃO DO TRIUNFO</v>
          </cell>
          <cell r="C41">
            <v>2002</v>
          </cell>
          <cell r="D41">
            <v>3836694.91</v>
          </cell>
          <cell r="E41">
            <v>85776.18</v>
          </cell>
          <cell r="F41">
            <v>71393.95</v>
          </cell>
          <cell r="G41">
            <v>25402.39</v>
          </cell>
          <cell r="H41">
            <v>12924.21</v>
          </cell>
          <cell r="I41">
            <v>61589.58</v>
          </cell>
          <cell r="J41">
            <v>3535322.3</v>
          </cell>
          <cell r="K41">
            <v>1478866.14</v>
          </cell>
          <cell r="M41">
            <v>741599.86</v>
          </cell>
          <cell r="N41">
            <v>57020.01</v>
          </cell>
          <cell r="O41">
            <v>513980.26</v>
          </cell>
          <cell r="P41">
            <v>99321.85</v>
          </cell>
          <cell r="Q41">
            <v>145093</v>
          </cell>
          <cell r="R41">
            <v>0</v>
          </cell>
          <cell r="S41">
            <v>102000</v>
          </cell>
          <cell r="T41">
            <v>43093</v>
          </cell>
          <cell r="U41">
            <v>389150.62</v>
          </cell>
        </row>
        <row r="42">
          <cell r="A42" t="str">
            <v>BARÃO DO TRIUNFO2003</v>
          </cell>
          <cell r="B42" t="str">
            <v>BARÃO DO TRIUNFO</v>
          </cell>
          <cell r="C42">
            <v>2003</v>
          </cell>
          <cell r="D42">
            <v>4954620.92</v>
          </cell>
          <cell r="E42">
            <v>131564.87</v>
          </cell>
          <cell r="F42">
            <v>113402.27</v>
          </cell>
          <cell r="G42">
            <v>31174.3</v>
          </cell>
          <cell r="H42">
            <v>17938.169999999998</v>
          </cell>
          <cell r="I42">
            <v>102719.34</v>
          </cell>
          <cell r="J42">
            <v>4514760.09</v>
          </cell>
          <cell r="K42">
            <v>1542973.07</v>
          </cell>
          <cell r="M42">
            <v>968442.72</v>
          </cell>
          <cell r="N42">
            <v>76216.77</v>
          </cell>
          <cell r="O42">
            <v>934350.4</v>
          </cell>
          <cell r="P42">
            <v>83108.06</v>
          </cell>
          <cell r="Q42">
            <v>1600</v>
          </cell>
          <cell r="R42">
            <v>0</v>
          </cell>
          <cell r="S42">
            <v>0</v>
          </cell>
          <cell r="T42">
            <v>0</v>
          </cell>
          <cell r="U42">
            <v>449096.24</v>
          </cell>
        </row>
        <row r="43">
          <cell r="A43" t="str">
            <v>BARÃO DO TRIUNFO2004</v>
          </cell>
          <cell r="B43" t="str">
            <v>BARÃO DO TRIUNFO</v>
          </cell>
          <cell r="C43">
            <v>2004</v>
          </cell>
          <cell r="D43">
            <v>5076963.78</v>
          </cell>
          <cell r="E43">
            <v>125330.7</v>
          </cell>
          <cell r="F43">
            <v>101328.5</v>
          </cell>
          <cell r="G43">
            <v>26574.53</v>
          </cell>
          <cell r="H43">
            <v>28830.13</v>
          </cell>
          <cell r="I43">
            <v>243672.27</v>
          </cell>
          <cell r="J43">
            <v>4527157.09</v>
          </cell>
          <cell r="K43">
            <v>1711338.86</v>
          </cell>
          <cell r="M43">
            <v>951371.05</v>
          </cell>
          <cell r="N43">
            <v>110990.39999999999</v>
          </cell>
          <cell r="O43">
            <v>967310.27</v>
          </cell>
          <cell r="P43">
            <v>66670.09</v>
          </cell>
          <cell r="Q43">
            <v>1600</v>
          </cell>
          <cell r="R43">
            <v>0</v>
          </cell>
          <cell r="S43">
            <v>0</v>
          </cell>
          <cell r="T43">
            <v>1600</v>
          </cell>
          <cell r="U43">
            <v>493320.71</v>
          </cell>
        </row>
        <row r="44">
          <cell r="A44" t="str">
            <v>BARÃO DO TRIUNFO2005</v>
          </cell>
          <cell r="B44" t="str">
            <v>BARÃO DO TRIUNFO</v>
          </cell>
          <cell r="C44">
            <v>2005</v>
          </cell>
          <cell r="D44">
            <v>6439500.0800000001</v>
          </cell>
          <cell r="E44">
            <v>143042.45000000001</v>
          </cell>
          <cell r="F44">
            <v>115460.97</v>
          </cell>
          <cell r="G44">
            <v>30857.16</v>
          </cell>
          <cell r="H44">
            <v>37345.54</v>
          </cell>
          <cell r="I44">
            <v>30232.62</v>
          </cell>
          <cell r="J44">
            <v>6041154.2800000003</v>
          </cell>
          <cell r="K44">
            <v>2140962.5299999998</v>
          </cell>
          <cell r="M44">
            <v>1371992.83</v>
          </cell>
          <cell r="N44">
            <v>134301.04</v>
          </cell>
          <cell r="O44">
            <v>1156789.96</v>
          </cell>
          <cell r="P44">
            <v>35704.65</v>
          </cell>
          <cell r="Q44">
            <v>213424.02</v>
          </cell>
          <cell r="R44">
            <v>60000</v>
          </cell>
          <cell r="S44">
            <v>152825.01999999999</v>
          </cell>
          <cell r="T44">
            <v>0</v>
          </cell>
          <cell r="U44">
            <v>616845.46</v>
          </cell>
        </row>
        <row r="45">
          <cell r="A45" t="str">
            <v>BARÃO DO TRIUNFO2006</v>
          </cell>
          <cell r="B45" t="str">
            <v>BARÃO DO TRIUNFO</v>
          </cell>
          <cell r="C45">
            <v>2006</v>
          </cell>
          <cell r="D45">
            <v>6915283.9299999997</v>
          </cell>
          <cell r="E45">
            <v>164348.35999999999</v>
          </cell>
          <cell r="F45">
            <v>140980.29</v>
          </cell>
          <cell r="G45">
            <v>32672.33</v>
          </cell>
          <cell r="H45">
            <v>57797.88</v>
          </cell>
          <cell r="I45">
            <v>4200</v>
          </cell>
          <cell r="J45">
            <v>6602885.8899999997</v>
          </cell>
          <cell r="K45">
            <v>2377973.62</v>
          </cell>
          <cell r="M45">
            <v>1509009.77</v>
          </cell>
          <cell r="N45">
            <v>139452.23000000001</v>
          </cell>
          <cell r="O45">
            <v>1186587.42</v>
          </cell>
          <cell r="P45">
            <v>66781.58</v>
          </cell>
          <cell r="Q45">
            <v>225095</v>
          </cell>
          <cell r="R45">
            <v>188000</v>
          </cell>
          <cell r="S45">
            <v>0</v>
          </cell>
          <cell r="T45">
            <v>0</v>
          </cell>
          <cell r="U45">
            <v>682811.39</v>
          </cell>
        </row>
        <row r="46">
          <cell r="A46" t="str">
            <v>BARÃO DO TRIUNFO2007</v>
          </cell>
          <cell r="B46" t="str">
            <v>BARÃO DO TRIUNFO</v>
          </cell>
          <cell r="C46">
            <v>2007</v>
          </cell>
          <cell r="D46">
            <v>7913417.0700000003</v>
          </cell>
          <cell r="E46">
            <v>165442.49</v>
          </cell>
          <cell r="F46">
            <v>133640.9</v>
          </cell>
          <cell r="G46">
            <v>32220.87</v>
          </cell>
          <cell r="H46">
            <v>54118.61</v>
          </cell>
          <cell r="I46">
            <v>3000</v>
          </cell>
          <cell r="J46">
            <v>7405458.0199999996</v>
          </cell>
          <cell r="K46">
            <v>2754051.54</v>
          </cell>
          <cell r="M46">
            <v>1507142.6300000001</v>
          </cell>
          <cell r="N46">
            <v>140798.79999999999</v>
          </cell>
          <cell r="O46">
            <v>1312678.74</v>
          </cell>
          <cell r="P46">
            <v>47860.73</v>
          </cell>
          <cell r="Q46">
            <v>230</v>
          </cell>
          <cell r="R46">
            <v>0</v>
          </cell>
          <cell r="S46">
            <v>0</v>
          </cell>
          <cell r="T46">
            <v>0</v>
          </cell>
          <cell r="U46">
            <v>862325.37</v>
          </cell>
        </row>
        <row r="47">
          <cell r="A47" t="str">
            <v>BARÃO DO TRIUNFO2008</v>
          </cell>
          <cell r="B47" t="str">
            <v>BARÃO DO TRIUNFO</v>
          </cell>
          <cell r="C47">
            <v>2008</v>
          </cell>
          <cell r="D47">
            <v>10103651.16</v>
          </cell>
          <cell r="E47">
            <v>218037.28</v>
          </cell>
          <cell r="F47">
            <v>187104.14</v>
          </cell>
          <cell r="G47">
            <v>31949.75</v>
          </cell>
          <cell r="H47">
            <v>74249.820000000007</v>
          </cell>
          <cell r="I47">
            <v>301493.73</v>
          </cell>
          <cell r="J47">
            <v>9146220.4499999993</v>
          </cell>
          <cell r="K47">
            <v>3441130.64</v>
          </cell>
          <cell r="M47">
            <v>1806351.37</v>
          </cell>
          <cell r="N47">
            <v>149889.19</v>
          </cell>
          <cell r="O47">
            <v>1662591.69</v>
          </cell>
          <cell r="P47">
            <v>74491.45</v>
          </cell>
          <cell r="Q47">
            <v>113526</v>
          </cell>
          <cell r="R47">
            <v>0</v>
          </cell>
          <cell r="S47">
            <v>0</v>
          </cell>
          <cell r="T47">
            <v>0</v>
          </cell>
          <cell r="U47">
            <v>1179643.73</v>
          </cell>
        </row>
        <row r="48">
          <cell r="A48" t="str">
            <v>BARÃO DO TRIUNFO2009</v>
          </cell>
          <cell r="B48" t="str">
            <v>BARÃO DO TRIUNFO</v>
          </cell>
          <cell r="C48">
            <v>2009</v>
          </cell>
          <cell r="D48">
            <v>10433992.48</v>
          </cell>
          <cell r="E48">
            <v>215943.08</v>
          </cell>
          <cell r="F48">
            <v>173944.7</v>
          </cell>
          <cell r="G48">
            <v>36938.559999999998</v>
          </cell>
          <cell r="H48">
            <v>68273.899999999994</v>
          </cell>
          <cell r="I48">
            <v>231248.08</v>
          </cell>
          <cell r="J48">
            <v>9376920.6799999997</v>
          </cell>
          <cell r="K48">
            <v>3225383.91</v>
          </cell>
          <cell r="M48">
            <v>1682780.71</v>
          </cell>
          <cell r="N48">
            <v>162196.15</v>
          </cell>
          <cell r="O48">
            <v>1815424.54</v>
          </cell>
          <cell r="P48">
            <v>187159.93</v>
          </cell>
          <cell r="Q48">
            <v>1453050</v>
          </cell>
          <cell r="R48">
            <v>1410050</v>
          </cell>
          <cell r="S48">
            <v>0</v>
          </cell>
          <cell r="T48">
            <v>0</v>
          </cell>
          <cell r="U48">
            <v>1240772.24</v>
          </cell>
        </row>
        <row r="49">
          <cell r="A49" t="str">
            <v>BARÃO DO TRIUNFO2010</v>
          </cell>
          <cell r="B49" t="str">
            <v>BARÃO DO TRIUNFO</v>
          </cell>
          <cell r="C49">
            <v>2010</v>
          </cell>
          <cell r="D49">
            <v>13917717.24</v>
          </cell>
          <cell r="E49">
            <v>246423.85</v>
          </cell>
          <cell r="F49">
            <v>213589.99</v>
          </cell>
          <cell r="G49">
            <v>36362.25</v>
          </cell>
          <cell r="H49">
            <v>81240.97</v>
          </cell>
          <cell r="I49">
            <v>457201.77</v>
          </cell>
          <cell r="J49">
            <v>12525285.34</v>
          </cell>
          <cell r="K49">
            <v>3463901.55</v>
          </cell>
          <cell r="M49">
            <v>1984053.72</v>
          </cell>
          <cell r="N49">
            <v>175489.67</v>
          </cell>
          <cell r="O49">
            <v>2317565.7000000002</v>
          </cell>
          <cell r="P49">
            <v>92366.55</v>
          </cell>
          <cell r="Q49">
            <v>180950</v>
          </cell>
          <cell r="R49">
            <v>0</v>
          </cell>
          <cell r="S49">
            <v>160000</v>
          </cell>
          <cell r="T49">
            <v>0</v>
          </cell>
          <cell r="U49">
            <v>1379789.51</v>
          </cell>
        </row>
        <row r="50">
          <cell r="A50" t="str">
            <v>BARÃO DO TRIUNFO2011</v>
          </cell>
          <cell r="B50" t="str">
            <v>BARÃO DO TRIUNFO</v>
          </cell>
          <cell r="C50">
            <v>2011</v>
          </cell>
          <cell r="D50">
            <v>14414523.4</v>
          </cell>
          <cell r="E50">
            <v>395473.97</v>
          </cell>
          <cell r="F50">
            <v>347307.15</v>
          </cell>
          <cell r="G50">
            <v>35708.870000000003</v>
          </cell>
          <cell r="H50">
            <v>196228.97</v>
          </cell>
          <cell r="I50">
            <v>528078.01</v>
          </cell>
          <cell r="J50">
            <v>12395693.630000001</v>
          </cell>
          <cell r="K50">
            <v>4279550.66</v>
          </cell>
          <cell r="M50">
            <v>2282567.8099999996</v>
          </cell>
          <cell r="N50">
            <v>207998.69</v>
          </cell>
          <cell r="O50">
            <v>2689091.51</v>
          </cell>
          <cell r="P50">
            <v>104117.94</v>
          </cell>
          <cell r="Q50">
            <v>81700</v>
          </cell>
          <cell r="R50">
            <v>0</v>
          </cell>
          <cell r="S50">
            <v>0</v>
          </cell>
          <cell r="T50">
            <v>0</v>
          </cell>
          <cell r="U50">
            <v>1657440.6</v>
          </cell>
        </row>
        <row r="51">
          <cell r="A51" t="str">
            <v>BARÃO DO TRIUNFO2012</v>
          </cell>
          <cell r="B51" t="str">
            <v>BARÃO DO TRIUNFO</v>
          </cell>
          <cell r="C51">
            <v>2012</v>
          </cell>
          <cell r="D51">
            <v>16510372.9</v>
          </cell>
          <cell r="E51">
            <v>460554.19</v>
          </cell>
          <cell r="F51">
            <v>408677.57</v>
          </cell>
          <cell r="G51">
            <v>38749.919999999998</v>
          </cell>
          <cell r="H51">
            <v>233576.6</v>
          </cell>
          <cell r="I51">
            <v>391290.91</v>
          </cell>
          <cell r="J51">
            <v>13932517.949999999</v>
          </cell>
          <cell r="K51">
            <v>4418141.04</v>
          </cell>
          <cell r="M51">
            <v>2457294.11</v>
          </cell>
          <cell r="N51">
            <v>191924.87</v>
          </cell>
          <cell r="O51">
            <v>2890726.39</v>
          </cell>
          <cell r="P51">
            <v>75239.89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1725990.98</v>
          </cell>
        </row>
        <row r="52">
          <cell r="A52" t="str">
            <v>BARÃO DO TRIUNFO2013</v>
          </cell>
          <cell r="B52" t="str">
            <v>BARÃO DO TRIUNFO</v>
          </cell>
          <cell r="C52">
            <v>2013</v>
          </cell>
          <cell r="D52">
            <v>17840532.969999999</v>
          </cell>
          <cell r="E52">
            <v>673973.68</v>
          </cell>
          <cell r="G52">
            <v>39618.22</v>
          </cell>
          <cell r="H52">
            <v>422020.34</v>
          </cell>
          <cell r="I52">
            <v>593057.91</v>
          </cell>
          <cell r="J52">
            <v>15659576.35</v>
          </cell>
          <cell r="K52">
            <v>4745462.25</v>
          </cell>
          <cell r="M52">
            <v>2522564.61</v>
          </cell>
          <cell r="N52">
            <v>301335.81</v>
          </cell>
          <cell r="P52">
            <v>79435.77</v>
          </cell>
          <cell r="Q52">
            <v>1601975</v>
          </cell>
          <cell r="S52">
            <v>1439480</v>
          </cell>
        </row>
        <row r="53">
          <cell r="A53" t="str">
            <v>BARÃO DO TRIUNFO2014</v>
          </cell>
          <cell r="B53" t="str">
            <v>BARÃO DO TRIUNFO</v>
          </cell>
          <cell r="C53">
            <v>2014</v>
          </cell>
          <cell r="D53">
            <v>19042353.629999999</v>
          </cell>
          <cell r="E53">
            <v>740380.18</v>
          </cell>
          <cell r="F53">
            <v>712298.95</v>
          </cell>
          <cell r="G53">
            <v>39832.550000000003</v>
          </cell>
          <cell r="H53">
            <v>443945.99</v>
          </cell>
          <cell r="I53">
            <v>616212.81999999995</v>
          </cell>
          <cell r="J53">
            <v>16230468.130000001</v>
          </cell>
          <cell r="K53">
            <v>5103649.71</v>
          </cell>
          <cell r="M53">
            <v>2758860.54</v>
          </cell>
          <cell r="N53">
            <v>234542.33</v>
          </cell>
          <cell r="P53">
            <v>75792.61</v>
          </cell>
        </row>
        <row r="54">
          <cell r="A54" t="str">
            <v>BUTIÁ2002</v>
          </cell>
          <cell r="B54" t="str">
            <v>BUTIÁ</v>
          </cell>
          <cell r="C54">
            <v>2002</v>
          </cell>
          <cell r="D54">
            <v>10942450.25</v>
          </cell>
          <cell r="E54">
            <v>760102.94</v>
          </cell>
          <cell r="F54">
            <v>653477.71</v>
          </cell>
          <cell r="G54">
            <v>150163.25</v>
          </cell>
          <cell r="H54">
            <v>401555.6</v>
          </cell>
          <cell r="I54">
            <v>0</v>
          </cell>
          <cell r="J54">
            <v>9140174.8399999999</v>
          </cell>
          <cell r="K54">
            <v>3426487.15</v>
          </cell>
          <cell r="M54">
            <v>1542773.92</v>
          </cell>
          <cell r="N54">
            <v>214800.41</v>
          </cell>
          <cell r="O54">
            <v>2094132.69</v>
          </cell>
          <cell r="P54">
            <v>905908.46</v>
          </cell>
          <cell r="Q54">
            <v>886137.64</v>
          </cell>
          <cell r="R54">
            <v>0</v>
          </cell>
          <cell r="S54">
            <v>852687.64</v>
          </cell>
          <cell r="T54">
            <v>0</v>
          </cell>
          <cell r="U54">
            <v>881345.08</v>
          </cell>
        </row>
        <row r="55">
          <cell r="A55" t="str">
            <v>BUTIÁ2003</v>
          </cell>
          <cell r="B55" t="str">
            <v>BUTIÁ</v>
          </cell>
          <cell r="C55">
            <v>2003</v>
          </cell>
          <cell r="D55">
            <v>12230664.460000001</v>
          </cell>
          <cell r="E55">
            <v>1030060.58</v>
          </cell>
          <cell r="F55">
            <v>859020.25</v>
          </cell>
          <cell r="G55">
            <v>173662.73</v>
          </cell>
          <cell r="H55">
            <v>545245.18999999994</v>
          </cell>
          <cell r="I55">
            <v>0</v>
          </cell>
          <cell r="J55">
            <v>10346028.109999999</v>
          </cell>
          <cell r="K55">
            <v>3456294.64</v>
          </cell>
          <cell r="M55">
            <v>2205766.1</v>
          </cell>
          <cell r="N55">
            <v>241987.7</v>
          </cell>
          <cell r="O55">
            <v>2281473.9300000002</v>
          </cell>
          <cell r="P55">
            <v>613528.99</v>
          </cell>
          <cell r="Q55">
            <v>114069.4</v>
          </cell>
          <cell r="R55">
            <v>0</v>
          </cell>
          <cell r="S55">
            <v>114069.4</v>
          </cell>
          <cell r="T55">
            <v>0</v>
          </cell>
          <cell r="U55">
            <v>1000172.5</v>
          </cell>
        </row>
        <row r="56">
          <cell r="A56" t="str">
            <v>BUTIÁ2004</v>
          </cell>
          <cell r="B56" t="str">
            <v>BUTIÁ</v>
          </cell>
          <cell r="C56">
            <v>2004</v>
          </cell>
          <cell r="D56">
            <v>13070575</v>
          </cell>
          <cell r="E56">
            <v>1031115</v>
          </cell>
          <cell r="F56">
            <v>900337</v>
          </cell>
          <cell r="G56">
            <v>178815</v>
          </cell>
          <cell r="H56">
            <v>536322</v>
          </cell>
          <cell r="I56">
            <v>0</v>
          </cell>
          <cell r="J56">
            <v>11387996</v>
          </cell>
          <cell r="K56">
            <v>3696169.02</v>
          </cell>
          <cell r="M56">
            <v>2289998</v>
          </cell>
          <cell r="N56">
            <v>294983</v>
          </cell>
          <cell r="O56">
            <v>2623226</v>
          </cell>
          <cell r="P56">
            <v>434201</v>
          </cell>
          <cell r="Q56">
            <v>112047</v>
          </cell>
          <cell r="R56">
            <v>0</v>
          </cell>
          <cell r="S56">
            <v>112047</v>
          </cell>
          <cell r="T56">
            <v>0</v>
          </cell>
          <cell r="U56">
            <v>1049922</v>
          </cell>
        </row>
        <row r="57">
          <cell r="A57" t="str">
            <v>BUTIÁ2005</v>
          </cell>
          <cell r="B57" t="str">
            <v>BUTIÁ</v>
          </cell>
          <cell r="C57">
            <v>2005</v>
          </cell>
          <cell r="D57">
            <v>15243403.560000001</v>
          </cell>
          <cell r="E57">
            <v>1368524.76</v>
          </cell>
          <cell r="F57">
            <v>1230994.69</v>
          </cell>
          <cell r="G57">
            <v>179137.48</v>
          </cell>
          <cell r="H57">
            <v>692010.88</v>
          </cell>
          <cell r="I57">
            <v>116527.93</v>
          </cell>
          <cell r="J57">
            <v>13272668.140000001</v>
          </cell>
          <cell r="K57">
            <v>4464681.16</v>
          </cell>
          <cell r="M57">
            <v>2725909.6500000004</v>
          </cell>
          <cell r="N57">
            <v>333628.45</v>
          </cell>
          <cell r="O57">
            <v>2838155.84</v>
          </cell>
          <cell r="P57">
            <v>303489.03999999998</v>
          </cell>
          <cell r="Q57">
            <v>113964.92</v>
          </cell>
          <cell r="R57">
            <v>0</v>
          </cell>
          <cell r="S57">
            <v>113964.92</v>
          </cell>
          <cell r="T57">
            <v>0</v>
          </cell>
          <cell r="U57">
            <v>1291313.26</v>
          </cell>
        </row>
        <row r="58">
          <cell r="A58" t="str">
            <v>BUTIÁ2006</v>
          </cell>
          <cell r="B58" t="str">
            <v>BUTIÁ</v>
          </cell>
          <cell r="C58">
            <v>2006</v>
          </cell>
          <cell r="D58">
            <v>16405940.800000001</v>
          </cell>
          <cell r="E58">
            <v>1536567.02</v>
          </cell>
          <cell r="F58">
            <v>1379545.47</v>
          </cell>
          <cell r="G58">
            <v>218132.65</v>
          </cell>
          <cell r="H58">
            <v>856386.87</v>
          </cell>
          <cell r="I58">
            <v>127024.12</v>
          </cell>
          <cell r="J58">
            <v>14168187.939999999</v>
          </cell>
          <cell r="K58">
            <v>4777179.0999999996</v>
          </cell>
          <cell r="M58">
            <v>2661470.7300000004</v>
          </cell>
          <cell r="N58">
            <v>384020.34</v>
          </cell>
          <cell r="O58">
            <v>3037519.53</v>
          </cell>
          <cell r="P58">
            <v>336471.41</v>
          </cell>
          <cell r="Q58">
            <v>964493.46</v>
          </cell>
          <cell r="R58">
            <v>595148.93999999994</v>
          </cell>
          <cell r="S58">
            <v>342134.52</v>
          </cell>
          <cell r="T58">
            <v>0</v>
          </cell>
          <cell r="U58">
            <v>1331822.18</v>
          </cell>
        </row>
        <row r="59">
          <cell r="A59" t="str">
            <v>BUTIÁ2007</v>
          </cell>
          <cell r="B59" t="str">
            <v>BUTIÁ</v>
          </cell>
          <cell r="C59">
            <v>2007</v>
          </cell>
          <cell r="D59">
            <v>20316487.66</v>
          </cell>
          <cell r="E59">
            <v>1637829.95</v>
          </cell>
          <cell r="F59">
            <v>1461454.49</v>
          </cell>
          <cell r="G59">
            <v>235678.59</v>
          </cell>
          <cell r="H59">
            <v>942349.72</v>
          </cell>
          <cell r="I59">
            <v>125986.04</v>
          </cell>
          <cell r="J59">
            <v>17255565.629999999</v>
          </cell>
          <cell r="K59">
            <v>5319543.22</v>
          </cell>
          <cell r="M59">
            <v>2576582.7999999998</v>
          </cell>
          <cell r="N59">
            <v>378869.21</v>
          </cell>
          <cell r="O59">
            <v>3442251.91</v>
          </cell>
          <cell r="P59">
            <v>362647.88</v>
          </cell>
          <cell r="Q59">
            <v>237240</v>
          </cell>
          <cell r="R59">
            <v>59940</v>
          </cell>
          <cell r="S59">
            <v>177300</v>
          </cell>
          <cell r="T59">
            <v>0</v>
          </cell>
          <cell r="U59">
            <v>3467453.54</v>
          </cell>
        </row>
        <row r="60">
          <cell r="A60" t="str">
            <v>BUTIÁ2008</v>
          </cell>
          <cell r="B60" t="str">
            <v>BUTIÁ</v>
          </cell>
          <cell r="C60">
            <v>2008</v>
          </cell>
          <cell r="D60">
            <v>23118558.010000002</v>
          </cell>
          <cell r="E60">
            <v>2066243.21</v>
          </cell>
          <cell r="F60">
            <v>1840765.25</v>
          </cell>
          <cell r="G60">
            <v>281631.90999999997</v>
          </cell>
          <cell r="H60">
            <v>1262738</v>
          </cell>
          <cell r="I60">
            <v>135459.87</v>
          </cell>
          <cell r="J60">
            <v>19930669.989999998</v>
          </cell>
          <cell r="K60">
            <v>6882260.9699999997</v>
          </cell>
          <cell r="M60">
            <v>3294822.89</v>
          </cell>
          <cell r="N60">
            <v>468206.45000000007</v>
          </cell>
          <cell r="O60">
            <v>4418472.95</v>
          </cell>
          <cell r="P60">
            <v>741428.78</v>
          </cell>
          <cell r="Q60">
            <v>595323.76</v>
          </cell>
          <cell r="R60">
            <v>17165.48</v>
          </cell>
          <cell r="S60">
            <v>578158.28</v>
          </cell>
          <cell r="T60">
            <v>0</v>
          </cell>
          <cell r="U60">
            <v>2321351.71</v>
          </cell>
        </row>
        <row r="61">
          <cell r="A61" t="str">
            <v>BUTIÁ2009</v>
          </cell>
          <cell r="B61" t="str">
            <v>BUTIÁ</v>
          </cell>
          <cell r="C61">
            <v>2009</v>
          </cell>
          <cell r="D61">
            <v>25190671.710000001</v>
          </cell>
          <cell r="E61">
            <v>2429930.7799999998</v>
          </cell>
          <cell r="F61">
            <v>2103814.2799999998</v>
          </cell>
          <cell r="G61">
            <v>312440.53999999998</v>
          </cell>
          <cell r="H61">
            <v>1334420.97</v>
          </cell>
          <cell r="I61">
            <v>147225.32999999999</v>
          </cell>
          <cell r="J61">
            <v>21308453.399999999</v>
          </cell>
          <cell r="K61">
            <v>6450767.4800000004</v>
          </cell>
          <cell r="M61">
            <v>3362158.13</v>
          </cell>
          <cell r="N61">
            <v>613293.07999999996</v>
          </cell>
          <cell r="O61">
            <v>5128443.17</v>
          </cell>
          <cell r="P61">
            <v>1048311.72</v>
          </cell>
          <cell r="Q61">
            <v>274042.39</v>
          </cell>
          <cell r="R61">
            <v>70003.199999999997</v>
          </cell>
          <cell r="S61">
            <v>204039.19</v>
          </cell>
          <cell r="T61">
            <v>0</v>
          </cell>
          <cell r="U61">
            <v>2636966.94</v>
          </cell>
        </row>
        <row r="62">
          <cell r="A62" t="str">
            <v>BUTIÁ2010</v>
          </cell>
          <cell r="B62" t="str">
            <v>BUTIÁ</v>
          </cell>
          <cell r="C62">
            <v>2010</v>
          </cell>
          <cell r="D62">
            <v>28009098.649999999</v>
          </cell>
          <cell r="E62">
            <v>2495333.7400000002</v>
          </cell>
          <cell r="F62">
            <v>2120541.19</v>
          </cell>
          <cell r="G62">
            <v>344600.7</v>
          </cell>
          <cell r="H62">
            <v>1433003.03</v>
          </cell>
          <cell r="I62">
            <v>163469.98000000001</v>
          </cell>
          <cell r="J62">
            <v>24625935.039999999</v>
          </cell>
          <cell r="K62">
            <v>6927802.8099999996</v>
          </cell>
          <cell r="M62">
            <v>3625802.01</v>
          </cell>
          <cell r="N62">
            <v>649582.94999999995</v>
          </cell>
          <cell r="O62">
            <v>5899072.6100000003</v>
          </cell>
          <cell r="P62">
            <v>483037.48</v>
          </cell>
          <cell r="Q62">
            <v>1665440.32</v>
          </cell>
          <cell r="R62">
            <v>227845.72</v>
          </cell>
          <cell r="S62">
            <v>1372960</v>
          </cell>
          <cell r="T62">
            <v>0</v>
          </cell>
          <cell r="U62">
            <v>2846966.27</v>
          </cell>
        </row>
        <row r="63">
          <cell r="A63" t="str">
            <v>BUTIÁ2011</v>
          </cell>
          <cell r="B63" t="str">
            <v>BUTIÁ</v>
          </cell>
          <cell r="C63">
            <v>2011</v>
          </cell>
          <cell r="D63">
            <v>33858736.590000004</v>
          </cell>
          <cell r="E63">
            <v>3205474.65</v>
          </cell>
          <cell r="F63">
            <v>2892892.43</v>
          </cell>
          <cell r="G63">
            <v>352362.43</v>
          </cell>
          <cell r="H63">
            <v>2098544.0299999998</v>
          </cell>
          <cell r="I63">
            <v>167081.72</v>
          </cell>
          <cell r="J63">
            <v>29769541.079999998</v>
          </cell>
          <cell r="K63">
            <v>8559101.0299999993</v>
          </cell>
          <cell r="M63">
            <v>4394391.7100000009</v>
          </cell>
          <cell r="N63">
            <v>695214.38</v>
          </cell>
          <cell r="O63">
            <v>8736519.8100000005</v>
          </cell>
          <cell r="P63">
            <v>438349.83</v>
          </cell>
          <cell r="Q63">
            <v>1317758.8</v>
          </cell>
          <cell r="R63">
            <v>0</v>
          </cell>
          <cell r="S63">
            <v>1309540.19</v>
          </cell>
          <cell r="T63">
            <v>0</v>
          </cell>
          <cell r="U63">
            <v>5683489.3899999997</v>
          </cell>
        </row>
        <row r="64">
          <cell r="A64" t="str">
            <v>BUTIÁ2012</v>
          </cell>
          <cell r="B64" t="str">
            <v>BUTIÁ</v>
          </cell>
          <cell r="C64">
            <v>2012</v>
          </cell>
          <cell r="D64">
            <v>33506294.199999999</v>
          </cell>
          <cell r="E64">
            <v>3185203.96</v>
          </cell>
          <cell r="F64">
            <v>2831914.21</v>
          </cell>
          <cell r="G64">
            <v>365388.06</v>
          </cell>
          <cell r="H64">
            <v>1971439.83</v>
          </cell>
          <cell r="I64">
            <v>191296.41</v>
          </cell>
          <cell r="J64">
            <v>29501670.379999999</v>
          </cell>
          <cell r="K64">
            <v>8836281.7599999998</v>
          </cell>
          <cell r="M64">
            <v>5130730.04</v>
          </cell>
          <cell r="N64">
            <v>806189.17999999993</v>
          </cell>
          <cell r="O64">
            <v>6876118.8300000001</v>
          </cell>
          <cell r="P64">
            <v>421319.93</v>
          </cell>
          <cell r="Q64">
            <v>1081523.29</v>
          </cell>
          <cell r="R64">
            <v>129270.36</v>
          </cell>
          <cell r="S64">
            <v>877611.12</v>
          </cell>
          <cell r="T64">
            <v>0</v>
          </cell>
          <cell r="U64">
            <v>3684432.92</v>
          </cell>
        </row>
        <row r="65">
          <cell r="A65" t="str">
            <v>BUTIÁ2013</v>
          </cell>
          <cell r="B65" t="str">
            <v>BUTIÁ</v>
          </cell>
          <cell r="C65">
            <v>2013</v>
          </cell>
          <cell r="D65">
            <v>41235686.060000002</v>
          </cell>
          <cell r="E65">
            <v>3512101.44</v>
          </cell>
          <cell r="F65">
            <v>3098412.47</v>
          </cell>
          <cell r="G65">
            <v>447896.53</v>
          </cell>
          <cell r="H65">
            <v>1968783.41</v>
          </cell>
          <cell r="I65">
            <v>165774.96</v>
          </cell>
          <cell r="J65">
            <v>36170850.469999999</v>
          </cell>
          <cell r="K65">
            <v>9490924.3000000007</v>
          </cell>
          <cell r="M65">
            <v>6174988.8700000001</v>
          </cell>
          <cell r="N65">
            <v>840017.71999999986</v>
          </cell>
          <cell r="O65">
            <v>10539755.890000001</v>
          </cell>
          <cell r="P65">
            <v>943362.64</v>
          </cell>
          <cell r="Q65">
            <v>1536554.69</v>
          </cell>
          <cell r="R65">
            <v>474247.91</v>
          </cell>
          <cell r="S65">
            <v>1054231.77</v>
          </cell>
          <cell r="U65">
            <v>7060371.21</v>
          </cell>
        </row>
        <row r="66">
          <cell r="A66" t="str">
            <v>BUTIÁ2014</v>
          </cell>
          <cell r="B66" t="str">
            <v>BUTIÁ</v>
          </cell>
          <cell r="C66">
            <v>2014</v>
          </cell>
          <cell r="D66">
            <v>42647296.25</v>
          </cell>
          <cell r="E66">
            <v>3889871.11</v>
          </cell>
          <cell r="F66">
            <v>3224563.2</v>
          </cell>
          <cell r="G66">
            <v>485264.07</v>
          </cell>
          <cell r="H66">
            <v>2049403.46</v>
          </cell>
          <cell r="I66">
            <v>221821.3</v>
          </cell>
          <cell r="J66">
            <v>37648585.140000001</v>
          </cell>
          <cell r="K66">
            <v>10207299.220000001</v>
          </cell>
          <cell r="M66">
            <v>6292144.8899999997</v>
          </cell>
          <cell r="N66">
            <v>931151.88000000012</v>
          </cell>
          <cell r="O66">
            <v>8550083.6099999994</v>
          </cell>
          <cell r="P66">
            <v>615268.32999999996</v>
          </cell>
          <cell r="Q66">
            <v>1874947.67</v>
          </cell>
          <cell r="S66">
            <v>1805369.72</v>
          </cell>
          <cell r="U66">
            <v>-4526933.74</v>
          </cell>
        </row>
        <row r="67">
          <cell r="A67" t="str">
            <v>CHARQUEADAS2002</v>
          </cell>
          <cell r="B67" t="str">
            <v>CHARQUEADAS</v>
          </cell>
          <cell r="C67">
            <v>2002</v>
          </cell>
          <cell r="D67">
            <v>19550194</v>
          </cell>
          <cell r="E67">
            <v>1639496.46</v>
          </cell>
          <cell r="F67">
            <v>1558017.63</v>
          </cell>
          <cell r="G67">
            <v>645931.73</v>
          </cell>
          <cell r="H67">
            <v>643943.09</v>
          </cell>
          <cell r="I67">
            <v>99736.55</v>
          </cell>
          <cell r="J67">
            <v>16388181.789999999</v>
          </cell>
          <cell r="K67">
            <v>3940687.47</v>
          </cell>
          <cell r="M67">
            <v>5502136.3000000007</v>
          </cell>
          <cell r="N67">
            <v>427231.73</v>
          </cell>
          <cell r="O67">
            <v>2813201.23</v>
          </cell>
          <cell r="P67">
            <v>1362918.27</v>
          </cell>
          <cell r="Q67">
            <v>502452.7</v>
          </cell>
          <cell r="R67">
            <v>97147</v>
          </cell>
          <cell r="S67">
            <v>405305.7</v>
          </cell>
          <cell r="T67">
            <v>0</v>
          </cell>
          <cell r="U67">
            <v>1717488.15</v>
          </cell>
        </row>
        <row r="68">
          <cell r="A68" t="str">
            <v>CHARQUEADAS2003</v>
          </cell>
          <cell r="B68" t="str">
            <v>CHARQUEADAS</v>
          </cell>
          <cell r="C68">
            <v>2003</v>
          </cell>
          <cell r="D68">
            <v>23681044.23</v>
          </cell>
          <cell r="E68">
            <v>2082834.06</v>
          </cell>
          <cell r="F68">
            <v>1982163.17</v>
          </cell>
          <cell r="G68">
            <v>774359.43</v>
          </cell>
          <cell r="H68">
            <v>844874.47</v>
          </cell>
          <cell r="I68">
            <v>673710.94</v>
          </cell>
          <cell r="J68">
            <v>19534705.690000001</v>
          </cell>
          <cell r="K68">
            <v>4113996.81</v>
          </cell>
          <cell r="M68">
            <v>7070456.4399999995</v>
          </cell>
          <cell r="N68">
            <v>480037.18</v>
          </cell>
          <cell r="O68">
            <v>3294052.41</v>
          </cell>
          <cell r="P68">
            <v>1255165.43</v>
          </cell>
          <cell r="Q68">
            <v>676310.72</v>
          </cell>
          <cell r="R68">
            <v>125773.43</v>
          </cell>
          <cell r="S68">
            <v>550537.29</v>
          </cell>
          <cell r="T68">
            <v>0</v>
          </cell>
          <cell r="U68">
            <v>1977411.97</v>
          </cell>
        </row>
        <row r="69">
          <cell r="A69" t="str">
            <v>CHARQUEADAS2004</v>
          </cell>
          <cell r="B69" t="str">
            <v>CHARQUEADAS</v>
          </cell>
          <cell r="C69">
            <v>2004</v>
          </cell>
          <cell r="D69">
            <v>28817368.77</v>
          </cell>
          <cell r="E69">
            <v>3430811.58</v>
          </cell>
          <cell r="G69">
            <v>1576682.2</v>
          </cell>
          <cell r="H69">
            <v>1154552</v>
          </cell>
          <cell r="I69">
            <v>712339.33</v>
          </cell>
          <cell r="J69">
            <v>22971558.760000002</v>
          </cell>
          <cell r="K69">
            <v>4563569.37</v>
          </cell>
          <cell r="O69">
            <v>3778198.92</v>
          </cell>
          <cell r="P69">
            <v>1565110.47</v>
          </cell>
          <cell r="Q69">
            <v>404493.02</v>
          </cell>
          <cell r="R69">
            <v>165494.35999999999</v>
          </cell>
          <cell r="S69">
            <v>238998.66</v>
          </cell>
        </row>
        <row r="70">
          <cell r="A70" t="str">
            <v>CHARQUEADAS2005</v>
          </cell>
          <cell r="B70" t="str">
            <v>CHARQUEADAS</v>
          </cell>
          <cell r="C70">
            <v>2005</v>
          </cell>
          <cell r="D70">
            <v>32332834.34</v>
          </cell>
          <cell r="E70">
            <v>3680878.28</v>
          </cell>
          <cell r="F70">
            <v>3484618.64</v>
          </cell>
          <cell r="G70">
            <v>1407187.39</v>
          </cell>
          <cell r="H70">
            <v>1573281.2</v>
          </cell>
          <cell r="I70">
            <v>1115399.69</v>
          </cell>
          <cell r="J70">
            <v>26167869.5</v>
          </cell>
          <cell r="K70">
            <v>5709232.3600000003</v>
          </cell>
          <cell r="M70">
            <v>9666497.6999999993</v>
          </cell>
          <cell r="N70">
            <v>673879.46</v>
          </cell>
          <cell r="O70">
            <v>4252687.5</v>
          </cell>
          <cell r="P70">
            <v>1087350.77</v>
          </cell>
          <cell r="Q70">
            <v>40000</v>
          </cell>
          <cell r="R70">
            <v>0</v>
          </cell>
          <cell r="S70">
            <v>40000</v>
          </cell>
          <cell r="T70">
            <v>0</v>
          </cell>
          <cell r="U70">
            <v>2687622.74</v>
          </cell>
        </row>
        <row r="71">
          <cell r="A71" t="str">
            <v>CHARQUEADAS2006</v>
          </cell>
          <cell r="B71" t="str">
            <v>CHARQUEADAS</v>
          </cell>
          <cell r="C71">
            <v>2006</v>
          </cell>
          <cell r="D71">
            <v>37637567.149999999</v>
          </cell>
          <cell r="E71">
            <v>2886278.31</v>
          </cell>
          <cell r="F71">
            <v>2674555.48</v>
          </cell>
          <cell r="G71">
            <v>242263.2</v>
          </cell>
          <cell r="H71">
            <v>1643915.6</v>
          </cell>
          <cell r="I71">
            <v>1039595.4</v>
          </cell>
          <cell r="J71">
            <v>31638961.010000002</v>
          </cell>
          <cell r="K71">
            <v>6341262.0499999998</v>
          </cell>
          <cell r="M71">
            <v>12268973.010000002</v>
          </cell>
          <cell r="N71">
            <v>686703.5</v>
          </cell>
          <cell r="O71">
            <v>4546508.96</v>
          </cell>
          <cell r="P71">
            <v>1420681.49</v>
          </cell>
          <cell r="Q71">
            <v>536374.4</v>
          </cell>
          <cell r="R71">
            <v>0</v>
          </cell>
          <cell r="S71">
            <v>483774.4</v>
          </cell>
          <cell r="T71">
            <v>0</v>
          </cell>
          <cell r="U71">
            <v>3265945.26</v>
          </cell>
        </row>
        <row r="72">
          <cell r="A72" t="str">
            <v>CHARQUEADAS2007</v>
          </cell>
          <cell r="B72" t="str">
            <v>CHARQUEADAS</v>
          </cell>
          <cell r="C72">
            <v>2007</v>
          </cell>
          <cell r="D72">
            <v>50192280.109999999</v>
          </cell>
          <cell r="E72">
            <v>5261182.29</v>
          </cell>
          <cell r="F72">
            <v>5022575.05</v>
          </cell>
          <cell r="G72">
            <v>2460718.27</v>
          </cell>
          <cell r="H72">
            <v>1580845.97</v>
          </cell>
          <cell r="I72">
            <v>1625773.95</v>
          </cell>
          <cell r="J72">
            <v>41284831.189999998</v>
          </cell>
          <cell r="K72">
            <v>7344136.6100000003</v>
          </cell>
          <cell r="M72">
            <v>15388985.050000001</v>
          </cell>
          <cell r="N72">
            <v>780350.69000000006</v>
          </cell>
          <cell r="O72">
            <v>5542209.8099999996</v>
          </cell>
          <cell r="P72">
            <v>1227061.76</v>
          </cell>
          <cell r="Q72">
            <v>70310</v>
          </cell>
          <cell r="R72">
            <v>0</v>
          </cell>
          <cell r="S72">
            <v>45000</v>
          </cell>
          <cell r="T72">
            <v>0</v>
          </cell>
          <cell r="U72">
            <v>4822202.84</v>
          </cell>
        </row>
        <row r="73">
          <cell r="A73" t="str">
            <v>CHARQUEADAS2008</v>
          </cell>
          <cell r="B73" t="str">
            <v>CHARQUEADAS</v>
          </cell>
          <cell r="C73">
            <v>2008</v>
          </cell>
          <cell r="D73">
            <v>59517182.899999999</v>
          </cell>
          <cell r="E73">
            <v>4783875.8</v>
          </cell>
          <cell r="F73">
            <v>4524417.3499999996</v>
          </cell>
          <cell r="G73">
            <v>1120703.8899999999</v>
          </cell>
          <cell r="H73">
            <v>2104340.96</v>
          </cell>
          <cell r="I73">
            <v>1937499.96</v>
          </cell>
          <cell r="J73">
            <v>49788913.689999998</v>
          </cell>
          <cell r="K73">
            <v>9176347.7799999993</v>
          </cell>
          <cell r="M73">
            <v>19663877.649999999</v>
          </cell>
          <cell r="N73">
            <v>643248.36999999988</v>
          </cell>
          <cell r="O73">
            <v>7480754.5999999996</v>
          </cell>
          <cell r="P73">
            <v>1474558.8</v>
          </cell>
          <cell r="Q73">
            <v>1314260</v>
          </cell>
          <cell r="R73">
            <v>0</v>
          </cell>
          <cell r="S73">
            <v>1094000</v>
          </cell>
          <cell r="T73">
            <v>0</v>
          </cell>
          <cell r="U73">
            <v>5996349.1500000004</v>
          </cell>
        </row>
        <row r="74">
          <cell r="A74" t="str">
            <v>CHARQUEADAS2009</v>
          </cell>
          <cell r="B74" t="str">
            <v>CHARQUEADAS</v>
          </cell>
          <cell r="C74">
            <v>2009</v>
          </cell>
          <cell r="D74">
            <v>58620559.299999997</v>
          </cell>
          <cell r="E74">
            <v>4739153.6100000003</v>
          </cell>
          <cell r="F74">
            <v>4435923.1100000003</v>
          </cell>
          <cell r="G74">
            <v>1605335.67</v>
          </cell>
          <cell r="H74">
            <v>1813356.35</v>
          </cell>
          <cell r="I74">
            <v>2108903.11</v>
          </cell>
          <cell r="J74">
            <v>48950022.619999997</v>
          </cell>
          <cell r="K74">
            <v>8601023.1500000004</v>
          </cell>
          <cell r="M74">
            <v>16502969.329999998</v>
          </cell>
          <cell r="N74">
            <v>1135935.31</v>
          </cell>
          <cell r="O74">
            <v>8522222.1999999993</v>
          </cell>
          <cell r="P74">
            <v>1610989.85</v>
          </cell>
          <cell r="Q74">
            <v>686696.86</v>
          </cell>
          <cell r="R74">
            <v>0</v>
          </cell>
          <cell r="S74">
            <v>531526.86</v>
          </cell>
          <cell r="T74">
            <v>0</v>
          </cell>
          <cell r="U74">
            <v>6534665.6100000003</v>
          </cell>
        </row>
        <row r="75">
          <cell r="A75" t="str">
            <v>CHARQUEADAS2010</v>
          </cell>
          <cell r="B75" t="str">
            <v>CHARQUEADAS</v>
          </cell>
          <cell r="C75">
            <v>2010</v>
          </cell>
          <cell r="D75">
            <v>65534015.270000003</v>
          </cell>
          <cell r="E75">
            <v>5631713.1299999999</v>
          </cell>
          <cell r="F75">
            <v>5330788.13</v>
          </cell>
          <cell r="G75">
            <v>1899840.53</v>
          </cell>
          <cell r="H75">
            <v>2269410.7599999998</v>
          </cell>
          <cell r="I75">
            <v>2235333.96</v>
          </cell>
          <cell r="J75">
            <v>53608280.68</v>
          </cell>
          <cell r="K75">
            <v>9237070.2699999996</v>
          </cell>
          <cell r="M75">
            <v>17919488.979999997</v>
          </cell>
          <cell r="N75">
            <v>1108332.4099999999</v>
          </cell>
          <cell r="O75">
            <v>10133539.24</v>
          </cell>
          <cell r="P75">
            <v>1833477.41</v>
          </cell>
          <cell r="Q75">
            <v>4235457.3899999997</v>
          </cell>
          <cell r="R75">
            <v>1144232</v>
          </cell>
          <cell r="S75">
            <v>3008585.39</v>
          </cell>
          <cell r="T75">
            <v>0</v>
          </cell>
          <cell r="U75">
            <v>7123539.2800000003</v>
          </cell>
        </row>
        <row r="76">
          <cell r="A76" t="str">
            <v>CHARQUEADAS2011</v>
          </cell>
          <cell r="B76" t="str">
            <v>CHARQUEADAS</v>
          </cell>
          <cell r="C76">
            <v>2011</v>
          </cell>
          <cell r="D76">
            <v>77633543.829999998</v>
          </cell>
          <cell r="E76">
            <v>7160213.4000000004</v>
          </cell>
          <cell r="F76">
            <v>6822711</v>
          </cell>
          <cell r="G76">
            <v>2638834.44</v>
          </cell>
          <cell r="H76">
            <v>2881929.88</v>
          </cell>
          <cell r="I76">
            <v>2364235.17</v>
          </cell>
          <cell r="J76">
            <v>60878900.969999999</v>
          </cell>
          <cell r="K76">
            <v>11412134.59</v>
          </cell>
          <cell r="M76">
            <v>19816239.859999999</v>
          </cell>
          <cell r="N76">
            <v>1274120.5</v>
          </cell>
          <cell r="O76">
            <v>5542209.8099999996</v>
          </cell>
          <cell r="P76">
            <v>1227061.76</v>
          </cell>
          <cell r="Q76">
            <v>70310</v>
          </cell>
          <cell r="R76">
            <v>0</v>
          </cell>
          <cell r="S76">
            <v>45000</v>
          </cell>
          <cell r="T76">
            <v>0</v>
          </cell>
          <cell r="U76">
            <v>4822202.84</v>
          </cell>
        </row>
        <row r="77">
          <cell r="A77" t="str">
            <v>CHARQUEADAS2012</v>
          </cell>
          <cell r="B77" t="str">
            <v>CHARQUEADAS</v>
          </cell>
          <cell r="C77">
            <v>2012</v>
          </cell>
          <cell r="D77">
            <v>94560648.010000005</v>
          </cell>
          <cell r="E77">
            <v>17312866.640000001</v>
          </cell>
          <cell r="F77">
            <v>16691471.1</v>
          </cell>
          <cell r="G77">
            <v>2177907.2200000002</v>
          </cell>
          <cell r="H77">
            <v>12545913.130000001</v>
          </cell>
          <cell r="I77">
            <v>2787610.06</v>
          </cell>
          <cell r="J77">
            <v>65951352.600000001</v>
          </cell>
          <cell r="K77">
            <v>11781708.9</v>
          </cell>
          <cell r="M77">
            <v>21018994.140000001</v>
          </cell>
          <cell r="N77">
            <v>1453085.33</v>
          </cell>
          <cell r="O77">
            <v>12822627.08</v>
          </cell>
          <cell r="P77">
            <v>2282185.9700000002</v>
          </cell>
          <cell r="Q77">
            <v>3343787.23</v>
          </cell>
          <cell r="R77">
            <v>1404150.48</v>
          </cell>
          <cell r="S77">
            <v>1939636.75</v>
          </cell>
          <cell r="T77">
            <v>0</v>
          </cell>
        </row>
        <row r="78">
          <cell r="A78" t="str">
            <v>CHARQUEADAS2013</v>
          </cell>
          <cell r="B78" t="str">
            <v>CHARQUEADAS</v>
          </cell>
          <cell r="C78">
            <v>2013</v>
          </cell>
          <cell r="D78">
            <v>89844855.430000007</v>
          </cell>
          <cell r="E78">
            <v>9102316.0500000007</v>
          </cell>
          <cell r="F78">
            <v>8705473.4100000001</v>
          </cell>
          <cell r="G78">
            <v>2753277.09</v>
          </cell>
          <cell r="H78">
            <v>3640168</v>
          </cell>
          <cell r="I78">
            <v>3370871.71</v>
          </cell>
          <cell r="J78">
            <v>72555356.200000003</v>
          </cell>
          <cell r="K78">
            <v>12654565.58</v>
          </cell>
          <cell r="M78">
            <v>22052680.27</v>
          </cell>
          <cell r="N78">
            <v>1633637.66</v>
          </cell>
          <cell r="O78">
            <v>15454461.41</v>
          </cell>
          <cell r="P78">
            <v>3779957.68</v>
          </cell>
          <cell r="Q78">
            <v>3037535.26</v>
          </cell>
          <cell r="R78">
            <v>252647.94</v>
          </cell>
          <cell r="S78">
            <v>2734687.32</v>
          </cell>
          <cell r="T78">
            <v>0</v>
          </cell>
        </row>
        <row r="79">
          <cell r="A79" t="str">
            <v>CHARQUEADAS2014</v>
          </cell>
          <cell r="B79" t="str">
            <v>CHARQUEADAS</v>
          </cell>
          <cell r="C79">
            <v>2014</v>
          </cell>
          <cell r="D79">
            <v>100218952.41</v>
          </cell>
          <cell r="E79">
            <v>10633566.859999999</v>
          </cell>
          <cell r="F79">
            <v>10210172.25</v>
          </cell>
          <cell r="G79">
            <v>3839361.64</v>
          </cell>
          <cell r="H79">
            <v>3916705.09</v>
          </cell>
          <cell r="I79">
            <v>3466609.85</v>
          </cell>
          <cell r="J79">
            <v>77242765.310000002</v>
          </cell>
          <cell r="K79">
            <v>15310948.67</v>
          </cell>
          <cell r="M79">
            <v>21451255.100000001</v>
          </cell>
          <cell r="N79">
            <v>1735943.46</v>
          </cell>
          <cell r="O79">
            <v>15945717.939999999</v>
          </cell>
          <cell r="P79">
            <v>3204840.11</v>
          </cell>
          <cell r="Q79">
            <v>9109899.3599999994</v>
          </cell>
          <cell r="R79">
            <v>6228730.2699999996</v>
          </cell>
          <cell r="S79">
            <v>2881169.09</v>
          </cell>
        </row>
        <row r="80">
          <cell r="A80" t="str">
            <v>ELDORADO DO SUL2002</v>
          </cell>
          <cell r="B80" t="str">
            <v>ELDORADO DO SUL</v>
          </cell>
          <cell r="C80">
            <v>2002</v>
          </cell>
          <cell r="D80">
            <v>24050680.100000001</v>
          </cell>
          <cell r="E80">
            <v>3269047.79</v>
          </cell>
          <cell r="F80">
            <v>3178964.75</v>
          </cell>
          <cell r="G80">
            <v>419503.26</v>
          </cell>
          <cell r="H80">
            <v>2163096.5099999998</v>
          </cell>
          <cell r="I80">
            <v>0</v>
          </cell>
          <cell r="J80">
            <v>19134089.16</v>
          </cell>
          <cell r="K80">
            <v>3450686.83</v>
          </cell>
          <cell r="M80">
            <v>7259002.7699999996</v>
          </cell>
          <cell r="N80">
            <v>313470.83</v>
          </cell>
          <cell r="O80">
            <v>4246071.62</v>
          </cell>
          <cell r="P80">
            <v>1139925.6200000001</v>
          </cell>
          <cell r="Q80">
            <v>246843.8</v>
          </cell>
          <cell r="R80">
            <v>0</v>
          </cell>
          <cell r="S80">
            <v>206293.8</v>
          </cell>
          <cell r="T80">
            <v>0</v>
          </cell>
        </row>
        <row r="81">
          <cell r="A81" t="str">
            <v>ELDORADO DO SUL2003</v>
          </cell>
          <cell r="B81" t="str">
            <v>ELDORADO DO SUL</v>
          </cell>
          <cell r="C81">
            <v>2003</v>
          </cell>
          <cell r="D81">
            <v>30352068.469999999</v>
          </cell>
          <cell r="E81">
            <v>4534453.87</v>
          </cell>
          <cell r="F81">
            <v>4422011.72</v>
          </cell>
          <cell r="G81">
            <v>543446.03</v>
          </cell>
          <cell r="H81">
            <v>3164676.19</v>
          </cell>
          <cell r="I81">
            <v>0</v>
          </cell>
          <cell r="J81">
            <v>22912736.550000001</v>
          </cell>
          <cell r="K81">
            <v>3600269.68</v>
          </cell>
          <cell r="M81">
            <v>9325164.0799999982</v>
          </cell>
          <cell r="N81">
            <v>403817.88</v>
          </cell>
          <cell r="O81">
            <v>5050582.3600000003</v>
          </cell>
          <cell r="P81">
            <v>1490725.04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2339681.84</v>
          </cell>
        </row>
        <row r="82">
          <cell r="A82" t="str">
            <v>ELDORADO DO SUL2004</v>
          </cell>
          <cell r="B82" t="str">
            <v>ELDORADO DO SUL</v>
          </cell>
          <cell r="C82">
            <v>2004</v>
          </cell>
          <cell r="D82">
            <v>30371189.760000002</v>
          </cell>
          <cell r="E82">
            <v>5393074.3899999997</v>
          </cell>
          <cell r="F82">
            <v>5255667.55</v>
          </cell>
          <cell r="G82">
            <v>544097.1</v>
          </cell>
          <cell r="H82">
            <v>3878382.07</v>
          </cell>
          <cell r="I82">
            <v>67660.350000000006</v>
          </cell>
          <cell r="J82">
            <v>22874440.219999999</v>
          </cell>
          <cell r="K82">
            <v>3993123.25</v>
          </cell>
          <cell r="M82">
            <v>8214890.7000000002</v>
          </cell>
          <cell r="N82">
            <v>506051.41</v>
          </cell>
          <cell r="O82">
            <v>5342374.71</v>
          </cell>
          <cell r="P82">
            <v>1383962.61</v>
          </cell>
          <cell r="Q82">
            <v>51760.97</v>
          </cell>
          <cell r="R82">
            <v>0</v>
          </cell>
          <cell r="S82">
            <v>0</v>
          </cell>
          <cell r="T82">
            <v>0</v>
          </cell>
        </row>
        <row r="83">
          <cell r="A83" t="str">
            <v>ELDORADO DO SUL2005</v>
          </cell>
          <cell r="B83" t="str">
            <v>ELDORADO DO SUL</v>
          </cell>
          <cell r="C83">
            <v>2005</v>
          </cell>
          <cell r="D83">
            <v>38247586.75</v>
          </cell>
          <cell r="E83">
            <v>9477376.6899999995</v>
          </cell>
          <cell r="F83">
            <v>9322139.9100000001</v>
          </cell>
          <cell r="G83">
            <v>564797.31999999995</v>
          </cell>
          <cell r="H83">
            <v>7805235.5999999996</v>
          </cell>
          <cell r="I83">
            <v>237920.2</v>
          </cell>
          <cell r="J83">
            <v>26109633.739999998</v>
          </cell>
          <cell r="K83">
            <v>5702863.04</v>
          </cell>
          <cell r="M83">
            <v>8374366.129999999</v>
          </cell>
          <cell r="N83">
            <v>556496.21</v>
          </cell>
          <cell r="O83">
            <v>6349333.1600000001</v>
          </cell>
          <cell r="P83">
            <v>1070609.3</v>
          </cell>
          <cell r="Q83">
            <v>65444.1</v>
          </cell>
          <cell r="R83">
            <v>0</v>
          </cell>
          <cell r="S83">
            <v>0</v>
          </cell>
          <cell r="T83">
            <v>0</v>
          </cell>
          <cell r="U83">
            <v>2575568.9900000002</v>
          </cell>
        </row>
        <row r="84">
          <cell r="A84" t="str">
            <v>ELDORADO DO SUL2006</v>
          </cell>
          <cell r="B84" t="str">
            <v>ELDORADO DO SUL</v>
          </cell>
          <cell r="C84">
            <v>2006</v>
          </cell>
          <cell r="D84">
            <v>39664960.259999998</v>
          </cell>
          <cell r="E84">
            <v>7895397.8200000003</v>
          </cell>
          <cell r="F84">
            <v>7737366.8700000001</v>
          </cell>
          <cell r="G84">
            <v>571212.34</v>
          </cell>
          <cell r="H84">
            <v>6199866.7000000002</v>
          </cell>
          <cell r="I84">
            <v>250442.99</v>
          </cell>
          <cell r="J84">
            <v>29536304.800000001</v>
          </cell>
          <cell r="K84">
            <v>6339045.0199999996</v>
          </cell>
          <cell r="M84">
            <v>9697064.9900000002</v>
          </cell>
          <cell r="N84">
            <v>665082.81000000006</v>
          </cell>
          <cell r="O84">
            <v>6650659.0800000001</v>
          </cell>
          <cell r="P84">
            <v>1031431.22</v>
          </cell>
          <cell r="Q84">
            <v>748962.2</v>
          </cell>
          <cell r="R84">
            <v>374266.58</v>
          </cell>
          <cell r="S84">
            <v>261293.28</v>
          </cell>
          <cell r="T84">
            <v>0</v>
          </cell>
          <cell r="U84">
            <v>2905758.33</v>
          </cell>
        </row>
        <row r="85">
          <cell r="A85" t="str">
            <v>ELDORADO DO SUL2007</v>
          </cell>
          <cell r="B85" t="str">
            <v>ELDORADO DO SUL</v>
          </cell>
          <cell r="C85">
            <v>2007</v>
          </cell>
          <cell r="D85">
            <v>44289010.43</v>
          </cell>
          <cell r="E85">
            <v>6880867.6100000003</v>
          </cell>
          <cell r="F85">
            <v>6714243.9199999999</v>
          </cell>
          <cell r="G85">
            <v>621160.95999999996</v>
          </cell>
          <cell r="H85">
            <v>5044068.62</v>
          </cell>
          <cell r="I85">
            <v>252378.56</v>
          </cell>
          <cell r="J85">
            <v>35003717.219999999</v>
          </cell>
          <cell r="K85">
            <v>7344136.6100000003</v>
          </cell>
          <cell r="M85">
            <v>11350300.02</v>
          </cell>
          <cell r="N85">
            <v>768432.99</v>
          </cell>
          <cell r="O85">
            <v>8143741.2699999996</v>
          </cell>
          <cell r="P85">
            <v>1543110.41</v>
          </cell>
          <cell r="Q85">
            <v>934559.16</v>
          </cell>
          <cell r="R85">
            <v>375249.82</v>
          </cell>
          <cell r="S85">
            <v>380418.4</v>
          </cell>
          <cell r="T85">
            <v>0</v>
          </cell>
          <cell r="U85">
            <v>3872708.05</v>
          </cell>
        </row>
        <row r="86">
          <cell r="A86" t="str">
            <v>ELDORADO DO SUL2008</v>
          </cell>
          <cell r="B86" t="str">
            <v>ELDORADO DO SUL</v>
          </cell>
          <cell r="C86">
            <v>2008</v>
          </cell>
          <cell r="D86">
            <v>62567673.539999999</v>
          </cell>
          <cell r="E86">
            <v>9200716.5099999998</v>
          </cell>
          <cell r="F86">
            <v>8974734.0500000007</v>
          </cell>
          <cell r="G86">
            <v>620168.56000000006</v>
          </cell>
          <cell r="H86">
            <v>6749999.1399999997</v>
          </cell>
          <cell r="I86">
            <v>284840.99</v>
          </cell>
          <cell r="J86">
            <v>48501450.049999997</v>
          </cell>
          <cell r="K86">
            <v>9176347.7799999993</v>
          </cell>
          <cell r="M86">
            <v>17827161.300000001</v>
          </cell>
          <cell r="N86">
            <v>959103.85000000009</v>
          </cell>
          <cell r="O86">
            <v>10285450.6</v>
          </cell>
          <cell r="P86">
            <v>1422714.3</v>
          </cell>
          <cell r="Q86">
            <v>1035871.13</v>
          </cell>
          <cell r="R86">
            <v>0</v>
          </cell>
          <cell r="S86">
            <v>785000</v>
          </cell>
          <cell r="T86">
            <v>0</v>
          </cell>
          <cell r="U86">
            <v>6268491.5700000003</v>
          </cell>
        </row>
        <row r="87">
          <cell r="A87" t="str">
            <v>ELDORADO DO SUL2009</v>
          </cell>
          <cell r="B87" t="str">
            <v>ELDORADO DO SUL</v>
          </cell>
          <cell r="C87">
            <v>2009</v>
          </cell>
          <cell r="D87">
            <v>69986726.120000005</v>
          </cell>
          <cell r="E87">
            <v>10218322.890000001</v>
          </cell>
          <cell r="F87">
            <v>9946574.6099999994</v>
          </cell>
          <cell r="G87">
            <v>703884.77</v>
          </cell>
          <cell r="H87">
            <v>7288184.7699999996</v>
          </cell>
          <cell r="I87">
            <v>308537.59000000003</v>
          </cell>
          <cell r="J87">
            <v>57388131.82</v>
          </cell>
          <cell r="K87">
            <v>8601023.1500000004</v>
          </cell>
          <cell r="M87">
            <v>23276588.149999999</v>
          </cell>
          <cell r="N87">
            <v>1177715.6299999999</v>
          </cell>
          <cell r="O87">
            <v>11602786.880000001</v>
          </cell>
          <cell r="P87">
            <v>1143289.01</v>
          </cell>
          <cell r="Q87">
            <v>1274723.8</v>
          </cell>
          <cell r="R87">
            <v>979095.76</v>
          </cell>
          <cell r="S87">
            <v>0</v>
          </cell>
          <cell r="T87">
            <v>0</v>
          </cell>
          <cell r="U87">
            <v>8362609.1200000001</v>
          </cell>
        </row>
        <row r="88">
          <cell r="A88" t="str">
            <v>ELDORADO DO SUL2010</v>
          </cell>
          <cell r="B88" t="str">
            <v>ELDORADO DO SUL</v>
          </cell>
          <cell r="C88">
            <v>2010</v>
          </cell>
          <cell r="D88">
            <v>76386671.090000004</v>
          </cell>
          <cell r="E88">
            <v>13394492.4</v>
          </cell>
          <cell r="F88">
            <v>13121671.689999999</v>
          </cell>
          <cell r="G88">
            <v>743084.4</v>
          </cell>
          <cell r="H88">
            <v>9831739.7699999996</v>
          </cell>
          <cell r="I88">
            <v>337566.73</v>
          </cell>
          <cell r="J88">
            <v>60161157.259999998</v>
          </cell>
          <cell r="K88">
            <v>9237070.2699999996</v>
          </cell>
          <cell r="M88">
            <v>19427545.579999998</v>
          </cell>
          <cell r="N88">
            <v>1248731.1800000002</v>
          </cell>
          <cell r="O88">
            <v>17927316.219999999</v>
          </cell>
          <cell r="P88">
            <v>1451791.44</v>
          </cell>
          <cell r="Q88">
            <v>546483.63</v>
          </cell>
          <cell r="R88">
            <v>0</v>
          </cell>
          <cell r="S88">
            <v>400000</v>
          </cell>
          <cell r="T88">
            <v>0</v>
          </cell>
          <cell r="U88">
            <v>11932405.710000001</v>
          </cell>
        </row>
        <row r="89">
          <cell r="A89" t="str">
            <v>ELDORADO DO SUL2011</v>
          </cell>
          <cell r="B89" t="str">
            <v>ELDORADO DO SUL</v>
          </cell>
          <cell r="C89">
            <v>2011</v>
          </cell>
          <cell r="D89">
            <v>74260487.010000005</v>
          </cell>
          <cell r="E89">
            <v>15862815.359999999</v>
          </cell>
          <cell r="F89">
            <v>15541782.289999999</v>
          </cell>
          <cell r="G89">
            <v>952965.03</v>
          </cell>
          <cell r="H89">
            <v>11697342.65</v>
          </cell>
          <cell r="I89">
            <v>371769.26</v>
          </cell>
          <cell r="J89">
            <v>55377759.950000003</v>
          </cell>
          <cell r="K89">
            <v>11412134.59</v>
          </cell>
          <cell r="M89">
            <v>10932062.27</v>
          </cell>
          <cell r="N89">
            <v>1480629.8499999999</v>
          </cell>
          <cell r="O89">
            <v>20833066.539999999</v>
          </cell>
          <cell r="P89">
            <v>1596774.65</v>
          </cell>
          <cell r="Q89">
            <v>1323943.6200000001</v>
          </cell>
          <cell r="R89">
            <v>447000</v>
          </cell>
          <cell r="S89">
            <v>706437.75</v>
          </cell>
          <cell r="T89">
            <v>0</v>
          </cell>
          <cell r="U89">
            <v>11782299.57</v>
          </cell>
        </row>
        <row r="90">
          <cell r="A90" t="str">
            <v>ELDORADO DO SUL2012</v>
          </cell>
          <cell r="B90" t="str">
            <v>ELDORADO DO SUL</v>
          </cell>
          <cell r="C90">
            <v>2012</v>
          </cell>
          <cell r="D90">
            <v>75066436.930000007</v>
          </cell>
          <cell r="E90">
            <v>18122122.41</v>
          </cell>
          <cell r="F90">
            <v>17755176.739999998</v>
          </cell>
          <cell r="G90">
            <v>1012178.06</v>
          </cell>
          <cell r="H90">
            <v>13577275.93</v>
          </cell>
          <cell r="I90">
            <v>433207.82</v>
          </cell>
          <cell r="J90">
            <v>54461437.840000004</v>
          </cell>
          <cell r="K90">
            <v>11781708.9</v>
          </cell>
          <cell r="M90">
            <v>12518320.779999999</v>
          </cell>
          <cell r="N90">
            <v>1617877.29</v>
          </cell>
          <cell r="O90">
            <v>16530080.68</v>
          </cell>
          <cell r="P90">
            <v>1359863.35</v>
          </cell>
          <cell r="Q90">
            <v>1549845.53</v>
          </cell>
          <cell r="R90">
            <v>0</v>
          </cell>
          <cell r="S90">
            <v>1305854.3999999999</v>
          </cell>
          <cell r="T90">
            <v>0</v>
          </cell>
          <cell r="U90">
            <v>6626819.3499999996</v>
          </cell>
        </row>
        <row r="91">
          <cell r="A91" t="str">
            <v>ELDORADO DO SUL2013</v>
          </cell>
          <cell r="B91" t="str">
            <v>ELDORADO DO SUL</v>
          </cell>
          <cell r="C91">
            <v>2013</v>
          </cell>
          <cell r="D91">
            <v>91170798.599999994</v>
          </cell>
          <cell r="E91">
            <v>22139598.059999999</v>
          </cell>
          <cell r="F91">
            <v>21629186.09</v>
          </cell>
          <cell r="G91">
            <v>1163763.28</v>
          </cell>
          <cell r="H91">
            <v>16808009.800000001</v>
          </cell>
          <cell r="I91">
            <v>388560.73</v>
          </cell>
          <cell r="J91">
            <v>66647638.030000001</v>
          </cell>
          <cell r="K91">
            <v>12654565.58</v>
          </cell>
          <cell r="M91">
            <v>13672312.560000002</v>
          </cell>
          <cell r="N91">
            <v>1823599.98</v>
          </cell>
          <cell r="O91">
            <v>25399974.359999999</v>
          </cell>
          <cell r="P91">
            <v>1339231.6499999999</v>
          </cell>
          <cell r="Q91">
            <v>2507800.9900000002</v>
          </cell>
          <cell r="R91">
            <v>627876.39</v>
          </cell>
          <cell r="S91">
            <v>461115.66</v>
          </cell>
        </row>
        <row r="92">
          <cell r="A92" t="str">
            <v>ELDORADO DO SUL2014</v>
          </cell>
          <cell r="B92" t="str">
            <v>ELDORADO DO SUL</v>
          </cell>
          <cell r="C92">
            <v>2014</v>
          </cell>
          <cell r="D92">
            <v>89472634.709999993</v>
          </cell>
          <cell r="E92">
            <v>24932864.57</v>
          </cell>
          <cell r="F92">
            <v>24346163.23</v>
          </cell>
          <cell r="G92">
            <v>1292772.57</v>
          </cell>
          <cell r="H92">
            <v>18555172.129999999</v>
          </cell>
          <cell r="I92">
            <v>533270.28</v>
          </cell>
          <cell r="J92">
            <v>61426418.359999999</v>
          </cell>
          <cell r="K92">
            <v>13609732.18</v>
          </cell>
          <cell r="M92">
            <v>13544402.899999999</v>
          </cell>
          <cell r="N92">
            <v>2012566.98</v>
          </cell>
          <cell r="O92">
            <v>18688716.300000001</v>
          </cell>
          <cell r="P92">
            <v>1392256.29</v>
          </cell>
          <cell r="Q92">
            <v>3284813.74</v>
          </cell>
          <cell r="R92">
            <v>1959207.64</v>
          </cell>
          <cell r="S92">
            <v>1086766</v>
          </cell>
        </row>
        <row r="93">
          <cell r="A93" t="str">
            <v>GENERAL CÂMARA2002</v>
          </cell>
          <cell r="B93" t="str">
            <v>GENERAL CÂMARA</v>
          </cell>
          <cell r="C93">
            <v>2002</v>
          </cell>
          <cell r="D93">
            <v>4713367.28</v>
          </cell>
          <cell r="E93">
            <v>318704.08</v>
          </cell>
          <cell r="F93">
            <v>216887.51</v>
          </cell>
          <cell r="G93">
            <v>31897.08</v>
          </cell>
          <cell r="H93">
            <v>115686.9</v>
          </cell>
          <cell r="I93">
            <v>0</v>
          </cell>
          <cell r="J93">
            <v>4161036.8</v>
          </cell>
          <cell r="K93">
            <v>1998933.13</v>
          </cell>
          <cell r="M93">
            <v>824353.43</v>
          </cell>
          <cell r="N93">
            <v>72116.86</v>
          </cell>
          <cell r="O93">
            <v>381689.09</v>
          </cell>
          <cell r="P93">
            <v>195233.28</v>
          </cell>
          <cell r="Q93">
            <v>24157.56</v>
          </cell>
          <cell r="R93">
            <v>0</v>
          </cell>
          <cell r="S93">
            <v>0</v>
          </cell>
          <cell r="T93">
            <v>24157.56</v>
          </cell>
          <cell r="U93">
            <v>516784.24</v>
          </cell>
        </row>
        <row r="94">
          <cell r="A94" t="str">
            <v>GENERAL CÂMARA2003</v>
          </cell>
          <cell r="B94" t="str">
            <v>GENERAL CÂMARA</v>
          </cell>
          <cell r="C94">
            <v>2003</v>
          </cell>
          <cell r="D94">
            <v>5138086.8099999996</v>
          </cell>
          <cell r="E94">
            <v>300974.75</v>
          </cell>
          <cell r="F94">
            <v>161123.53</v>
          </cell>
          <cell r="G94">
            <v>40481.279999999999</v>
          </cell>
          <cell r="H94">
            <v>35871.01</v>
          </cell>
          <cell r="I94">
            <v>0</v>
          </cell>
          <cell r="J94">
            <v>4528414.6399999997</v>
          </cell>
          <cell r="K94">
            <v>1975094.08</v>
          </cell>
          <cell r="M94">
            <v>1069027.42</v>
          </cell>
          <cell r="N94">
            <v>83102.16</v>
          </cell>
          <cell r="O94">
            <v>480941.9</v>
          </cell>
          <cell r="P94">
            <v>168389.71</v>
          </cell>
          <cell r="Q94">
            <v>31460</v>
          </cell>
          <cell r="R94">
            <v>0</v>
          </cell>
          <cell r="S94">
            <v>0</v>
          </cell>
          <cell r="T94">
            <v>0</v>
          </cell>
          <cell r="U94">
            <v>476815.05</v>
          </cell>
        </row>
        <row r="95">
          <cell r="A95" t="str">
            <v>GENERAL CÂMARA2004</v>
          </cell>
          <cell r="B95" t="str">
            <v>GENERAL CÂMARA</v>
          </cell>
          <cell r="C95">
            <v>2004</v>
          </cell>
          <cell r="D95">
            <v>5822366.5099999998</v>
          </cell>
          <cell r="E95">
            <v>316145.88</v>
          </cell>
          <cell r="F95">
            <v>149873.54999999999</v>
          </cell>
          <cell r="G95">
            <v>47789.7</v>
          </cell>
          <cell r="H95">
            <v>53005.24</v>
          </cell>
          <cell r="I95">
            <v>0</v>
          </cell>
          <cell r="J95">
            <v>5250180.54</v>
          </cell>
          <cell r="K95">
            <v>2065506.52</v>
          </cell>
          <cell r="M95">
            <v>1449843.35</v>
          </cell>
          <cell r="N95">
            <v>101319.25</v>
          </cell>
          <cell r="O95">
            <v>505886.93</v>
          </cell>
          <cell r="P95">
            <v>188206.7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491234.55</v>
          </cell>
        </row>
        <row r="96">
          <cell r="A96" t="str">
            <v>GENERAL CÂMARA2005</v>
          </cell>
          <cell r="B96" t="str">
            <v>GENERAL CÂMARA</v>
          </cell>
          <cell r="C96">
            <v>2005</v>
          </cell>
          <cell r="D96">
            <v>6843885.2300000004</v>
          </cell>
          <cell r="E96">
            <v>460077.69</v>
          </cell>
          <cell r="F96">
            <v>258883.92</v>
          </cell>
          <cell r="G96">
            <v>67951.839999999997</v>
          </cell>
          <cell r="H96">
            <v>103019.93</v>
          </cell>
          <cell r="I96">
            <v>0</v>
          </cell>
          <cell r="J96">
            <v>6138328.9800000004</v>
          </cell>
          <cell r="K96">
            <v>2436019.9</v>
          </cell>
          <cell r="M96">
            <v>1369524.78</v>
          </cell>
          <cell r="N96">
            <v>125747.46</v>
          </cell>
          <cell r="O96">
            <v>625868.28</v>
          </cell>
          <cell r="P96">
            <v>98221.35</v>
          </cell>
          <cell r="U96">
            <v>659845.09</v>
          </cell>
        </row>
        <row r="97">
          <cell r="A97" t="str">
            <v>GENERAL CÂMARA2006</v>
          </cell>
          <cell r="B97" t="str">
            <v>GENERAL CÂMARA</v>
          </cell>
          <cell r="C97">
            <v>2006</v>
          </cell>
          <cell r="D97">
            <v>6958555.2699999996</v>
          </cell>
          <cell r="E97">
            <v>505069.16</v>
          </cell>
          <cell r="F97">
            <v>300114.49</v>
          </cell>
          <cell r="G97">
            <v>55225.17</v>
          </cell>
          <cell r="H97">
            <v>135365.94</v>
          </cell>
          <cell r="I97">
            <v>0</v>
          </cell>
          <cell r="J97">
            <v>6130343.8700000001</v>
          </cell>
          <cell r="K97">
            <v>2538394.98</v>
          </cell>
          <cell r="M97">
            <v>1409943.25</v>
          </cell>
          <cell r="N97">
            <v>136079.5</v>
          </cell>
          <cell r="O97">
            <v>598719.19999999995</v>
          </cell>
          <cell r="P97">
            <v>175079.44</v>
          </cell>
          <cell r="Q97">
            <v>148510.39999999999</v>
          </cell>
          <cell r="R97">
            <v>0</v>
          </cell>
          <cell r="S97">
            <v>118000</v>
          </cell>
          <cell r="T97">
            <v>0</v>
          </cell>
          <cell r="U97">
            <v>598719.19999999995</v>
          </cell>
        </row>
        <row r="98">
          <cell r="A98" t="str">
            <v>GENERAL CÂMARA2007</v>
          </cell>
          <cell r="B98" t="str">
            <v>GENERAL CÂMARA</v>
          </cell>
          <cell r="C98">
            <v>2007</v>
          </cell>
          <cell r="D98">
            <v>7900905.0700000003</v>
          </cell>
          <cell r="E98">
            <v>459402.53</v>
          </cell>
          <cell r="F98">
            <v>269801.38</v>
          </cell>
          <cell r="G98">
            <v>63986.66</v>
          </cell>
          <cell r="H98">
            <v>51806.63</v>
          </cell>
          <cell r="I98">
            <v>48706.66</v>
          </cell>
          <cell r="J98">
            <v>6704619.3399999999</v>
          </cell>
          <cell r="K98">
            <v>2745598.89</v>
          </cell>
          <cell r="M98">
            <v>1432459.58</v>
          </cell>
          <cell r="N98">
            <v>128747.95</v>
          </cell>
          <cell r="O98">
            <v>695162.33</v>
          </cell>
          <cell r="P98">
            <v>139867.98000000001</v>
          </cell>
          <cell r="Q98">
            <v>64316.35</v>
          </cell>
          <cell r="R98">
            <v>0</v>
          </cell>
          <cell r="S98">
            <v>17550</v>
          </cell>
          <cell r="T98">
            <v>0</v>
          </cell>
          <cell r="U98">
            <v>824225.8</v>
          </cell>
        </row>
        <row r="99">
          <cell r="A99" t="str">
            <v>GENERAL CÂMARA2008</v>
          </cell>
          <cell r="B99" t="str">
            <v>GENERAL CÂMARA</v>
          </cell>
          <cell r="C99">
            <v>2008</v>
          </cell>
          <cell r="D99">
            <v>9201638.9299999997</v>
          </cell>
          <cell r="E99">
            <v>497456.12</v>
          </cell>
          <cell r="F99">
            <v>308993.40000000002</v>
          </cell>
          <cell r="G99">
            <v>57129.1</v>
          </cell>
          <cell r="H99">
            <v>79620.899999999994</v>
          </cell>
          <cell r="I99">
            <v>47030.34</v>
          </cell>
          <cell r="J99">
            <v>8347595.0599999996</v>
          </cell>
          <cell r="K99">
            <v>3441130.64</v>
          </cell>
          <cell r="M99">
            <v>1805110.5899999999</v>
          </cell>
          <cell r="N99">
            <v>160916.04999999999</v>
          </cell>
          <cell r="O99">
            <v>743225.2</v>
          </cell>
          <cell r="P99">
            <v>201587.92</v>
          </cell>
          <cell r="Q99">
            <v>403623.71</v>
          </cell>
          <cell r="R99">
            <v>0</v>
          </cell>
          <cell r="S99">
            <v>378363.63</v>
          </cell>
          <cell r="T99">
            <v>0</v>
          </cell>
          <cell r="U99">
            <v>1166863.55</v>
          </cell>
        </row>
        <row r="100">
          <cell r="A100" t="str">
            <v>GENERAL CÂMARA2009</v>
          </cell>
          <cell r="B100" t="str">
            <v>GENERAL CÂMARA</v>
          </cell>
          <cell r="C100">
            <v>2009</v>
          </cell>
          <cell r="D100">
            <v>9460139.5999999996</v>
          </cell>
          <cell r="E100">
            <v>447523.55</v>
          </cell>
          <cell r="F100">
            <v>239494.72</v>
          </cell>
          <cell r="G100">
            <v>65075.59</v>
          </cell>
          <cell r="H100">
            <v>58970.17</v>
          </cell>
          <cell r="I100">
            <v>56272.38</v>
          </cell>
          <cell r="J100">
            <v>8526825.1199999992</v>
          </cell>
          <cell r="K100">
            <v>3225383.91</v>
          </cell>
          <cell r="M100">
            <v>1696644.14</v>
          </cell>
          <cell r="N100">
            <v>191111.78999999998</v>
          </cell>
          <cell r="O100">
            <v>820452.09</v>
          </cell>
          <cell r="P100">
            <v>379617.89</v>
          </cell>
          <cell r="Q100">
            <v>640524.62</v>
          </cell>
          <cell r="R100">
            <v>530900</v>
          </cell>
          <cell r="S100">
            <v>97000</v>
          </cell>
          <cell r="T100">
            <v>0</v>
          </cell>
          <cell r="U100">
            <v>1273425.75</v>
          </cell>
        </row>
        <row r="101">
          <cell r="A101" t="str">
            <v>GENERAL CÂMARA2010</v>
          </cell>
          <cell r="B101" t="str">
            <v>GENERAL CÂMARA</v>
          </cell>
          <cell r="C101">
            <v>2010</v>
          </cell>
          <cell r="D101">
            <v>11764967.5</v>
          </cell>
          <cell r="E101">
            <v>598078.68000000005</v>
          </cell>
          <cell r="F101">
            <v>381495.14</v>
          </cell>
          <cell r="G101">
            <v>67398.259999999995</v>
          </cell>
          <cell r="H101">
            <v>200958.86</v>
          </cell>
          <cell r="I101">
            <v>69619.14</v>
          </cell>
          <cell r="J101">
            <v>10579516.439999999</v>
          </cell>
          <cell r="K101">
            <v>3463901.55</v>
          </cell>
          <cell r="M101">
            <v>2009275.8</v>
          </cell>
          <cell r="N101">
            <v>191035.87</v>
          </cell>
          <cell r="O101">
            <v>1107090.1000000001</v>
          </cell>
          <cell r="P101">
            <v>444014.37</v>
          </cell>
          <cell r="Q101">
            <v>1125574.48</v>
          </cell>
          <cell r="R101">
            <v>0</v>
          </cell>
          <cell r="S101">
            <v>1110500</v>
          </cell>
          <cell r="T101">
            <v>0</v>
          </cell>
          <cell r="U101">
            <v>1334968.69</v>
          </cell>
        </row>
        <row r="102">
          <cell r="A102" t="str">
            <v>GENERAL CÂMARA2011</v>
          </cell>
          <cell r="B102" t="str">
            <v>GENERAL CÂMARA</v>
          </cell>
          <cell r="C102">
            <v>2011</v>
          </cell>
          <cell r="D102">
            <v>12179277.43</v>
          </cell>
          <cell r="E102">
            <v>600327.72</v>
          </cell>
          <cell r="F102">
            <v>388240.64000000001</v>
          </cell>
          <cell r="G102">
            <v>69987.960000000006</v>
          </cell>
          <cell r="H102">
            <v>165930.81</v>
          </cell>
          <cell r="I102">
            <v>87018.36</v>
          </cell>
          <cell r="J102">
            <v>11126634.4</v>
          </cell>
          <cell r="K102">
            <v>4279550.66</v>
          </cell>
          <cell r="M102">
            <v>2298100.2799999998</v>
          </cell>
          <cell r="N102">
            <v>208803.3</v>
          </cell>
          <cell r="O102">
            <v>1265736.71</v>
          </cell>
          <cell r="P102">
            <v>257402.17</v>
          </cell>
          <cell r="Q102">
            <v>823152.91</v>
          </cell>
          <cell r="R102">
            <v>530076.86</v>
          </cell>
          <cell r="S102">
            <v>282861.61</v>
          </cell>
          <cell r="T102">
            <v>0</v>
          </cell>
          <cell r="U102">
            <v>1618567.45</v>
          </cell>
        </row>
        <row r="103">
          <cell r="A103" t="str">
            <v>GENERAL CÂMARA2012</v>
          </cell>
          <cell r="B103" t="str">
            <v>GENERAL CÂMARA</v>
          </cell>
          <cell r="C103">
            <v>2012</v>
          </cell>
          <cell r="D103">
            <v>11647261.720000001</v>
          </cell>
          <cell r="E103">
            <v>592323.24</v>
          </cell>
          <cell r="F103">
            <v>361876.97</v>
          </cell>
          <cell r="G103">
            <v>76513.31</v>
          </cell>
          <cell r="H103">
            <v>122429.04</v>
          </cell>
          <cell r="I103">
            <v>90039.22</v>
          </cell>
          <cell r="J103">
            <v>10468844.789999999</v>
          </cell>
          <cell r="K103">
            <v>4418141.04</v>
          </cell>
          <cell r="M103">
            <v>2299720</v>
          </cell>
          <cell r="N103">
            <v>248607.70999999996</v>
          </cell>
          <cell r="P103">
            <v>434226.65</v>
          </cell>
          <cell r="Q103">
            <v>477765.25</v>
          </cell>
          <cell r="S103">
            <v>466590.09</v>
          </cell>
        </row>
        <row r="104">
          <cell r="A104" t="str">
            <v>GENERAL CÂMARA2013</v>
          </cell>
          <cell r="B104" t="str">
            <v>GENERAL CÂMARA</v>
          </cell>
          <cell r="C104">
            <v>2013</v>
          </cell>
          <cell r="D104">
            <v>15095269.93</v>
          </cell>
          <cell r="E104">
            <v>818258.33</v>
          </cell>
          <cell r="F104">
            <v>544882.68999999994</v>
          </cell>
          <cell r="G104">
            <v>89235.14</v>
          </cell>
          <cell r="H104">
            <v>219275.73</v>
          </cell>
          <cell r="I104">
            <v>77945.34</v>
          </cell>
          <cell r="J104">
            <v>13466578.859999999</v>
          </cell>
          <cell r="K104">
            <v>4745462.25</v>
          </cell>
          <cell r="M104">
            <v>2961601.94</v>
          </cell>
          <cell r="N104">
            <v>288880.32</v>
          </cell>
          <cell r="O104">
            <v>1813584.39</v>
          </cell>
          <cell r="P104">
            <v>623636.77</v>
          </cell>
          <cell r="Q104">
            <v>596750.22</v>
          </cell>
          <cell r="S104">
            <v>584927.29</v>
          </cell>
        </row>
        <row r="105">
          <cell r="A105" t="str">
            <v>GENERAL CÂMARA2014</v>
          </cell>
          <cell r="B105" t="str">
            <v>GENERAL CÂMARA</v>
          </cell>
          <cell r="C105">
            <v>2014</v>
          </cell>
          <cell r="D105">
            <v>16189545.359999999</v>
          </cell>
          <cell r="E105">
            <v>827778.61</v>
          </cell>
          <cell r="F105" t="str">
            <v>N/D</v>
          </cell>
          <cell r="G105">
            <v>92794.51</v>
          </cell>
          <cell r="H105">
            <v>182527.63</v>
          </cell>
          <cell r="I105">
            <v>83854.02</v>
          </cell>
          <cell r="J105">
            <v>14637248.140000001</v>
          </cell>
          <cell r="K105">
            <v>5103649.71</v>
          </cell>
          <cell r="M105">
            <v>3815493.51</v>
          </cell>
          <cell r="N105">
            <v>389791.22</v>
          </cell>
          <cell r="O105" t="str">
            <v>N/D</v>
          </cell>
          <cell r="P105">
            <v>413232.68</v>
          </cell>
          <cell r="Q105">
            <v>1717894.66</v>
          </cell>
          <cell r="R105">
            <v>0</v>
          </cell>
          <cell r="S105">
            <v>1705234.27</v>
          </cell>
          <cell r="T105">
            <v>0</v>
          </cell>
          <cell r="U105">
            <v>0</v>
          </cell>
        </row>
        <row r="106">
          <cell r="A106" t="str">
            <v>TRIUNFO2002</v>
          </cell>
          <cell r="B106" t="str">
            <v>TRIUNFO</v>
          </cell>
          <cell r="C106">
            <v>2002</v>
          </cell>
          <cell r="D106">
            <v>64914037</v>
          </cell>
          <cell r="E106">
            <v>3519439</v>
          </cell>
          <cell r="F106">
            <v>3384667</v>
          </cell>
          <cell r="G106">
            <v>270301</v>
          </cell>
          <cell r="H106">
            <v>2220942</v>
          </cell>
          <cell r="I106">
            <v>735937</v>
          </cell>
          <cell r="J106">
            <v>60348660</v>
          </cell>
          <cell r="K106">
            <v>2957731.55</v>
          </cell>
          <cell r="M106">
            <v>41112571</v>
          </cell>
          <cell r="N106">
            <v>327050</v>
          </cell>
          <cell r="O106">
            <v>2608110</v>
          </cell>
          <cell r="P106">
            <v>139044</v>
          </cell>
          <cell r="Q106">
            <v>40259</v>
          </cell>
          <cell r="R106">
            <v>0</v>
          </cell>
          <cell r="S106">
            <v>259</v>
          </cell>
          <cell r="T106">
            <v>0</v>
          </cell>
          <cell r="U106">
            <v>8191941</v>
          </cell>
        </row>
        <row r="107">
          <cell r="A107" t="str">
            <v>TRIUNFO2003</v>
          </cell>
          <cell r="B107" t="str">
            <v>TRIUNFO</v>
          </cell>
          <cell r="C107">
            <v>2003</v>
          </cell>
          <cell r="D107">
            <v>75994239</v>
          </cell>
          <cell r="E107">
            <v>4808609</v>
          </cell>
          <cell r="F107">
            <v>4693204</v>
          </cell>
          <cell r="G107">
            <v>278918</v>
          </cell>
          <cell r="H107">
            <v>3430489</v>
          </cell>
          <cell r="I107">
            <v>2428111</v>
          </cell>
          <cell r="J107">
            <v>66184414</v>
          </cell>
          <cell r="K107">
            <v>3085945.48</v>
          </cell>
          <cell r="M107">
            <v>53917341</v>
          </cell>
          <cell r="N107">
            <v>356678</v>
          </cell>
          <cell r="O107">
            <v>3080765.58</v>
          </cell>
          <cell r="P107">
            <v>1216941</v>
          </cell>
        </row>
        <row r="108">
          <cell r="A108" t="str">
            <v>TRIUNFO2004</v>
          </cell>
          <cell r="B108" t="str">
            <v>TRIUNFO</v>
          </cell>
          <cell r="C108">
            <v>2004</v>
          </cell>
          <cell r="D108">
            <v>84139461</v>
          </cell>
          <cell r="E108">
            <v>7775491</v>
          </cell>
          <cell r="F108">
            <v>7636872</v>
          </cell>
          <cell r="G108">
            <v>318003</v>
          </cell>
          <cell r="H108">
            <v>5642416</v>
          </cell>
          <cell r="I108">
            <v>2929477</v>
          </cell>
          <cell r="J108">
            <v>71664397</v>
          </cell>
          <cell r="K108">
            <v>3422677.17</v>
          </cell>
          <cell r="M108">
            <v>55305702</v>
          </cell>
          <cell r="N108">
            <v>498805</v>
          </cell>
          <cell r="O108">
            <v>3339793</v>
          </cell>
          <cell r="P108">
            <v>443710</v>
          </cell>
          <cell r="Q108">
            <v>157607</v>
          </cell>
          <cell r="R108">
            <v>0</v>
          </cell>
          <cell r="S108">
            <v>0</v>
          </cell>
          <cell r="T108">
            <v>0</v>
          </cell>
          <cell r="U108">
            <v>3339792</v>
          </cell>
        </row>
        <row r="109">
          <cell r="A109" t="str">
            <v>TRIUNFO2005</v>
          </cell>
          <cell r="B109" t="str">
            <v>TRIUNFO</v>
          </cell>
          <cell r="C109">
            <v>2005</v>
          </cell>
          <cell r="D109">
            <v>107659022</v>
          </cell>
          <cell r="E109">
            <v>10622705</v>
          </cell>
          <cell r="F109">
            <v>10392884</v>
          </cell>
          <cell r="G109">
            <v>562308</v>
          </cell>
          <cell r="H109">
            <v>8027063</v>
          </cell>
          <cell r="I109">
            <v>1120172</v>
          </cell>
          <cell r="J109">
            <v>92374654</v>
          </cell>
          <cell r="K109">
            <v>4989209.04</v>
          </cell>
          <cell r="M109">
            <v>69776976</v>
          </cell>
          <cell r="N109">
            <v>644889</v>
          </cell>
          <cell r="O109">
            <v>4041882</v>
          </cell>
          <cell r="P109">
            <v>71234</v>
          </cell>
          <cell r="Q109">
            <v>185818</v>
          </cell>
          <cell r="R109">
            <v>0</v>
          </cell>
          <cell r="S109">
            <v>0</v>
          </cell>
          <cell r="T109">
            <v>0</v>
          </cell>
          <cell r="U109">
            <v>5560497</v>
          </cell>
        </row>
        <row r="110">
          <cell r="A110" t="str">
            <v>TRIUNFO2006</v>
          </cell>
          <cell r="B110" t="str">
            <v>TRIUNFO</v>
          </cell>
          <cell r="C110">
            <v>2006</v>
          </cell>
          <cell r="D110">
            <v>123328067.45</v>
          </cell>
          <cell r="E110">
            <v>11794388.810000001</v>
          </cell>
          <cell r="F110">
            <v>11457200.039999999</v>
          </cell>
          <cell r="G110">
            <v>392915.11</v>
          </cell>
          <cell r="H110">
            <v>8566288.4000000004</v>
          </cell>
          <cell r="I110">
            <v>1793502.31</v>
          </cell>
          <cell r="J110">
            <v>104698874.86</v>
          </cell>
          <cell r="K110">
            <v>5546387.4500000002</v>
          </cell>
          <cell r="M110">
            <v>82017373.549999997</v>
          </cell>
          <cell r="N110">
            <v>686045.53</v>
          </cell>
          <cell r="O110">
            <v>4351156.41</v>
          </cell>
          <cell r="P110">
            <v>88885.91</v>
          </cell>
          <cell r="Q110">
            <v>53550</v>
          </cell>
          <cell r="R110">
            <v>0</v>
          </cell>
          <cell r="S110">
            <v>0</v>
          </cell>
          <cell r="T110">
            <v>0</v>
          </cell>
          <cell r="U110">
            <v>4309307.41</v>
          </cell>
        </row>
        <row r="111">
          <cell r="A111" t="str">
            <v>TRIUNFO2007</v>
          </cell>
          <cell r="B111" t="str">
            <v>TRIUNFO</v>
          </cell>
          <cell r="C111">
            <v>2007</v>
          </cell>
          <cell r="D111">
            <v>143416447</v>
          </cell>
          <cell r="E111">
            <v>16219535</v>
          </cell>
          <cell r="F111">
            <v>16005579</v>
          </cell>
          <cell r="G111">
            <v>466641</v>
          </cell>
          <cell r="H111">
            <v>11922598</v>
          </cell>
          <cell r="I111">
            <v>7701233</v>
          </cell>
          <cell r="J111">
            <v>115408192</v>
          </cell>
          <cell r="K111">
            <v>6426119.5800000001</v>
          </cell>
          <cell r="M111">
            <v>89316420</v>
          </cell>
          <cell r="N111">
            <v>621471.71</v>
          </cell>
          <cell r="O111">
            <v>5052534</v>
          </cell>
          <cell r="P111">
            <v>104800</v>
          </cell>
          <cell r="Q111">
            <v>151930</v>
          </cell>
          <cell r="R111">
            <v>0</v>
          </cell>
          <cell r="S111">
            <v>0</v>
          </cell>
          <cell r="T111">
            <v>0</v>
          </cell>
          <cell r="U111">
            <v>4974665</v>
          </cell>
        </row>
        <row r="112">
          <cell r="A112" t="str">
            <v>TRIUNFO2008</v>
          </cell>
          <cell r="B112" t="str">
            <v>TRIUNFO</v>
          </cell>
          <cell r="C112">
            <v>2008</v>
          </cell>
          <cell r="D112">
            <v>177422252</v>
          </cell>
          <cell r="E112">
            <v>23091522</v>
          </cell>
          <cell r="F112">
            <v>22710024</v>
          </cell>
          <cell r="G112">
            <v>603325</v>
          </cell>
          <cell r="H112">
            <v>16269880</v>
          </cell>
          <cell r="I112">
            <v>9019211</v>
          </cell>
          <cell r="J112">
            <v>140211109</v>
          </cell>
          <cell r="K112">
            <v>8029304.4000000004</v>
          </cell>
          <cell r="M112">
            <v>90449855</v>
          </cell>
          <cell r="N112">
            <v>890622.44000000006</v>
          </cell>
          <cell r="O112">
            <v>7279181</v>
          </cell>
          <cell r="P112">
            <v>120810</v>
          </cell>
          <cell r="Q112">
            <v>380623</v>
          </cell>
          <cell r="R112">
            <v>0</v>
          </cell>
          <cell r="S112">
            <v>0</v>
          </cell>
          <cell r="T112">
            <v>0</v>
          </cell>
          <cell r="U112">
            <v>21718986</v>
          </cell>
        </row>
        <row r="113">
          <cell r="A113" t="str">
            <v>TRIUNFO2009</v>
          </cell>
          <cell r="B113" t="str">
            <v>TRIUNFO</v>
          </cell>
          <cell r="C113">
            <v>2009</v>
          </cell>
          <cell r="D113">
            <v>167338405</v>
          </cell>
          <cell r="E113">
            <v>15466691</v>
          </cell>
          <cell r="F113">
            <v>14943990</v>
          </cell>
          <cell r="G113">
            <v>1027610</v>
          </cell>
          <cell r="H113">
            <v>9962603</v>
          </cell>
          <cell r="I113">
            <v>7999959</v>
          </cell>
          <cell r="J113">
            <v>131814928</v>
          </cell>
          <cell r="K113">
            <v>7525895.2699999996</v>
          </cell>
          <cell r="M113">
            <v>84280009</v>
          </cell>
          <cell r="N113">
            <v>1010711.41</v>
          </cell>
          <cell r="O113">
            <v>9065485</v>
          </cell>
          <cell r="P113">
            <v>7088978</v>
          </cell>
          <cell r="Q113">
            <v>506414</v>
          </cell>
          <cell r="R113">
            <v>0</v>
          </cell>
          <cell r="S113">
            <v>0</v>
          </cell>
          <cell r="T113">
            <v>0</v>
          </cell>
          <cell r="U113">
            <v>21761968</v>
          </cell>
        </row>
        <row r="114">
          <cell r="A114" t="str">
            <v>TRIUNFO2010</v>
          </cell>
          <cell r="B114" t="str">
            <v>TRIUNFO</v>
          </cell>
          <cell r="C114">
            <v>2010</v>
          </cell>
          <cell r="D114">
            <v>155837072</v>
          </cell>
          <cell r="E114">
            <v>23421009</v>
          </cell>
          <cell r="F114">
            <v>22881420</v>
          </cell>
          <cell r="G114">
            <v>2039003</v>
          </cell>
          <cell r="H114">
            <v>16046216</v>
          </cell>
          <cell r="I114">
            <v>11934330</v>
          </cell>
          <cell r="J114">
            <v>112881446</v>
          </cell>
          <cell r="K114">
            <v>8082436.54</v>
          </cell>
          <cell r="M114">
            <v>84049937.579999998</v>
          </cell>
          <cell r="N114">
            <v>779526.45000000007</v>
          </cell>
          <cell r="P114">
            <v>693651</v>
          </cell>
          <cell r="Q114">
            <v>280082</v>
          </cell>
        </row>
        <row r="115">
          <cell r="A115" t="str">
            <v>TRIUNFO2011</v>
          </cell>
          <cell r="B115" t="str">
            <v>TRIUNFO</v>
          </cell>
          <cell r="C115">
            <v>2011</v>
          </cell>
          <cell r="D115">
            <v>175313597</v>
          </cell>
          <cell r="E115">
            <v>30416336</v>
          </cell>
          <cell r="F115">
            <v>30032376</v>
          </cell>
          <cell r="G115">
            <v>2105036</v>
          </cell>
          <cell r="H115">
            <v>23122699</v>
          </cell>
          <cell r="I115">
            <v>11740743</v>
          </cell>
          <cell r="J115">
            <v>119433647</v>
          </cell>
          <cell r="K115">
            <v>9985617.7599999998</v>
          </cell>
          <cell r="M115">
            <v>69188434</v>
          </cell>
          <cell r="N115">
            <v>1082705.58</v>
          </cell>
          <cell r="O115">
            <v>11150150</v>
          </cell>
          <cell r="P115">
            <v>1954746</v>
          </cell>
          <cell r="Q115">
            <v>331904</v>
          </cell>
          <cell r="R115">
            <v>0</v>
          </cell>
          <cell r="S115">
            <v>233665</v>
          </cell>
          <cell r="T115">
            <v>0</v>
          </cell>
          <cell r="U115">
            <v>23739942</v>
          </cell>
        </row>
        <row r="116">
          <cell r="A116" t="str">
            <v>TRIUNFO2012</v>
          </cell>
          <cell r="B116" t="str">
            <v>TRIUNFO</v>
          </cell>
          <cell r="C116">
            <v>2012</v>
          </cell>
          <cell r="D116">
            <v>194661659.94999999</v>
          </cell>
          <cell r="E116">
            <v>46979613.399999999</v>
          </cell>
          <cell r="F116">
            <v>46761866.159999996</v>
          </cell>
          <cell r="G116">
            <v>10998868.75</v>
          </cell>
          <cell r="H116">
            <v>30325881.940000001</v>
          </cell>
          <cell r="I116">
            <v>10961493.83</v>
          </cell>
          <cell r="J116">
            <v>112574629.17</v>
          </cell>
          <cell r="K116">
            <v>10308995.35</v>
          </cell>
          <cell r="M116">
            <v>63671282.5</v>
          </cell>
          <cell r="N116">
            <v>1411696.3</v>
          </cell>
          <cell r="O116">
            <v>12022109.23</v>
          </cell>
          <cell r="P116">
            <v>2083011.73</v>
          </cell>
          <cell r="Q116">
            <v>2447953.39</v>
          </cell>
          <cell r="R116">
            <v>1860632.84</v>
          </cell>
          <cell r="S116">
            <v>420470.55</v>
          </cell>
          <cell r="T116">
            <v>0</v>
          </cell>
          <cell r="U116">
            <v>17914417.850000001</v>
          </cell>
        </row>
        <row r="117">
          <cell r="A117" t="str">
            <v>TRIUNFO2013</v>
          </cell>
          <cell r="B117" t="str">
            <v>TRIUNFO</v>
          </cell>
          <cell r="C117">
            <v>2013</v>
          </cell>
          <cell r="D117">
            <v>184637846.71000001</v>
          </cell>
          <cell r="E117">
            <v>40524762.600000001</v>
          </cell>
          <cell r="F117">
            <v>40159969.640000001</v>
          </cell>
          <cell r="G117">
            <v>8010994.4400000004</v>
          </cell>
          <cell r="H117">
            <v>26906716.859999999</v>
          </cell>
          <cell r="I117">
            <v>13352411.189999999</v>
          </cell>
          <cell r="J117">
            <v>120069989.58</v>
          </cell>
          <cell r="K117">
            <v>11072744.880000001</v>
          </cell>
          <cell r="M117">
            <v>66099287.559999995</v>
          </cell>
          <cell r="N117">
            <v>1534921.13</v>
          </cell>
          <cell r="O117">
            <v>13400022.09</v>
          </cell>
          <cell r="P117">
            <v>3553182.59</v>
          </cell>
          <cell r="Q117">
            <v>635058.99</v>
          </cell>
          <cell r="R117">
            <v>50896.34</v>
          </cell>
          <cell r="S117">
            <v>584162.65</v>
          </cell>
          <cell r="T117">
            <v>0</v>
          </cell>
        </row>
        <row r="118">
          <cell r="A118" t="str">
            <v>TRIUNFO2014</v>
          </cell>
          <cell r="B118" t="str">
            <v>TRIUNFO</v>
          </cell>
          <cell r="C118">
            <v>2014</v>
          </cell>
          <cell r="D118">
            <v>182423311.91999999</v>
          </cell>
          <cell r="E118">
            <v>46703378.600000001</v>
          </cell>
          <cell r="F118">
            <v>46367124.450000003</v>
          </cell>
          <cell r="G118">
            <v>4158111.68</v>
          </cell>
          <cell r="H118">
            <v>36968784.07</v>
          </cell>
          <cell r="I118">
            <v>12772714.18</v>
          </cell>
          <cell r="J118">
            <v>98104125.349999994</v>
          </cell>
          <cell r="K118">
            <v>11908515.68</v>
          </cell>
          <cell r="M118">
            <v>60687208.010000005</v>
          </cell>
          <cell r="N118">
            <v>1692427.1999999997</v>
          </cell>
          <cell r="P118">
            <v>874427.85</v>
          </cell>
        </row>
        <row r="119">
          <cell r="A119" t="str">
            <v>MINAS DO LEÃO2002</v>
          </cell>
          <cell r="B119" t="str">
            <v>MINAS DO LEÃO</v>
          </cell>
          <cell r="C119">
            <v>2002</v>
          </cell>
          <cell r="D119">
            <v>4659247.75</v>
          </cell>
          <cell r="E119">
            <v>159154.94</v>
          </cell>
          <cell r="F119">
            <v>148895.74</v>
          </cell>
          <cell r="G119">
            <v>28031.61</v>
          </cell>
          <cell r="H119">
            <v>88738.240000000005</v>
          </cell>
          <cell r="I119">
            <v>382336.74</v>
          </cell>
          <cell r="J119">
            <v>4042125.67</v>
          </cell>
          <cell r="K119">
            <v>1478866.14</v>
          </cell>
          <cell r="M119">
            <v>1105638.0699999998</v>
          </cell>
          <cell r="N119">
            <v>79049.37</v>
          </cell>
          <cell r="O119">
            <v>507551.17</v>
          </cell>
          <cell r="P119">
            <v>69676.289999999994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459253.28</v>
          </cell>
        </row>
        <row r="120">
          <cell r="A120" t="str">
            <v>MINAS DO LEÃO2003</v>
          </cell>
          <cell r="B120" t="str">
            <v>MINAS DO LEÃO</v>
          </cell>
          <cell r="C120">
            <v>2003</v>
          </cell>
          <cell r="D120">
            <v>5141329.7300000004</v>
          </cell>
          <cell r="E120">
            <v>287488.39</v>
          </cell>
          <cell r="F120">
            <v>272159.96000000002</v>
          </cell>
          <cell r="G120">
            <v>37566.15</v>
          </cell>
          <cell r="H120">
            <v>203212.76</v>
          </cell>
          <cell r="I120">
            <v>352718.06</v>
          </cell>
          <cell r="J120">
            <v>4277368.8899999997</v>
          </cell>
          <cell r="K120">
            <v>1542973.07</v>
          </cell>
          <cell r="M120">
            <v>1227323.2399999998</v>
          </cell>
          <cell r="N120">
            <v>82594.679999999993</v>
          </cell>
          <cell r="O120">
            <v>563296.85</v>
          </cell>
          <cell r="P120">
            <v>201063.08</v>
          </cell>
          <cell r="Q120">
            <v>104523.8</v>
          </cell>
          <cell r="R120">
            <v>0</v>
          </cell>
          <cell r="S120">
            <v>104523.8</v>
          </cell>
          <cell r="T120">
            <v>0</v>
          </cell>
          <cell r="U120">
            <v>488976.93</v>
          </cell>
        </row>
        <row r="121">
          <cell r="A121" t="str">
            <v>MINAS DO LEÃO2004</v>
          </cell>
          <cell r="B121" t="str">
            <v>MINAS DO LEÃO</v>
          </cell>
          <cell r="C121">
            <v>2004</v>
          </cell>
          <cell r="D121">
            <v>6269428.2599999998</v>
          </cell>
          <cell r="E121">
            <v>830545.43</v>
          </cell>
          <cell r="F121">
            <v>815094.71</v>
          </cell>
          <cell r="G121">
            <v>71461.259999999995</v>
          </cell>
          <cell r="H121">
            <v>693075.65</v>
          </cell>
          <cell r="I121">
            <v>0</v>
          </cell>
          <cell r="J121">
            <v>4963819.3899999997</v>
          </cell>
          <cell r="K121">
            <v>1711338.86</v>
          </cell>
          <cell r="M121">
            <v>1110282.3599999999</v>
          </cell>
          <cell r="N121">
            <v>109256.84</v>
          </cell>
          <cell r="O121">
            <v>613420.68000000005</v>
          </cell>
          <cell r="P121">
            <v>453364.32</v>
          </cell>
          <cell r="Q121">
            <v>75477.34</v>
          </cell>
          <cell r="R121">
            <v>0</v>
          </cell>
          <cell r="S121">
            <v>50557.34</v>
          </cell>
          <cell r="T121">
            <v>0</v>
          </cell>
          <cell r="U121">
            <v>494039.28</v>
          </cell>
        </row>
        <row r="122">
          <cell r="A122" t="str">
            <v>MINAS DO LEÃO2005</v>
          </cell>
          <cell r="B122" t="str">
            <v>MINAS DO LEÃO</v>
          </cell>
          <cell r="C122">
            <v>2005</v>
          </cell>
          <cell r="D122">
            <v>7222905.71</v>
          </cell>
          <cell r="E122">
            <v>1028651.25</v>
          </cell>
          <cell r="F122">
            <v>1002272.2</v>
          </cell>
          <cell r="G122">
            <v>66471.39</v>
          </cell>
          <cell r="H122">
            <v>881140.89</v>
          </cell>
          <cell r="I122">
            <v>0</v>
          </cell>
          <cell r="J122">
            <v>5881212.3200000003</v>
          </cell>
          <cell r="K122">
            <v>2140962.5299999998</v>
          </cell>
          <cell r="M122">
            <v>1325157.55</v>
          </cell>
          <cell r="N122">
            <v>130036.86</v>
          </cell>
          <cell r="O122">
            <v>769715.46</v>
          </cell>
          <cell r="P122">
            <v>227957.52</v>
          </cell>
          <cell r="Q122">
            <v>201308.72</v>
          </cell>
          <cell r="R122">
            <v>0</v>
          </cell>
          <cell r="S122">
            <v>143308.72</v>
          </cell>
          <cell r="T122">
            <v>0</v>
          </cell>
          <cell r="U122">
            <v>600562.48</v>
          </cell>
        </row>
        <row r="123">
          <cell r="A123" t="str">
            <v>MINAS DO LEÃO2006</v>
          </cell>
          <cell r="B123" t="str">
            <v>MINAS DO LEÃO</v>
          </cell>
          <cell r="C123">
            <v>2006</v>
          </cell>
          <cell r="D123">
            <v>7887649.2999999998</v>
          </cell>
          <cell r="E123">
            <v>1233119.94</v>
          </cell>
          <cell r="F123">
            <v>1198838.32</v>
          </cell>
          <cell r="G123">
            <v>70741.119999999995</v>
          </cell>
          <cell r="H123">
            <v>1013784.67</v>
          </cell>
          <cell r="I123">
            <v>0</v>
          </cell>
          <cell r="J123">
            <v>6442051.3099999996</v>
          </cell>
          <cell r="K123">
            <v>2377973.62</v>
          </cell>
          <cell r="M123">
            <v>1535297.08</v>
          </cell>
          <cell r="N123">
            <v>134245.88</v>
          </cell>
          <cell r="O123">
            <v>849115.32</v>
          </cell>
          <cell r="P123">
            <v>126186.45</v>
          </cell>
          <cell r="Q123">
            <v>22875</v>
          </cell>
          <cell r="R123">
            <v>0</v>
          </cell>
          <cell r="S123">
            <v>12675</v>
          </cell>
          <cell r="T123">
            <v>0</v>
          </cell>
          <cell r="U123">
            <v>680086.85</v>
          </cell>
        </row>
        <row r="124">
          <cell r="A124" t="str">
            <v>MINAS DO LEÃO2007</v>
          </cell>
          <cell r="B124" t="str">
            <v>MINAS DO LEÃO</v>
          </cell>
          <cell r="C124">
            <v>2007</v>
          </cell>
          <cell r="D124">
            <v>9113844.1199999992</v>
          </cell>
          <cell r="E124">
            <v>1564429.15</v>
          </cell>
          <cell r="F124">
            <v>1524132.48</v>
          </cell>
          <cell r="G124">
            <v>75652.460000000006</v>
          </cell>
          <cell r="H124">
            <v>1304167.56</v>
          </cell>
          <cell r="I124">
            <v>0</v>
          </cell>
          <cell r="J124">
            <v>7143501.5800000001</v>
          </cell>
          <cell r="K124">
            <v>2754051.54</v>
          </cell>
          <cell r="M124">
            <v>1467100.3599999999</v>
          </cell>
          <cell r="N124">
            <v>142883.15</v>
          </cell>
          <cell r="O124">
            <v>962839.34</v>
          </cell>
          <cell r="P124">
            <v>134707.62</v>
          </cell>
          <cell r="Q124">
            <v>530445</v>
          </cell>
          <cell r="R124">
            <v>350000</v>
          </cell>
          <cell r="S124">
            <v>105245</v>
          </cell>
          <cell r="T124">
            <v>0</v>
          </cell>
          <cell r="U124">
            <v>858727.5</v>
          </cell>
        </row>
        <row r="125">
          <cell r="A125" t="str">
            <v>MINAS DO LEÃO2008</v>
          </cell>
          <cell r="B125" t="str">
            <v>MINAS DO LEÃO</v>
          </cell>
          <cell r="C125">
            <v>2008</v>
          </cell>
          <cell r="D125">
            <v>10796413.560000001</v>
          </cell>
          <cell r="E125">
            <v>1997323.76</v>
          </cell>
          <cell r="F125">
            <v>1948948.69</v>
          </cell>
          <cell r="G125">
            <v>109096.37</v>
          </cell>
          <cell r="H125">
            <v>1650381.6</v>
          </cell>
          <cell r="I125">
            <v>0</v>
          </cell>
          <cell r="J125">
            <v>8584377.5399999991</v>
          </cell>
          <cell r="K125">
            <v>3441130.64</v>
          </cell>
          <cell r="M125">
            <v>1568484.4900000002</v>
          </cell>
          <cell r="N125">
            <v>163632.98000000001</v>
          </cell>
          <cell r="O125">
            <v>1204252</v>
          </cell>
          <cell r="P125">
            <v>85389.05</v>
          </cell>
          <cell r="Q125">
            <v>1399826.33</v>
          </cell>
          <cell r="R125">
            <v>601014.92000000004</v>
          </cell>
          <cell r="S125">
            <v>732000</v>
          </cell>
          <cell r="T125">
            <v>0</v>
          </cell>
          <cell r="U125">
            <v>1122948.1499999999</v>
          </cell>
        </row>
        <row r="126">
          <cell r="A126" t="str">
            <v>MINAS DO LEÃO2009</v>
          </cell>
          <cell r="B126" t="str">
            <v>MINAS DO LEÃO</v>
          </cell>
          <cell r="C126">
            <v>2009</v>
          </cell>
          <cell r="D126">
            <v>11519616.65</v>
          </cell>
          <cell r="E126">
            <v>2399251.52</v>
          </cell>
          <cell r="F126">
            <v>2354875.7599999998</v>
          </cell>
          <cell r="G126">
            <v>126827.11</v>
          </cell>
          <cell r="H126">
            <v>2084791.5</v>
          </cell>
          <cell r="I126">
            <v>0</v>
          </cell>
          <cell r="J126">
            <v>8817730.9000000004</v>
          </cell>
          <cell r="K126">
            <v>3225383.91</v>
          </cell>
          <cell r="M126">
            <v>1620339.26</v>
          </cell>
          <cell r="N126">
            <v>205738.03</v>
          </cell>
          <cell r="O126">
            <v>1302091.32</v>
          </cell>
          <cell r="P126">
            <v>136791.51</v>
          </cell>
          <cell r="Q126">
            <v>68400</v>
          </cell>
          <cell r="R126">
            <v>0</v>
          </cell>
          <cell r="S126">
            <v>32000</v>
          </cell>
          <cell r="T126">
            <v>0</v>
          </cell>
          <cell r="U126">
            <v>1258275.3</v>
          </cell>
        </row>
        <row r="127">
          <cell r="A127" t="str">
            <v>MINAS DO LEÃO2010</v>
          </cell>
          <cell r="B127" t="str">
            <v>MINAS DO LEÃO</v>
          </cell>
          <cell r="C127">
            <v>2010</v>
          </cell>
          <cell r="D127">
            <v>13288671.25</v>
          </cell>
          <cell r="E127">
            <v>2729248.79</v>
          </cell>
          <cell r="F127">
            <v>2684809.86</v>
          </cell>
          <cell r="G127">
            <v>166575.59</v>
          </cell>
          <cell r="H127">
            <v>2416978.7400000002</v>
          </cell>
          <cell r="I127">
            <v>0</v>
          </cell>
          <cell r="J127">
            <v>10286542.73</v>
          </cell>
          <cell r="K127">
            <v>3463901.55</v>
          </cell>
          <cell r="M127">
            <v>2096680.9999999998</v>
          </cell>
          <cell r="N127">
            <v>209162.26</v>
          </cell>
          <cell r="O127">
            <v>1688991.19</v>
          </cell>
          <cell r="P127">
            <v>92714.44</v>
          </cell>
          <cell r="Q127">
            <v>739882.68</v>
          </cell>
          <cell r="R127">
            <v>247576.41</v>
          </cell>
          <cell r="S127">
            <v>439306.27</v>
          </cell>
          <cell r="T127">
            <v>0</v>
          </cell>
          <cell r="U127">
            <v>1485464.61</v>
          </cell>
        </row>
        <row r="128">
          <cell r="A128" t="str">
            <v>MINAS DO LEÃO2011</v>
          </cell>
          <cell r="B128" t="str">
            <v>MINAS DO LEÃO</v>
          </cell>
          <cell r="C128">
            <v>2011</v>
          </cell>
          <cell r="D128">
            <v>15628258.26</v>
          </cell>
          <cell r="E128">
            <v>3444256.83</v>
          </cell>
          <cell r="F128">
            <v>3396880.14</v>
          </cell>
          <cell r="G128">
            <v>192124.29</v>
          </cell>
          <cell r="H128">
            <v>2924024.43</v>
          </cell>
          <cell r="I128">
            <v>0</v>
          </cell>
          <cell r="J128">
            <v>11889666.27</v>
          </cell>
          <cell r="K128">
            <v>4279550.66</v>
          </cell>
          <cell r="M128">
            <v>2533824.21</v>
          </cell>
          <cell r="N128">
            <v>234342.99000000002</v>
          </cell>
          <cell r="O128">
            <v>1720971.2</v>
          </cell>
          <cell r="P128">
            <v>87271.54</v>
          </cell>
          <cell r="Q128">
            <v>693589.9</v>
          </cell>
          <cell r="R128">
            <v>605090.5</v>
          </cell>
          <cell r="S128">
            <v>18845.98</v>
          </cell>
          <cell r="T128">
            <v>0</v>
          </cell>
          <cell r="U128">
            <v>1813814.16</v>
          </cell>
        </row>
        <row r="129">
          <cell r="A129" t="str">
            <v>MINAS DO LEÃO2012</v>
          </cell>
          <cell r="B129" t="str">
            <v>MINAS DO LEÃO</v>
          </cell>
          <cell r="C129">
            <v>2012</v>
          </cell>
          <cell r="D129">
            <v>16137265.380000001</v>
          </cell>
          <cell r="E129">
            <v>3068214.62</v>
          </cell>
          <cell r="F129">
            <v>3018225.44</v>
          </cell>
          <cell r="G129">
            <v>207788.44</v>
          </cell>
          <cell r="H129">
            <v>2661142.23</v>
          </cell>
          <cell r="I129">
            <v>0</v>
          </cell>
          <cell r="J129">
            <v>12859188.51</v>
          </cell>
          <cell r="K129">
            <v>4418141.04</v>
          </cell>
          <cell r="M129">
            <v>2468653.77</v>
          </cell>
          <cell r="N129">
            <v>243976.60000000003</v>
          </cell>
          <cell r="O129">
            <v>2040537.89</v>
          </cell>
          <cell r="P129">
            <v>86595.39</v>
          </cell>
          <cell r="Q129">
            <v>622618.75</v>
          </cell>
          <cell r="R129">
            <v>0</v>
          </cell>
          <cell r="S129">
            <v>617397.59</v>
          </cell>
          <cell r="T129">
            <v>0</v>
          </cell>
          <cell r="U129">
            <v>1859001.38</v>
          </cell>
        </row>
        <row r="130">
          <cell r="A130" t="str">
            <v>MINAS DO LEÃO2013</v>
          </cell>
          <cell r="B130" t="str">
            <v>MINAS DO LEÃO</v>
          </cell>
          <cell r="C130">
            <v>2013</v>
          </cell>
          <cell r="D130">
            <v>17976274.449999999</v>
          </cell>
          <cell r="E130">
            <v>3941776.55</v>
          </cell>
          <cell r="F130">
            <v>3884599.58</v>
          </cell>
          <cell r="G130">
            <v>235660.19</v>
          </cell>
          <cell r="H130">
            <v>3419540.89</v>
          </cell>
          <cell r="I130">
            <v>0</v>
          </cell>
          <cell r="J130">
            <v>13699073.119999999</v>
          </cell>
          <cell r="K130">
            <v>4745462.25</v>
          </cell>
          <cell r="M130">
            <v>2529914.98</v>
          </cell>
          <cell r="N130">
            <v>276047.15000000002</v>
          </cell>
          <cell r="O130">
            <v>2529029.73</v>
          </cell>
          <cell r="P130">
            <v>156457.01999999999</v>
          </cell>
          <cell r="Q130">
            <v>67050.679999999993</v>
          </cell>
          <cell r="S130">
            <v>62247.08</v>
          </cell>
        </row>
        <row r="131">
          <cell r="A131" t="str">
            <v>MINAS DO LEÃO2014</v>
          </cell>
          <cell r="B131" t="str">
            <v>MINAS DO LEÃO</v>
          </cell>
          <cell r="C131">
            <v>2014</v>
          </cell>
          <cell r="D131">
            <v>19699931.800000001</v>
          </cell>
          <cell r="E131">
            <v>4533062.34</v>
          </cell>
          <cell r="F131">
            <v>4469810.74</v>
          </cell>
          <cell r="G131">
            <v>193089.01</v>
          </cell>
          <cell r="H131">
            <v>3983108.38</v>
          </cell>
          <cell r="I131">
            <v>0</v>
          </cell>
          <cell r="J131">
            <v>14737859.43</v>
          </cell>
          <cell r="K131">
            <v>5103649.71</v>
          </cell>
          <cell r="M131">
            <v>2678336.2599999998</v>
          </cell>
          <cell r="N131">
            <v>314629.48</v>
          </cell>
          <cell r="O131">
            <v>2752958.86</v>
          </cell>
          <cell r="P131">
            <v>122313.23</v>
          </cell>
          <cell r="Q131">
            <v>526348.48</v>
          </cell>
          <cell r="S131">
            <v>398992</v>
          </cell>
        </row>
        <row r="132">
          <cell r="A132" t="str">
            <v>SÃO JERÔNIMO2002</v>
          </cell>
          <cell r="B132" t="str">
            <v>SÃO JERÔNIMO</v>
          </cell>
          <cell r="C132">
            <v>2002</v>
          </cell>
          <cell r="D132">
            <v>11897611.49</v>
          </cell>
          <cell r="E132">
            <v>830749.94</v>
          </cell>
          <cell r="F132">
            <v>576563.63</v>
          </cell>
          <cell r="G132">
            <v>292085.87</v>
          </cell>
          <cell r="H132">
            <v>105259.16</v>
          </cell>
          <cell r="I132">
            <v>229426.68</v>
          </cell>
          <cell r="J132">
            <v>9124775.9800000004</v>
          </cell>
          <cell r="K132">
            <v>3426487.15</v>
          </cell>
          <cell r="M132">
            <v>1685253.72</v>
          </cell>
          <cell r="N132">
            <v>315392.13</v>
          </cell>
          <cell r="O132">
            <v>1007166.16</v>
          </cell>
          <cell r="P132">
            <v>1620080.19</v>
          </cell>
          <cell r="Q132">
            <v>32602.52</v>
          </cell>
          <cell r="R132">
            <v>32602.52</v>
          </cell>
          <cell r="S132">
            <v>0</v>
          </cell>
          <cell r="T132">
            <v>0</v>
          </cell>
          <cell r="U132">
            <v>921681.92000000004</v>
          </cell>
        </row>
        <row r="133">
          <cell r="A133" t="str">
            <v>SÃO JERÔNIMO2003</v>
          </cell>
          <cell r="B133" t="str">
            <v>SÃO JERÔNIMO</v>
          </cell>
          <cell r="C133">
            <v>2003</v>
          </cell>
          <cell r="D133">
            <v>12367270.189999999</v>
          </cell>
          <cell r="E133">
            <v>902606.99</v>
          </cell>
          <cell r="F133">
            <v>714077.83</v>
          </cell>
          <cell r="G133">
            <v>353980.56</v>
          </cell>
          <cell r="H133">
            <v>200555.39</v>
          </cell>
          <cell r="I133">
            <v>642774.99</v>
          </cell>
          <cell r="J133">
            <v>9426344.6600000001</v>
          </cell>
          <cell r="K133">
            <v>3456294.64</v>
          </cell>
          <cell r="M133">
            <v>2204854.04</v>
          </cell>
          <cell r="N133">
            <v>356409.68</v>
          </cell>
          <cell r="O133">
            <v>1163717.53</v>
          </cell>
          <cell r="P133">
            <v>1054140.33</v>
          </cell>
          <cell r="Q133">
            <v>78880.929999999993</v>
          </cell>
          <cell r="R133">
            <v>9530.93</v>
          </cell>
          <cell r="S133">
            <v>0</v>
          </cell>
          <cell r="T133">
            <v>0</v>
          </cell>
          <cell r="U133">
            <v>1005104.74</v>
          </cell>
        </row>
        <row r="134">
          <cell r="A134" t="str">
            <v>SÃO JERÔNIMO2004</v>
          </cell>
          <cell r="B134" t="str">
            <v>SÃO JERÔNIMO</v>
          </cell>
          <cell r="C134">
            <v>2004</v>
          </cell>
          <cell r="D134">
            <v>14084837.42</v>
          </cell>
          <cell r="E134">
            <v>1317032.55</v>
          </cell>
          <cell r="F134">
            <v>1129614.51</v>
          </cell>
          <cell r="G134">
            <v>390482.2</v>
          </cell>
          <cell r="H134">
            <v>458254.15</v>
          </cell>
          <cell r="I134">
            <v>869085.81</v>
          </cell>
          <cell r="J134">
            <v>10991129.439999999</v>
          </cell>
          <cell r="K134">
            <v>3696169.02</v>
          </cell>
          <cell r="M134">
            <v>2342321.0599999996</v>
          </cell>
          <cell r="N134">
            <v>448831.02</v>
          </cell>
          <cell r="O134">
            <v>1254368.74</v>
          </cell>
          <cell r="P134">
            <v>558587.21</v>
          </cell>
          <cell r="Q134">
            <v>285750</v>
          </cell>
          <cell r="R134">
            <v>0</v>
          </cell>
          <cell r="S134">
            <v>0</v>
          </cell>
          <cell r="T134">
            <v>0</v>
          </cell>
          <cell r="U134">
            <v>1074777.24</v>
          </cell>
        </row>
        <row r="135">
          <cell r="A135" t="str">
            <v>SÃO JERÔNIMO2005</v>
          </cell>
          <cell r="B135" t="str">
            <v>SÃO JERÔNIMO</v>
          </cell>
          <cell r="C135">
            <v>2005</v>
          </cell>
          <cell r="D135">
            <v>14535318.57</v>
          </cell>
          <cell r="E135">
            <v>1365196.5</v>
          </cell>
          <cell r="F135">
            <v>1140680.97</v>
          </cell>
          <cell r="G135">
            <v>472991.44</v>
          </cell>
          <cell r="H135">
            <v>405207.93</v>
          </cell>
          <cell r="I135">
            <v>304098.76</v>
          </cell>
          <cell r="J135">
            <v>12118233.560000001</v>
          </cell>
          <cell r="K135">
            <v>4464681.16</v>
          </cell>
          <cell r="M135">
            <v>2753495.98</v>
          </cell>
          <cell r="N135">
            <v>479778.84</v>
          </cell>
          <cell r="O135">
            <v>1548058.55</v>
          </cell>
          <cell r="P135">
            <v>532717.84</v>
          </cell>
          <cell r="Q135">
            <v>263554.12</v>
          </cell>
          <cell r="R135">
            <v>263554.12</v>
          </cell>
          <cell r="S135">
            <v>0</v>
          </cell>
          <cell r="T135">
            <v>0</v>
          </cell>
          <cell r="U135">
            <v>1235783.8600000001</v>
          </cell>
        </row>
        <row r="136">
          <cell r="A136" t="str">
            <v>SÃO JERÔNIMO2006</v>
          </cell>
          <cell r="B136" t="str">
            <v>SÃO JERÔNIMO</v>
          </cell>
          <cell r="C136">
            <v>2006</v>
          </cell>
          <cell r="D136">
            <v>16364157.869999999</v>
          </cell>
          <cell r="E136">
            <v>1481657.48</v>
          </cell>
          <cell r="F136">
            <v>1177423.57</v>
          </cell>
          <cell r="G136">
            <v>443245.53</v>
          </cell>
          <cell r="H136">
            <v>463090.2</v>
          </cell>
          <cell r="I136">
            <v>315934.27</v>
          </cell>
          <cell r="J136">
            <v>13595858.390000001</v>
          </cell>
          <cell r="K136">
            <v>4777179.0999999996</v>
          </cell>
          <cell r="M136">
            <v>3101455.98</v>
          </cell>
          <cell r="N136">
            <v>581920.9</v>
          </cell>
          <cell r="O136">
            <v>1508570.95</v>
          </cell>
          <cell r="P136">
            <v>788909.55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1918830.39</v>
          </cell>
        </row>
        <row r="137">
          <cell r="A137" t="str">
            <v>SÃO JERÔNIMO2007</v>
          </cell>
          <cell r="B137" t="str">
            <v>SÃO JERÔNIMO</v>
          </cell>
          <cell r="C137">
            <v>2007</v>
          </cell>
          <cell r="D137">
            <v>20094762.309999999</v>
          </cell>
          <cell r="E137">
            <v>1726518.55</v>
          </cell>
          <cell r="F137">
            <v>1468459.92</v>
          </cell>
          <cell r="G137">
            <v>516421.99</v>
          </cell>
          <cell r="H137">
            <v>584316.37</v>
          </cell>
          <cell r="I137">
            <v>321574.17</v>
          </cell>
          <cell r="J137">
            <v>16717292.26</v>
          </cell>
          <cell r="K137">
            <v>5319543.22</v>
          </cell>
          <cell r="M137">
            <v>3351015.16</v>
          </cell>
          <cell r="N137">
            <v>558175.54</v>
          </cell>
          <cell r="O137">
            <v>1728584.2</v>
          </cell>
          <cell r="P137">
            <v>1116954.52</v>
          </cell>
          <cell r="Q137">
            <v>1248000</v>
          </cell>
          <cell r="R137">
            <v>1248000</v>
          </cell>
          <cell r="S137">
            <v>0</v>
          </cell>
          <cell r="T137">
            <v>0</v>
          </cell>
          <cell r="U137">
            <v>3531780.01</v>
          </cell>
        </row>
        <row r="138">
          <cell r="A138" t="str">
            <v>SÃO JERÔNIMO2008</v>
          </cell>
          <cell r="B138" t="str">
            <v>SÃO JERÔNIMO</v>
          </cell>
          <cell r="C138">
            <v>2008</v>
          </cell>
          <cell r="D138">
            <v>23506128.940000001</v>
          </cell>
          <cell r="E138">
            <v>1718400.57</v>
          </cell>
          <cell r="F138">
            <v>1445674.92</v>
          </cell>
          <cell r="G138">
            <v>547584.59</v>
          </cell>
          <cell r="H138">
            <v>521365.44</v>
          </cell>
          <cell r="I138">
            <v>307114.17</v>
          </cell>
          <cell r="J138">
            <v>20004956.16</v>
          </cell>
          <cell r="K138">
            <v>6882260.9699999997</v>
          </cell>
          <cell r="M138">
            <v>4208522.75</v>
          </cell>
          <cell r="N138">
            <v>625410.43000000005</v>
          </cell>
          <cell r="O138">
            <v>2362368.92</v>
          </cell>
          <cell r="P138">
            <v>1289207.3500000001</v>
          </cell>
          <cell r="Q138">
            <v>192681.35</v>
          </cell>
          <cell r="R138">
            <v>0</v>
          </cell>
          <cell r="S138">
            <v>157811.35</v>
          </cell>
          <cell r="T138">
            <v>0</v>
          </cell>
          <cell r="U138">
            <v>2386276.21</v>
          </cell>
        </row>
        <row r="139">
          <cell r="A139" t="str">
            <v>SÃO JERÔNIMO2009</v>
          </cell>
          <cell r="B139" t="str">
            <v>SÃO JERÔNIMO</v>
          </cell>
          <cell r="C139">
            <v>2009</v>
          </cell>
          <cell r="D139">
            <v>25694103.539999999</v>
          </cell>
          <cell r="E139">
            <v>2074604.26</v>
          </cell>
          <cell r="F139">
            <v>1731275.11</v>
          </cell>
          <cell r="G139">
            <v>623604.65</v>
          </cell>
          <cell r="H139">
            <v>810798.49</v>
          </cell>
          <cell r="I139">
            <v>839558.79</v>
          </cell>
          <cell r="J139">
            <v>20590399.25</v>
          </cell>
          <cell r="K139">
            <v>6450767.4800000004</v>
          </cell>
          <cell r="M139">
            <v>6019355.5399999991</v>
          </cell>
          <cell r="N139">
            <v>689242.41</v>
          </cell>
          <cell r="O139">
            <v>2542557.85</v>
          </cell>
          <cell r="P139">
            <v>1272618.68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2478620.92</v>
          </cell>
        </row>
        <row r="140">
          <cell r="A140" t="str">
            <v>SÃO JERÔNIMO2010</v>
          </cell>
          <cell r="B140" t="str">
            <v>SÃO JERÔNIMO</v>
          </cell>
          <cell r="C140">
            <v>2010</v>
          </cell>
          <cell r="D140">
            <v>28235872.609999999</v>
          </cell>
          <cell r="E140">
            <v>2178690</v>
          </cell>
          <cell r="F140">
            <v>1828425.5</v>
          </cell>
          <cell r="G140">
            <v>612725.15</v>
          </cell>
          <cell r="H140">
            <v>769706.12</v>
          </cell>
          <cell r="I140">
            <v>1018050.59</v>
          </cell>
          <cell r="J140">
            <v>22311354.449999999</v>
          </cell>
          <cell r="K140">
            <v>6927802.8099999996</v>
          </cell>
          <cell r="M140">
            <v>4956648.93</v>
          </cell>
          <cell r="N140">
            <v>726660.96</v>
          </cell>
          <cell r="O140">
            <v>3123079.77</v>
          </cell>
          <cell r="P140">
            <v>1912814.33</v>
          </cell>
          <cell r="Q140">
            <v>236240</v>
          </cell>
          <cell r="R140">
            <v>0</v>
          </cell>
          <cell r="S140">
            <v>236240</v>
          </cell>
          <cell r="T140">
            <v>0</v>
          </cell>
          <cell r="U140">
            <v>2915899.01</v>
          </cell>
        </row>
        <row r="141">
          <cell r="A141" t="str">
            <v>SÃO JERÔNIMO2011</v>
          </cell>
          <cell r="B141" t="str">
            <v>SÃO JERÔNIMO</v>
          </cell>
          <cell r="C141">
            <v>2011</v>
          </cell>
          <cell r="D141">
            <v>34307436.240000002</v>
          </cell>
          <cell r="E141">
            <v>2371805.7000000002</v>
          </cell>
          <cell r="F141">
            <v>1988574.58</v>
          </cell>
          <cell r="G141">
            <v>789224.24</v>
          </cell>
          <cell r="H141">
            <v>750830.8</v>
          </cell>
          <cell r="I141">
            <v>3302016.07</v>
          </cell>
          <cell r="J141">
            <v>25467575.800000001</v>
          </cell>
          <cell r="K141">
            <v>8559101.0299999993</v>
          </cell>
          <cell r="M141">
            <v>6019355.5399999991</v>
          </cell>
          <cell r="N141">
            <v>851396.96000000008</v>
          </cell>
          <cell r="O141">
            <v>3583070.14</v>
          </cell>
          <cell r="P141">
            <v>1355039.46</v>
          </cell>
          <cell r="Q141">
            <v>1169892.1599999999</v>
          </cell>
          <cell r="R141">
            <v>0</v>
          </cell>
          <cell r="S141">
            <v>1169892.1599999999</v>
          </cell>
          <cell r="T141">
            <v>0</v>
          </cell>
          <cell r="U141">
            <v>3654070.8</v>
          </cell>
        </row>
        <row r="142">
          <cell r="A142" t="str">
            <v>SÃO JERÔNIMO2012</v>
          </cell>
          <cell r="B142" t="str">
            <v>SÃO JERÔNIMO</v>
          </cell>
          <cell r="C142">
            <v>2012</v>
          </cell>
          <cell r="D142">
            <v>38436119.049999997</v>
          </cell>
          <cell r="E142">
            <v>2763480.39</v>
          </cell>
          <cell r="F142">
            <v>2300877.92</v>
          </cell>
          <cell r="G142">
            <v>703144.15</v>
          </cell>
          <cell r="H142">
            <v>964877.75</v>
          </cell>
          <cell r="I142">
            <v>3658604.14</v>
          </cell>
          <cell r="J142">
            <v>27750479.59</v>
          </cell>
          <cell r="K142">
            <v>8836281.7599999998</v>
          </cell>
          <cell r="M142">
            <v>6791884.4900000002</v>
          </cell>
          <cell r="N142">
            <v>929453</v>
          </cell>
          <cell r="O142">
            <v>3977588.41</v>
          </cell>
          <cell r="P142">
            <v>1329844.23</v>
          </cell>
          <cell r="Q142">
            <v>667652.14</v>
          </cell>
          <cell r="R142">
            <v>0</v>
          </cell>
          <cell r="S142">
            <v>667652.14</v>
          </cell>
          <cell r="T142">
            <v>0</v>
          </cell>
          <cell r="U142">
            <v>3894689.23</v>
          </cell>
        </row>
        <row r="143">
          <cell r="A143" t="str">
            <v>SÃO JERÔNIMO2013</v>
          </cell>
          <cell r="B143" t="str">
            <v>SÃO JERÔNIMO</v>
          </cell>
          <cell r="C143">
            <v>2013</v>
          </cell>
          <cell r="D143">
            <v>38655287.020000003</v>
          </cell>
          <cell r="E143">
            <v>3397348.99</v>
          </cell>
          <cell r="F143">
            <v>2806856.44</v>
          </cell>
          <cell r="G143">
            <v>785847.05</v>
          </cell>
          <cell r="H143">
            <v>1076682.67</v>
          </cell>
          <cell r="I143">
            <v>1261156.71</v>
          </cell>
          <cell r="J143">
            <v>30577025.550000001</v>
          </cell>
          <cell r="K143">
            <v>9490924.3000000007</v>
          </cell>
          <cell r="M143">
            <v>7130385.1099999994</v>
          </cell>
          <cell r="N143">
            <v>1012943.2100000001</v>
          </cell>
          <cell r="O143">
            <v>4551179.29</v>
          </cell>
          <cell r="P143">
            <v>2199148.14</v>
          </cell>
          <cell r="Q143">
            <v>1377668.52</v>
          </cell>
          <cell r="S143">
            <v>1377668.52</v>
          </cell>
        </row>
        <row r="144">
          <cell r="A144" t="str">
            <v>SÃO JERÔNIMO2014</v>
          </cell>
          <cell r="B144" t="str">
            <v>SÃO JERÔNIMO</v>
          </cell>
          <cell r="C144">
            <v>2014</v>
          </cell>
          <cell r="D144">
            <v>42488668.840000004</v>
          </cell>
          <cell r="E144">
            <v>3485760.59</v>
          </cell>
          <cell r="F144">
            <v>2826364.69</v>
          </cell>
          <cell r="G144">
            <v>877384.39</v>
          </cell>
          <cell r="H144">
            <v>1078366.24</v>
          </cell>
          <cell r="I144">
            <v>1406438.7</v>
          </cell>
          <cell r="J144">
            <v>32875850.579999998</v>
          </cell>
          <cell r="K144">
            <v>10207299.220000001</v>
          </cell>
          <cell r="M144">
            <v>7816704.9300000006</v>
          </cell>
          <cell r="N144">
            <v>1019835.8200000001</v>
          </cell>
          <cell r="P144">
            <v>1818850.3</v>
          </cell>
          <cell r="Q144">
            <v>1105369.43</v>
          </cell>
          <cell r="S144">
            <v>1105369.43</v>
          </cell>
        </row>
        <row r="145">
          <cell r="A145" t="str">
            <v>BOM JESUS DO SUL2002</v>
          </cell>
          <cell r="B145" t="str">
            <v>BOM JESUS DO SUL</v>
          </cell>
          <cell r="C145">
            <v>2002</v>
          </cell>
          <cell r="D145">
            <v>3554224.8</v>
          </cell>
          <cell r="E145">
            <v>50606.34</v>
          </cell>
          <cell r="F145">
            <v>42465.43</v>
          </cell>
          <cell r="G145">
            <v>3947.31</v>
          </cell>
          <cell r="H145">
            <v>17007.48</v>
          </cell>
          <cell r="I145">
            <v>0</v>
          </cell>
          <cell r="J145">
            <v>3405732.59</v>
          </cell>
          <cell r="K145">
            <v>1718117.1</v>
          </cell>
          <cell r="M145">
            <v>430827.07999999996</v>
          </cell>
          <cell r="N145">
            <v>9946.8700000000008</v>
          </cell>
          <cell r="O145">
            <v>373705.62</v>
          </cell>
          <cell r="P145">
            <v>44256</v>
          </cell>
          <cell r="Q145">
            <v>679938.93</v>
          </cell>
          <cell r="R145">
            <v>0</v>
          </cell>
          <cell r="S145">
            <v>656213.86</v>
          </cell>
          <cell r="T145">
            <v>0</v>
          </cell>
          <cell r="U145">
            <v>387266.83</v>
          </cell>
        </row>
        <row r="146">
          <cell r="A146" t="str">
            <v>BOM JESUS DO SUL2003</v>
          </cell>
          <cell r="B146" t="str">
            <v>BOM JESUS DO SUL</v>
          </cell>
          <cell r="C146">
            <v>2003</v>
          </cell>
          <cell r="D146">
            <v>3688235.4</v>
          </cell>
          <cell r="E146">
            <v>67452.179999999993</v>
          </cell>
          <cell r="F146">
            <v>52510.559999999998</v>
          </cell>
          <cell r="G146">
            <v>5835.08</v>
          </cell>
          <cell r="H146">
            <v>18579.099999999999</v>
          </cell>
          <cell r="I146">
            <v>0</v>
          </cell>
          <cell r="J146">
            <v>3521195.46</v>
          </cell>
          <cell r="K146">
            <v>1827866.74</v>
          </cell>
          <cell r="M146">
            <v>518538.16000000003</v>
          </cell>
          <cell r="N146">
            <v>14363.04</v>
          </cell>
          <cell r="O146">
            <v>398286.32</v>
          </cell>
          <cell r="P146">
            <v>36059.86</v>
          </cell>
          <cell r="Q146">
            <v>362683.37</v>
          </cell>
          <cell r="R146">
            <v>0</v>
          </cell>
          <cell r="S146">
            <v>362683.37</v>
          </cell>
          <cell r="T146">
            <v>0</v>
          </cell>
          <cell r="U146">
            <v>422289.57</v>
          </cell>
        </row>
        <row r="147">
          <cell r="A147" t="str">
            <v>BOM JESUS DO SUL2004</v>
          </cell>
          <cell r="B147" t="str">
            <v>BOM JESUS DO SUL</v>
          </cell>
          <cell r="C147">
            <v>2004</v>
          </cell>
          <cell r="D147">
            <v>4552770.1500000004</v>
          </cell>
          <cell r="E147">
            <v>73660.62</v>
          </cell>
          <cell r="F147">
            <v>63843.96</v>
          </cell>
          <cell r="G147">
            <v>5130.6400000000003</v>
          </cell>
          <cell r="H147">
            <v>26454.720000000001</v>
          </cell>
          <cell r="I147">
            <v>0</v>
          </cell>
          <cell r="J147">
            <v>4411207.05</v>
          </cell>
          <cell r="K147">
            <v>2053813.58</v>
          </cell>
          <cell r="M147">
            <v>598261.51</v>
          </cell>
          <cell r="N147">
            <v>17031.740000000002</v>
          </cell>
          <cell r="O147">
            <v>454143.65</v>
          </cell>
          <cell r="P147">
            <v>8200.01</v>
          </cell>
          <cell r="Q147">
            <v>201340.54</v>
          </cell>
          <cell r="R147">
            <v>0</v>
          </cell>
          <cell r="S147">
            <v>201340.54</v>
          </cell>
          <cell r="T147">
            <v>0</v>
          </cell>
          <cell r="U147">
            <v>499199.46</v>
          </cell>
        </row>
        <row r="148">
          <cell r="A148" t="str">
            <v>BOM JESUS DO SUL2005</v>
          </cell>
          <cell r="B148" t="str">
            <v>BOM JESUS DO SUL</v>
          </cell>
          <cell r="C148">
            <v>2005</v>
          </cell>
          <cell r="D148">
            <v>5725505.9800000004</v>
          </cell>
          <cell r="E148">
            <v>99815.54</v>
          </cell>
          <cell r="F148">
            <v>94158.3</v>
          </cell>
          <cell r="G148">
            <v>15816.61</v>
          </cell>
          <cell r="H148">
            <v>24702.81</v>
          </cell>
          <cell r="I148">
            <v>9741.86</v>
          </cell>
          <cell r="J148">
            <v>5186129.5999999996</v>
          </cell>
          <cell r="K148">
            <v>2597804.29</v>
          </cell>
          <cell r="M148">
            <v>686044.89</v>
          </cell>
          <cell r="N148">
            <v>24930.95</v>
          </cell>
          <cell r="O148">
            <v>524410.16</v>
          </cell>
          <cell r="P148">
            <v>12952.87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592918.72</v>
          </cell>
        </row>
        <row r="149">
          <cell r="A149" t="str">
            <v>BOM JESUS DO SUL2006</v>
          </cell>
          <cell r="B149" t="str">
            <v>BOM JESUS DO SUL</v>
          </cell>
          <cell r="C149">
            <v>2006</v>
          </cell>
          <cell r="D149">
            <v>5875645.8200000003</v>
          </cell>
          <cell r="E149">
            <v>86977.26</v>
          </cell>
          <cell r="F149">
            <v>81653.59</v>
          </cell>
          <cell r="G149">
            <v>15413.81</v>
          </cell>
          <cell r="H149">
            <v>25780.49</v>
          </cell>
          <cell r="I149">
            <v>23818.35</v>
          </cell>
          <cell r="J149">
            <v>5583466.1399999997</v>
          </cell>
          <cell r="K149">
            <v>2908493.77</v>
          </cell>
          <cell r="M149">
            <v>740845.15</v>
          </cell>
          <cell r="N149">
            <v>33112.559999999998</v>
          </cell>
          <cell r="O149">
            <v>494996.5</v>
          </cell>
          <cell r="P149">
            <v>74661.3</v>
          </cell>
          <cell r="Q149">
            <v>638790</v>
          </cell>
          <cell r="R149">
            <v>0</v>
          </cell>
          <cell r="S149">
            <v>617290</v>
          </cell>
          <cell r="T149">
            <v>0</v>
          </cell>
          <cell r="U149">
            <v>649334.91</v>
          </cell>
        </row>
        <row r="150">
          <cell r="A150" t="str">
            <v>BOM JESUS DO SUL2007</v>
          </cell>
          <cell r="B150" t="str">
            <v>BOM JESUS DO SUL</v>
          </cell>
          <cell r="C150">
            <v>2007</v>
          </cell>
          <cell r="D150">
            <v>5937582.7199999997</v>
          </cell>
          <cell r="E150">
            <v>96515.16</v>
          </cell>
          <cell r="F150">
            <v>90329.32</v>
          </cell>
          <cell r="G150">
            <v>15502.44</v>
          </cell>
          <cell r="H150">
            <v>27620.27</v>
          </cell>
          <cell r="I150">
            <v>25267.39</v>
          </cell>
          <cell r="J150">
            <v>5643195.8300000001</v>
          </cell>
          <cell r="K150">
            <v>3394452.41</v>
          </cell>
          <cell r="M150">
            <v>615972.03</v>
          </cell>
          <cell r="N150">
            <v>38756.120000000003</v>
          </cell>
          <cell r="O150">
            <v>570059.99</v>
          </cell>
          <cell r="P150">
            <v>77604.52</v>
          </cell>
          <cell r="Q150">
            <v>662159.1</v>
          </cell>
          <cell r="R150">
            <v>0</v>
          </cell>
          <cell r="S150">
            <v>617159.1</v>
          </cell>
          <cell r="T150">
            <v>0</v>
          </cell>
          <cell r="U150">
            <v>838516.02</v>
          </cell>
        </row>
        <row r="151">
          <cell r="A151" t="str">
            <v>BOM JESUS DO SUL2008</v>
          </cell>
          <cell r="B151" t="str">
            <v>BOM JESUS DO SUL</v>
          </cell>
          <cell r="C151">
            <v>2008</v>
          </cell>
          <cell r="D151">
            <v>8016492.2699999996</v>
          </cell>
          <cell r="E151">
            <v>125001.52</v>
          </cell>
          <cell r="F151">
            <v>118453.32</v>
          </cell>
          <cell r="G151">
            <v>16575.29</v>
          </cell>
          <cell r="H151">
            <v>27057.61</v>
          </cell>
          <cell r="I151">
            <v>22502.7</v>
          </cell>
          <cell r="J151">
            <v>7638822.4900000002</v>
          </cell>
          <cell r="K151">
            <v>4022391.66</v>
          </cell>
          <cell r="M151">
            <v>880397.36</v>
          </cell>
          <cell r="N151">
            <v>44906.060000000005</v>
          </cell>
          <cell r="O151">
            <v>795513.01</v>
          </cell>
          <cell r="P151">
            <v>78584.37</v>
          </cell>
          <cell r="Q151">
            <v>1661916.8</v>
          </cell>
          <cell r="R151">
            <v>0</v>
          </cell>
          <cell r="S151">
            <v>1581656.8</v>
          </cell>
          <cell r="T151">
            <v>0</v>
          </cell>
          <cell r="U151">
            <v>1033304.74</v>
          </cell>
        </row>
        <row r="152">
          <cell r="A152" t="str">
            <v>BOM JESUS DO SUL2009</v>
          </cell>
          <cell r="B152" t="str">
            <v>BOM JESUS DO SUL</v>
          </cell>
          <cell r="C152">
            <v>2009</v>
          </cell>
          <cell r="D152">
            <v>8416255.6500000004</v>
          </cell>
          <cell r="E152">
            <v>161934.93</v>
          </cell>
          <cell r="F152">
            <v>151075.73000000001</v>
          </cell>
          <cell r="G152">
            <v>31094.75</v>
          </cell>
          <cell r="H152">
            <v>50280.26</v>
          </cell>
          <cell r="I152">
            <v>34262.49</v>
          </cell>
          <cell r="J152">
            <v>7983764.8300000001</v>
          </cell>
          <cell r="K152">
            <v>3763830.94</v>
          </cell>
          <cell r="M152">
            <v>1217983.7000000002</v>
          </cell>
          <cell r="N152">
            <v>55346.709999999992</v>
          </cell>
          <cell r="O152">
            <v>1008787.56</v>
          </cell>
          <cell r="P152">
            <v>57988.5</v>
          </cell>
          <cell r="Q152">
            <v>2056969.83</v>
          </cell>
          <cell r="R152">
            <v>0</v>
          </cell>
          <cell r="S152">
            <v>1932589.83</v>
          </cell>
          <cell r="T152">
            <v>0</v>
          </cell>
          <cell r="U152">
            <v>1142908.17</v>
          </cell>
        </row>
        <row r="153">
          <cell r="A153" t="str">
            <v>BOM JESUS DO SUL2010</v>
          </cell>
          <cell r="B153" t="str">
            <v>BOM JESUS DO SUL</v>
          </cell>
          <cell r="C153">
            <v>2010</v>
          </cell>
          <cell r="D153">
            <v>7674782.0999999996</v>
          </cell>
          <cell r="E153">
            <v>149354.01</v>
          </cell>
          <cell r="F153">
            <v>138974.49</v>
          </cell>
          <cell r="G153">
            <v>28755.69</v>
          </cell>
          <cell r="H153">
            <v>39844.81</v>
          </cell>
          <cell r="I153">
            <v>36322.44</v>
          </cell>
          <cell r="J153">
            <v>7233488.1299999999</v>
          </cell>
          <cell r="K153">
            <v>4045089.3</v>
          </cell>
          <cell r="M153">
            <v>1066480.19</v>
          </cell>
          <cell r="N153">
            <v>57961.010000000009</v>
          </cell>
          <cell r="O153">
            <v>979376.8</v>
          </cell>
          <cell r="P153">
            <v>89157.17</v>
          </cell>
          <cell r="Q153">
            <v>2997665.4</v>
          </cell>
          <cell r="R153">
            <v>0</v>
          </cell>
          <cell r="S153">
            <v>2936964</v>
          </cell>
          <cell r="T153">
            <v>0</v>
          </cell>
          <cell r="U153">
            <v>0</v>
          </cell>
        </row>
        <row r="154">
          <cell r="A154" t="str">
            <v>BOM JESUS DO SUL2011</v>
          </cell>
          <cell r="B154" t="str">
            <v>BOM JESUS DO SUL</v>
          </cell>
          <cell r="C154">
            <v>2011</v>
          </cell>
          <cell r="D154">
            <v>10858890.050000001</v>
          </cell>
          <cell r="E154">
            <v>178925.49</v>
          </cell>
          <cell r="F154">
            <v>164197.01999999999</v>
          </cell>
          <cell r="G154">
            <v>36429.699999999997</v>
          </cell>
          <cell r="H154">
            <v>50572.17</v>
          </cell>
          <cell r="I154">
            <v>42230.2</v>
          </cell>
          <cell r="J154">
            <v>10375999.48</v>
          </cell>
          <cell r="K154">
            <v>4963955.5199999996</v>
          </cell>
          <cell r="M154">
            <v>1217983.7000000002</v>
          </cell>
          <cell r="N154">
            <v>79062.75</v>
          </cell>
          <cell r="O154">
            <v>1171489.71</v>
          </cell>
          <cell r="P154">
            <v>91147.74</v>
          </cell>
          <cell r="Q154">
            <v>1326725.26</v>
          </cell>
          <cell r="R154">
            <v>0</v>
          </cell>
          <cell r="S154">
            <v>1275325.26</v>
          </cell>
          <cell r="T154">
            <v>0</v>
          </cell>
          <cell r="U154">
            <v>1514201.07</v>
          </cell>
        </row>
        <row r="155">
          <cell r="A155" t="str">
            <v>BOM JESUS DO SUL2012</v>
          </cell>
          <cell r="B155" t="str">
            <v>BOM JESUS DO SUL</v>
          </cell>
          <cell r="C155">
            <v>2012</v>
          </cell>
          <cell r="D155">
            <v>11353291.470000001</v>
          </cell>
          <cell r="E155">
            <v>226359.08</v>
          </cell>
          <cell r="F155">
            <v>211552.99</v>
          </cell>
          <cell r="G155">
            <v>37989.43</v>
          </cell>
          <cell r="H155">
            <v>79064.55</v>
          </cell>
          <cell r="I155">
            <v>50100.45</v>
          </cell>
          <cell r="J155">
            <v>10936197.949999999</v>
          </cell>
          <cell r="K155">
            <v>5115629.5599999996</v>
          </cell>
          <cell r="M155">
            <v>1318352.6499999999</v>
          </cell>
          <cell r="N155">
            <v>89559.75</v>
          </cell>
          <cell r="O155">
            <v>1188053.83</v>
          </cell>
          <cell r="P155">
            <v>17994.78</v>
          </cell>
          <cell r="Q155">
            <v>1646730.17</v>
          </cell>
          <cell r="R155">
            <v>0</v>
          </cell>
          <cell r="S155">
            <v>1646730.17</v>
          </cell>
          <cell r="T155">
            <v>0</v>
          </cell>
          <cell r="U155">
            <v>1575418.32</v>
          </cell>
        </row>
        <row r="156">
          <cell r="A156" t="str">
            <v>BOM JESUS DO SUL2013</v>
          </cell>
          <cell r="B156" t="str">
            <v>BOM JESUS DO SUL</v>
          </cell>
          <cell r="C156">
            <v>2013</v>
          </cell>
          <cell r="D156">
            <v>12919974.220000001</v>
          </cell>
          <cell r="E156">
            <v>254399.92</v>
          </cell>
          <cell r="F156">
            <v>233480.29</v>
          </cell>
          <cell r="G156">
            <v>43610.42</v>
          </cell>
          <cell r="H156">
            <v>57926.44</v>
          </cell>
          <cell r="I156">
            <v>51117.14</v>
          </cell>
          <cell r="J156">
            <v>12336558.380000001</v>
          </cell>
          <cell r="K156">
            <v>5497888.5800000001</v>
          </cell>
          <cell r="M156">
            <v>1683029.22</v>
          </cell>
          <cell r="N156">
            <v>106584.65</v>
          </cell>
          <cell r="O156">
            <v>1246546.95</v>
          </cell>
          <cell r="P156">
            <v>142965.04999999999</v>
          </cell>
          <cell r="Q156">
            <v>1225035.6200000001</v>
          </cell>
          <cell r="R156">
            <v>0</v>
          </cell>
          <cell r="S156">
            <v>1160185.6200000001</v>
          </cell>
          <cell r="T156">
            <v>0</v>
          </cell>
        </row>
        <row r="157">
          <cell r="A157" t="str">
            <v>BOM JESUS DO SUL2014</v>
          </cell>
          <cell r="B157" t="str">
            <v>BOM JESUS DO SUL</v>
          </cell>
          <cell r="C157">
            <v>2014</v>
          </cell>
          <cell r="D157">
            <v>14307089.029999999</v>
          </cell>
          <cell r="E157">
            <v>379801.93</v>
          </cell>
          <cell r="F157">
            <v>316789.90000000002</v>
          </cell>
          <cell r="G157">
            <v>55032.93</v>
          </cell>
          <cell r="H157">
            <v>84692.9</v>
          </cell>
          <cell r="I157">
            <v>50424.97</v>
          </cell>
          <cell r="J157">
            <v>13591636.529999999</v>
          </cell>
          <cell r="K157">
            <v>5904470.2199999997</v>
          </cell>
          <cell r="M157">
            <v>1895482.61</v>
          </cell>
          <cell r="N157">
            <v>132284.70000000001</v>
          </cell>
          <cell r="O157">
            <v>1456336.42</v>
          </cell>
          <cell r="P157">
            <v>145509.82999999999</v>
          </cell>
          <cell r="Q157">
            <v>1780630.91</v>
          </cell>
          <cell r="S157">
            <v>1579810.91</v>
          </cell>
        </row>
        <row r="158">
          <cell r="A158" t="str">
            <v>LARANJEIRAS DO SUL2002</v>
          </cell>
          <cell r="B158" t="str">
            <v>LARANJEIRAS DO SUL</v>
          </cell>
          <cell r="C158">
            <v>2002</v>
          </cell>
          <cell r="D158">
            <v>15437041.970000001</v>
          </cell>
          <cell r="E158">
            <v>1500016.41</v>
          </cell>
          <cell r="F158">
            <v>1132066.06</v>
          </cell>
          <cell r="G158">
            <v>346449.5</v>
          </cell>
          <cell r="H158">
            <v>564860.09</v>
          </cell>
          <cell r="I158">
            <v>9164.81</v>
          </cell>
          <cell r="J158">
            <v>13291869.869999999</v>
          </cell>
          <cell r="K158">
            <v>5764104.5800000001</v>
          </cell>
          <cell r="M158">
            <v>1650007.38</v>
          </cell>
          <cell r="N158">
            <v>360168.25</v>
          </cell>
          <cell r="O158">
            <v>2481651.1800000002</v>
          </cell>
          <cell r="P158">
            <v>458586.02</v>
          </cell>
          <cell r="Q158">
            <v>311246</v>
          </cell>
          <cell r="R158">
            <v>0</v>
          </cell>
          <cell r="S158">
            <v>311246</v>
          </cell>
          <cell r="T158">
            <v>0</v>
          </cell>
          <cell r="U158">
            <v>1339186.07</v>
          </cell>
        </row>
        <row r="159">
          <cell r="A159" t="str">
            <v>LARANJEIRAS DO SUL2003</v>
          </cell>
          <cell r="B159" t="str">
            <v>LARANJEIRAS DO SUL</v>
          </cell>
          <cell r="C159">
            <v>2003</v>
          </cell>
          <cell r="D159">
            <v>16119147.76</v>
          </cell>
          <cell r="E159">
            <v>1561575.49</v>
          </cell>
          <cell r="F159">
            <v>1265002.83</v>
          </cell>
          <cell r="G159">
            <v>341512.58</v>
          </cell>
          <cell r="H159">
            <v>718658.82</v>
          </cell>
          <cell r="I159">
            <v>1285692.25</v>
          </cell>
          <cell r="J159">
            <v>12493309.16</v>
          </cell>
          <cell r="K159">
            <v>5607959.79</v>
          </cell>
          <cell r="M159">
            <v>1914847.3</v>
          </cell>
          <cell r="N159">
            <v>404993.68</v>
          </cell>
          <cell r="O159">
            <v>2825540.69</v>
          </cell>
          <cell r="P159">
            <v>529699.05000000005</v>
          </cell>
          <cell r="Q159">
            <v>1165487.6299999999</v>
          </cell>
          <cell r="R159">
            <v>617080</v>
          </cell>
          <cell r="S159">
            <v>467947.93</v>
          </cell>
          <cell r="T159">
            <v>0</v>
          </cell>
          <cell r="U159">
            <v>0</v>
          </cell>
        </row>
        <row r="160">
          <cell r="A160" t="str">
            <v>LARANJEIRAS DO SUL2004</v>
          </cell>
          <cell r="B160" t="str">
            <v>LARANJEIRAS DO SUL</v>
          </cell>
          <cell r="C160">
            <v>2004</v>
          </cell>
          <cell r="D160">
            <v>18322208</v>
          </cell>
          <cell r="E160">
            <v>1708079</v>
          </cell>
          <cell r="F160">
            <v>1540514</v>
          </cell>
          <cell r="G160">
            <v>381210</v>
          </cell>
          <cell r="H160">
            <v>844126</v>
          </cell>
          <cell r="I160">
            <v>587924</v>
          </cell>
          <cell r="J160">
            <v>15325936</v>
          </cell>
          <cell r="K160">
            <v>5745773.0800000001</v>
          </cell>
          <cell r="M160">
            <v>1863778</v>
          </cell>
          <cell r="N160">
            <v>494127</v>
          </cell>
          <cell r="O160">
            <v>3788841</v>
          </cell>
          <cell r="P160">
            <v>535052</v>
          </cell>
          <cell r="Q160">
            <v>1613406</v>
          </cell>
          <cell r="R160">
            <v>874558</v>
          </cell>
          <cell r="S160">
            <v>708010</v>
          </cell>
          <cell r="T160">
            <v>0</v>
          </cell>
          <cell r="U160">
            <v>1502654</v>
          </cell>
        </row>
        <row r="161">
          <cell r="A161" t="str">
            <v>LARANJEIRAS DO SUL2005</v>
          </cell>
          <cell r="B161" t="str">
            <v>LARANJEIRAS DO SUL</v>
          </cell>
          <cell r="C161">
            <v>2005</v>
          </cell>
          <cell r="D161">
            <v>22576323.289999999</v>
          </cell>
          <cell r="E161">
            <v>2047693.4</v>
          </cell>
          <cell r="F161">
            <v>1866353.63</v>
          </cell>
          <cell r="G161">
            <v>392877.39</v>
          </cell>
          <cell r="H161">
            <v>1060746.19</v>
          </cell>
          <cell r="I161">
            <v>637832.4</v>
          </cell>
          <cell r="J161">
            <v>19132991.829999998</v>
          </cell>
          <cell r="K161">
            <v>6646281.8799999999</v>
          </cell>
          <cell r="M161">
            <v>2745401.23</v>
          </cell>
          <cell r="N161">
            <v>560952.51</v>
          </cell>
          <cell r="O161">
            <v>4382339.29</v>
          </cell>
          <cell r="P161">
            <v>518808.92</v>
          </cell>
          <cell r="Q161">
            <v>1303277.72</v>
          </cell>
          <cell r="R161">
            <v>419665.13</v>
          </cell>
          <cell r="S161">
            <v>824854.96</v>
          </cell>
          <cell r="T161">
            <v>0</v>
          </cell>
          <cell r="U161">
            <v>1697373.96</v>
          </cell>
        </row>
        <row r="162">
          <cell r="A162" t="str">
            <v>LARANJEIRAS DO SUL2006</v>
          </cell>
          <cell r="B162" t="str">
            <v>LARANJEIRAS DO SUL</v>
          </cell>
          <cell r="C162">
            <v>2006</v>
          </cell>
          <cell r="D162">
            <v>23084233.350000001</v>
          </cell>
          <cell r="E162">
            <v>2301106.5699999998</v>
          </cell>
          <cell r="F162">
            <v>2099464.58</v>
          </cell>
          <cell r="G162">
            <v>527452.21</v>
          </cell>
          <cell r="H162">
            <v>1153538.3400000001</v>
          </cell>
          <cell r="I162">
            <v>689084.82</v>
          </cell>
          <cell r="J162">
            <v>19158842.120000001</v>
          </cell>
          <cell r="K162">
            <v>6769764.4900000002</v>
          </cell>
          <cell r="M162">
            <v>2888033.1500000004</v>
          </cell>
          <cell r="N162">
            <v>645960.93000000005</v>
          </cell>
          <cell r="O162">
            <v>3844376.93</v>
          </cell>
          <cell r="P162">
            <v>720273.75</v>
          </cell>
          <cell r="Q162">
            <v>2726685.91</v>
          </cell>
          <cell r="R162">
            <v>1527270.94</v>
          </cell>
          <cell r="S162">
            <v>1199414.97</v>
          </cell>
          <cell r="T162">
            <v>0</v>
          </cell>
          <cell r="U162">
            <v>1721713.89</v>
          </cell>
        </row>
        <row r="163">
          <cell r="A163" t="str">
            <v>LARANJEIRAS DO SUL2007</v>
          </cell>
          <cell r="B163" t="str">
            <v>LARANJEIRAS DO SUL</v>
          </cell>
          <cell r="C163">
            <v>2007</v>
          </cell>
          <cell r="D163">
            <v>24911692.210000001</v>
          </cell>
          <cell r="E163">
            <v>2525205.7999999998</v>
          </cell>
          <cell r="F163">
            <v>2159435.16</v>
          </cell>
          <cell r="G163">
            <v>484539.73</v>
          </cell>
          <cell r="H163">
            <v>1275359.95</v>
          </cell>
          <cell r="I163">
            <v>805229.29</v>
          </cell>
          <cell r="J163">
            <v>20458378.43</v>
          </cell>
          <cell r="K163">
            <v>7122670.1500000004</v>
          </cell>
          <cell r="M163">
            <v>2934873.81</v>
          </cell>
          <cell r="N163">
            <v>725010.58</v>
          </cell>
          <cell r="O163">
            <v>4004471.39</v>
          </cell>
          <cell r="P163">
            <v>867035.22</v>
          </cell>
          <cell r="Q163">
            <v>1782346.79</v>
          </cell>
          <cell r="R163">
            <v>1061313.6599999999</v>
          </cell>
          <cell r="S163">
            <v>721033.13</v>
          </cell>
          <cell r="T163">
            <v>0</v>
          </cell>
          <cell r="U163">
            <v>2092818.44</v>
          </cell>
        </row>
        <row r="164">
          <cell r="A164" t="str">
            <v>LARANJEIRAS DO SUL2008</v>
          </cell>
          <cell r="B164" t="str">
            <v>LARANJEIRAS DO SUL</v>
          </cell>
          <cell r="C164">
            <v>2008</v>
          </cell>
          <cell r="D164">
            <v>32192196.289999999</v>
          </cell>
          <cell r="E164">
            <v>2812592.13</v>
          </cell>
          <cell r="F164">
            <v>2462658.3199999998</v>
          </cell>
          <cell r="G164">
            <v>522789.53</v>
          </cell>
          <cell r="H164">
            <v>1346289.55</v>
          </cell>
          <cell r="I164">
            <v>885618.29</v>
          </cell>
          <cell r="J164">
            <v>26291360.350000001</v>
          </cell>
          <cell r="K164">
            <v>9385579.7699999996</v>
          </cell>
          <cell r="M164">
            <v>3383064.5900000003</v>
          </cell>
          <cell r="N164">
            <v>861433.1</v>
          </cell>
          <cell r="O164">
            <v>5251883.41</v>
          </cell>
          <cell r="P164">
            <v>1834525.11</v>
          </cell>
          <cell r="Q164">
            <v>4781067.49</v>
          </cell>
          <cell r="R164">
            <v>2295653.61</v>
          </cell>
          <cell r="S164">
            <v>2229236.6800000002</v>
          </cell>
          <cell r="T164">
            <v>0</v>
          </cell>
          <cell r="U164">
            <v>2938619.3</v>
          </cell>
        </row>
        <row r="165">
          <cell r="A165" t="str">
            <v>LARANJEIRAS DO SUL2009</v>
          </cell>
          <cell r="B165" t="str">
            <v>LARANJEIRAS DO SUL</v>
          </cell>
          <cell r="C165">
            <v>2009</v>
          </cell>
          <cell r="D165">
            <v>32405289.120000001</v>
          </cell>
          <cell r="E165">
            <v>3058345.61</v>
          </cell>
          <cell r="F165">
            <v>2634905.2999999998</v>
          </cell>
          <cell r="G165">
            <v>652861.74</v>
          </cell>
          <cell r="H165">
            <v>1451009.05</v>
          </cell>
          <cell r="I165">
            <v>1056612.6499999999</v>
          </cell>
          <cell r="J165">
            <v>27258644.640000001</v>
          </cell>
          <cell r="K165">
            <v>10036881.949999999</v>
          </cell>
          <cell r="M165">
            <v>4801407.42</v>
          </cell>
          <cell r="N165">
            <v>949878.7699999999</v>
          </cell>
          <cell r="O165">
            <v>5610208.7199999997</v>
          </cell>
          <cell r="P165">
            <v>630833.18999999994</v>
          </cell>
          <cell r="Q165">
            <v>2410795.67</v>
          </cell>
          <cell r="R165">
            <v>888501.61</v>
          </cell>
          <cell r="S165">
            <v>1370394.06</v>
          </cell>
          <cell r="T165">
            <v>0</v>
          </cell>
          <cell r="U165">
            <v>3434020.95</v>
          </cell>
        </row>
        <row r="166">
          <cell r="A166" t="str">
            <v>LARANJEIRAS DO SUL2010</v>
          </cell>
          <cell r="B166" t="str">
            <v>LARANJEIRAS DO SUL</v>
          </cell>
          <cell r="C166">
            <v>2010</v>
          </cell>
          <cell r="D166">
            <v>37469095.689999998</v>
          </cell>
          <cell r="E166">
            <v>3784262.89</v>
          </cell>
          <cell r="F166">
            <v>3281310.54</v>
          </cell>
          <cell r="G166">
            <v>738636.19</v>
          </cell>
          <cell r="H166">
            <v>1820320.13</v>
          </cell>
          <cell r="I166">
            <v>1103462.97</v>
          </cell>
          <cell r="J166">
            <v>31645511.66</v>
          </cell>
          <cell r="K166">
            <v>10786904.210000001</v>
          </cell>
          <cell r="M166">
            <v>4089466.45</v>
          </cell>
          <cell r="N166">
            <v>1078545.3999999999</v>
          </cell>
          <cell r="O166">
            <v>6041596.04</v>
          </cell>
          <cell r="P166">
            <v>564651.26</v>
          </cell>
          <cell r="Q166">
            <v>4049382.04</v>
          </cell>
          <cell r="R166">
            <v>130366.39</v>
          </cell>
          <cell r="S166">
            <v>3499265.65</v>
          </cell>
          <cell r="T166">
            <v>0</v>
          </cell>
          <cell r="U166">
            <v>4011232.71</v>
          </cell>
        </row>
        <row r="167">
          <cell r="A167" t="str">
            <v>LARANJEIRAS DO SUL2011</v>
          </cell>
          <cell r="B167" t="str">
            <v>LARANJEIRAS DO SUL</v>
          </cell>
          <cell r="C167">
            <v>2011</v>
          </cell>
          <cell r="D167">
            <v>44484293.32</v>
          </cell>
          <cell r="E167">
            <v>4696144.79</v>
          </cell>
          <cell r="F167">
            <v>4087988.11</v>
          </cell>
          <cell r="G167">
            <v>890429.11</v>
          </cell>
          <cell r="H167">
            <v>2347662.9</v>
          </cell>
          <cell r="I167">
            <v>1246314.1000000001</v>
          </cell>
          <cell r="J167">
            <v>37181085.460000001</v>
          </cell>
          <cell r="K167">
            <v>13237214.109999999</v>
          </cell>
          <cell r="M167">
            <v>4801407.42</v>
          </cell>
          <cell r="N167">
            <v>1261581.1299999999</v>
          </cell>
          <cell r="O167">
            <v>7324011.9199999999</v>
          </cell>
          <cell r="P167">
            <v>771697.84</v>
          </cell>
          <cell r="Q167">
            <v>6118872.7999999998</v>
          </cell>
          <cell r="R167">
            <v>552859.1</v>
          </cell>
          <cell r="S167">
            <v>5329713.7</v>
          </cell>
          <cell r="T167">
            <v>0</v>
          </cell>
          <cell r="U167">
            <v>4701372.75</v>
          </cell>
        </row>
        <row r="168">
          <cell r="A168" t="str">
            <v>LARANJEIRAS DO SUL2012</v>
          </cell>
          <cell r="B168" t="str">
            <v>LARANJEIRAS DO SUL</v>
          </cell>
          <cell r="C168">
            <v>2012</v>
          </cell>
          <cell r="D168">
            <v>49649465</v>
          </cell>
          <cell r="E168">
            <v>7273990.0700000003</v>
          </cell>
          <cell r="F168">
            <v>5139675.38</v>
          </cell>
          <cell r="G168">
            <v>1000371.71</v>
          </cell>
          <cell r="H168">
            <v>2980710.79</v>
          </cell>
          <cell r="I168">
            <v>0</v>
          </cell>
          <cell r="J168">
            <v>40018660.43</v>
          </cell>
          <cell r="K168">
            <v>13641678.460000001</v>
          </cell>
          <cell r="M168">
            <v>5397951.9100000001</v>
          </cell>
          <cell r="N168">
            <v>1437812.46</v>
          </cell>
          <cell r="O168">
            <v>7533093.6299999999</v>
          </cell>
          <cell r="P168">
            <v>1890515.06</v>
          </cell>
          <cell r="Q168">
            <v>6100368.2699999996</v>
          </cell>
          <cell r="R168">
            <v>0</v>
          </cell>
          <cell r="S168">
            <v>6099927.2699999996</v>
          </cell>
          <cell r="T168">
            <v>0</v>
          </cell>
          <cell r="U168">
            <v>5202136.87</v>
          </cell>
        </row>
        <row r="169">
          <cell r="A169" t="str">
            <v>LARANJEIRAS DO SUL2013</v>
          </cell>
          <cell r="B169" t="str">
            <v>LARANJEIRAS DO SUL</v>
          </cell>
          <cell r="C169">
            <v>2013</v>
          </cell>
          <cell r="D169">
            <v>61313083.719999999</v>
          </cell>
          <cell r="E169">
            <v>6004276.5999999996</v>
          </cell>
          <cell r="F169">
            <v>5309384.88</v>
          </cell>
          <cell r="G169">
            <v>1068528.8600000001</v>
          </cell>
          <cell r="H169">
            <v>2930780.68</v>
          </cell>
          <cell r="I169">
            <v>1605783.93</v>
          </cell>
          <cell r="J169">
            <v>45984288.079999998</v>
          </cell>
          <cell r="K169">
            <v>14661035.75</v>
          </cell>
          <cell r="M169">
            <v>6248880.6699999999</v>
          </cell>
          <cell r="N169">
            <v>1628482.4</v>
          </cell>
          <cell r="O169">
            <v>9223849.2899999991</v>
          </cell>
          <cell r="P169">
            <v>7078299.6900000004</v>
          </cell>
          <cell r="Q169">
            <v>3886217.99</v>
          </cell>
          <cell r="R169">
            <v>1031303.27</v>
          </cell>
          <cell r="S169">
            <v>2767514.72</v>
          </cell>
        </row>
        <row r="170">
          <cell r="A170" t="str">
            <v>LARANJEIRAS DO SUL2014</v>
          </cell>
          <cell r="B170" t="str">
            <v>LARANJEIRAS DO SUL</v>
          </cell>
          <cell r="C170">
            <v>2014</v>
          </cell>
          <cell r="D170">
            <v>64154747.329999998</v>
          </cell>
          <cell r="E170">
            <v>7008532.8600000003</v>
          </cell>
          <cell r="F170">
            <v>6070905.3300000001</v>
          </cell>
          <cell r="G170">
            <v>1187070.8400000001</v>
          </cell>
          <cell r="H170">
            <v>3182766.79</v>
          </cell>
          <cell r="I170">
            <v>3251681.58</v>
          </cell>
          <cell r="J170">
            <v>50670042.979999997</v>
          </cell>
          <cell r="K170">
            <v>15745253.289999999</v>
          </cell>
          <cell r="M170">
            <v>6701616.4900000002</v>
          </cell>
          <cell r="N170">
            <v>1875186.5500000003</v>
          </cell>
          <cell r="O170">
            <v>11160443.210000001</v>
          </cell>
          <cell r="P170">
            <v>966082.8</v>
          </cell>
          <cell r="Q170">
            <v>7387324.3399999999</v>
          </cell>
          <cell r="R170">
            <v>2222157.17</v>
          </cell>
          <cell r="S170">
            <v>5153115.17</v>
          </cell>
        </row>
        <row r="171">
          <cell r="A171" t="str">
            <v>RIO BONITO DO IGUAÇU2002</v>
          </cell>
          <cell r="B171" t="str">
            <v>RIO BONITO DO IGUAÇU</v>
          </cell>
          <cell r="C171">
            <v>2002</v>
          </cell>
          <cell r="D171">
            <v>12452522.810000001</v>
          </cell>
          <cell r="E171">
            <v>237484.72</v>
          </cell>
          <cell r="F171">
            <v>153851.85</v>
          </cell>
          <cell r="G171">
            <v>25675.84</v>
          </cell>
          <cell r="H171">
            <v>41241.370000000003</v>
          </cell>
          <cell r="I171">
            <v>0</v>
          </cell>
          <cell r="J171">
            <v>9649323.2300000004</v>
          </cell>
          <cell r="K171">
            <v>2862263.53</v>
          </cell>
          <cell r="M171">
            <v>3087701.3099999996</v>
          </cell>
          <cell r="N171">
            <v>40571.339999999997</v>
          </cell>
          <cell r="O171">
            <v>1592438.71</v>
          </cell>
          <cell r="P171">
            <v>1851291.59</v>
          </cell>
          <cell r="Q171">
            <v>664855.65</v>
          </cell>
          <cell r="R171">
            <v>0</v>
          </cell>
          <cell r="S171">
            <v>662355.65</v>
          </cell>
          <cell r="T171">
            <v>0</v>
          </cell>
          <cell r="U171">
            <v>1057461.6499999999</v>
          </cell>
        </row>
        <row r="172">
          <cell r="A172" t="str">
            <v>RIO BONITO DO IGUAÇU2003</v>
          </cell>
          <cell r="B172" t="str">
            <v>RIO BONITO DO IGUAÇU</v>
          </cell>
          <cell r="C172">
            <v>2003</v>
          </cell>
          <cell r="D172">
            <v>14810579.74</v>
          </cell>
          <cell r="E172">
            <v>314087.89</v>
          </cell>
          <cell r="F172">
            <v>228387.54</v>
          </cell>
          <cell r="G172">
            <v>36821.08</v>
          </cell>
          <cell r="H172">
            <v>76016.639999999999</v>
          </cell>
          <cell r="I172">
            <v>74432.72</v>
          </cell>
          <cell r="J172">
            <v>11576204.33</v>
          </cell>
          <cell r="K172">
            <v>3046024.2</v>
          </cell>
          <cell r="M172">
            <v>4096145.2399999998</v>
          </cell>
          <cell r="N172">
            <v>57918.89</v>
          </cell>
          <cell r="O172">
            <v>2102005.7200000002</v>
          </cell>
          <cell r="P172">
            <v>2100697.7000000002</v>
          </cell>
          <cell r="Q172">
            <v>666860.66</v>
          </cell>
          <cell r="R172">
            <v>0</v>
          </cell>
          <cell r="S172">
            <v>615210.66</v>
          </cell>
          <cell r="T172">
            <v>0</v>
          </cell>
          <cell r="U172">
            <v>1297308.58</v>
          </cell>
        </row>
        <row r="173">
          <cell r="A173" t="str">
            <v>RIO BONITO DO IGUAÇU2004</v>
          </cell>
          <cell r="B173" t="str">
            <v>RIO BONITO DO IGUAÇU</v>
          </cell>
          <cell r="C173">
            <v>2004</v>
          </cell>
          <cell r="D173">
            <v>15041772.880000001</v>
          </cell>
          <cell r="E173">
            <v>421496.4</v>
          </cell>
          <cell r="F173">
            <v>337573.62</v>
          </cell>
          <cell r="G173">
            <v>36191.480000000003</v>
          </cell>
          <cell r="H173">
            <v>94261.23</v>
          </cell>
          <cell r="I173">
            <v>103361.55</v>
          </cell>
          <cell r="J173">
            <v>13922406.98</v>
          </cell>
          <cell r="K173">
            <v>3423022.42</v>
          </cell>
          <cell r="M173">
            <v>2904929.83</v>
          </cell>
          <cell r="N173">
            <v>78691.66</v>
          </cell>
          <cell r="O173">
            <v>2268660.12</v>
          </cell>
          <cell r="P173">
            <v>23481.43</v>
          </cell>
          <cell r="Q173">
            <v>917061.64</v>
          </cell>
          <cell r="R173">
            <v>764488.92</v>
          </cell>
          <cell r="S173">
            <v>69832.72</v>
          </cell>
          <cell r="T173">
            <v>0</v>
          </cell>
          <cell r="U173">
            <v>1218935.17</v>
          </cell>
        </row>
        <row r="174">
          <cell r="A174" t="str">
            <v>RIO BONITO DO IGUAÇU2005</v>
          </cell>
          <cell r="B174" t="str">
            <v>RIO BONITO DO IGUAÇU</v>
          </cell>
          <cell r="C174">
            <v>2005</v>
          </cell>
          <cell r="D174">
            <v>18874156.960000001</v>
          </cell>
          <cell r="E174">
            <v>435804.64</v>
          </cell>
          <cell r="F174">
            <v>369945.72</v>
          </cell>
          <cell r="G174">
            <v>16921.96</v>
          </cell>
          <cell r="H174">
            <v>241746.17</v>
          </cell>
          <cell r="I174">
            <v>351611.61</v>
          </cell>
          <cell r="J174">
            <v>17157261.329999998</v>
          </cell>
          <cell r="K174">
            <v>5187996.8499999996</v>
          </cell>
          <cell r="M174">
            <v>2935042.89</v>
          </cell>
          <cell r="N174">
            <v>98157.52</v>
          </cell>
          <cell r="O174">
            <v>2663074.66</v>
          </cell>
          <cell r="P174">
            <v>92003.41</v>
          </cell>
          <cell r="Q174">
            <v>394806.08</v>
          </cell>
          <cell r="R174">
            <v>40511.08</v>
          </cell>
          <cell r="S174">
            <v>354255</v>
          </cell>
          <cell r="T174">
            <v>0</v>
          </cell>
          <cell r="U174">
            <v>1488520.12</v>
          </cell>
        </row>
        <row r="175">
          <cell r="A175" t="str">
            <v>RIO BONITO DO IGUAÇU2006</v>
          </cell>
          <cell r="B175" t="str">
            <v>RIO BONITO DO IGUAÇU</v>
          </cell>
          <cell r="C175">
            <v>2006</v>
          </cell>
          <cell r="D175">
            <v>20820265.789999999</v>
          </cell>
          <cell r="E175">
            <v>384493.55</v>
          </cell>
          <cell r="F175">
            <v>343654.38</v>
          </cell>
          <cell r="G175">
            <v>50783.17</v>
          </cell>
          <cell r="H175">
            <v>141056.09</v>
          </cell>
          <cell r="I175">
            <v>383511.05</v>
          </cell>
          <cell r="J175">
            <v>19100733.719999999</v>
          </cell>
          <cell r="K175">
            <v>5814341.04</v>
          </cell>
          <cell r="M175">
            <v>3165780.7199999997</v>
          </cell>
          <cell r="N175">
            <v>111085.65</v>
          </cell>
          <cell r="O175">
            <v>2741272.61</v>
          </cell>
          <cell r="P175">
            <v>162344.43</v>
          </cell>
          <cell r="Q175">
            <v>197350</v>
          </cell>
          <cell r="R175">
            <v>0</v>
          </cell>
          <cell r="S175">
            <v>0</v>
          </cell>
          <cell r="T175">
            <v>0</v>
          </cell>
          <cell r="U175">
            <v>1618043.42</v>
          </cell>
        </row>
        <row r="176">
          <cell r="A176" t="str">
            <v>RIO BONITO DO IGUAÇU2007</v>
          </cell>
          <cell r="B176" t="str">
            <v>RIO BONITO DO IGUAÇU</v>
          </cell>
          <cell r="C176">
            <v>2007</v>
          </cell>
          <cell r="D176">
            <v>21615255.170000002</v>
          </cell>
          <cell r="E176">
            <v>453477.97</v>
          </cell>
          <cell r="F176">
            <v>406452.61</v>
          </cell>
          <cell r="G176">
            <v>48187.12</v>
          </cell>
          <cell r="H176">
            <v>158789.17000000001</v>
          </cell>
          <cell r="I176">
            <v>142216.31</v>
          </cell>
          <cell r="J176">
            <v>20763531.02</v>
          </cell>
          <cell r="K176">
            <v>6788904.3099999996</v>
          </cell>
          <cell r="M176">
            <v>3092533.6799999997</v>
          </cell>
          <cell r="N176">
            <v>131663.56</v>
          </cell>
          <cell r="O176">
            <v>2995195.91</v>
          </cell>
          <cell r="P176">
            <v>77151.69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2005222.07</v>
          </cell>
        </row>
        <row r="177">
          <cell r="A177" t="str">
            <v>RIO BONITO DO IGUAÇU2008</v>
          </cell>
          <cell r="B177" t="str">
            <v>RIO BONITO DO IGUAÇU</v>
          </cell>
          <cell r="C177">
            <v>2008</v>
          </cell>
          <cell r="D177">
            <v>23902877.309999999</v>
          </cell>
          <cell r="E177">
            <v>474387.07</v>
          </cell>
          <cell r="F177">
            <v>441367.99</v>
          </cell>
          <cell r="G177">
            <v>50428</v>
          </cell>
          <cell r="H177">
            <v>182868.76</v>
          </cell>
          <cell r="I177">
            <v>113774.43</v>
          </cell>
          <cell r="J177">
            <v>22975091.100000001</v>
          </cell>
          <cell r="K177">
            <v>6703985.71</v>
          </cell>
          <cell r="M177">
            <v>3491216.44</v>
          </cell>
          <cell r="N177">
            <v>143435.57999999999</v>
          </cell>
          <cell r="O177">
            <v>3267754.94</v>
          </cell>
          <cell r="P177">
            <v>169895.59</v>
          </cell>
          <cell r="Q177">
            <v>266596.75</v>
          </cell>
          <cell r="R177">
            <v>190736.75</v>
          </cell>
          <cell r="S177">
            <v>0</v>
          </cell>
          <cell r="T177">
            <v>0</v>
          </cell>
          <cell r="U177">
            <v>2289250.96</v>
          </cell>
        </row>
        <row r="178">
          <cell r="A178" t="str">
            <v>RIO BONITO DO IGUAÇU2009</v>
          </cell>
          <cell r="B178" t="str">
            <v>RIO BONITO DO IGUAÇU</v>
          </cell>
          <cell r="C178">
            <v>2009</v>
          </cell>
          <cell r="D178">
            <v>24072910.100000001</v>
          </cell>
          <cell r="E178">
            <v>448283.7</v>
          </cell>
          <cell r="F178">
            <v>404368.44</v>
          </cell>
          <cell r="G178">
            <v>64853.72</v>
          </cell>
          <cell r="H178">
            <v>147826.69</v>
          </cell>
          <cell r="I178">
            <v>164020.98000000001</v>
          </cell>
          <cell r="J178">
            <v>23000459.91</v>
          </cell>
          <cell r="K178">
            <v>6273051.3099999996</v>
          </cell>
          <cell r="M178">
            <v>5712649.9900000002</v>
          </cell>
          <cell r="N178">
            <v>170680.15999999997</v>
          </cell>
          <cell r="O178">
            <v>3288339.72</v>
          </cell>
          <cell r="P178">
            <v>301719.5</v>
          </cell>
          <cell r="Q178">
            <v>1935083.62</v>
          </cell>
          <cell r="R178">
            <v>1276410.28</v>
          </cell>
          <cell r="S178">
            <v>630673.34</v>
          </cell>
          <cell r="T178">
            <v>0</v>
          </cell>
          <cell r="U178">
            <v>2719009.6</v>
          </cell>
        </row>
        <row r="179">
          <cell r="A179" t="str">
            <v>RIO BONITO DO IGUAÇU2010</v>
          </cell>
          <cell r="B179" t="str">
            <v>RIO BONITO DO IGUAÇU</v>
          </cell>
          <cell r="C179">
            <v>2010</v>
          </cell>
          <cell r="D179">
            <v>27553060.379999999</v>
          </cell>
          <cell r="E179">
            <v>551222.39</v>
          </cell>
          <cell r="F179">
            <v>490624.81</v>
          </cell>
          <cell r="G179">
            <v>91289.8</v>
          </cell>
          <cell r="H179">
            <v>224644.57</v>
          </cell>
          <cell r="I179">
            <v>180391.02</v>
          </cell>
          <cell r="J179">
            <v>26381221.800000001</v>
          </cell>
          <cell r="K179">
            <v>6741815.2199999997</v>
          </cell>
          <cell r="M179">
            <v>5125575.5299999993</v>
          </cell>
          <cell r="N179">
            <v>188126.68</v>
          </cell>
          <cell r="O179">
            <v>3652889.81</v>
          </cell>
          <cell r="P179">
            <v>213287.93</v>
          </cell>
          <cell r="Q179">
            <v>731589.37</v>
          </cell>
          <cell r="R179">
            <v>162339.47</v>
          </cell>
          <cell r="S179">
            <v>569249.9</v>
          </cell>
          <cell r="T179">
            <v>0</v>
          </cell>
          <cell r="U179">
            <v>2984224.22</v>
          </cell>
        </row>
        <row r="180">
          <cell r="A180" t="str">
            <v>RIO BONITO DO IGUAÇU2011</v>
          </cell>
          <cell r="B180" t="str">
            <v>RIO BONITO DO IGUAÇU</v>
          </cell>
          <cell r="C180">
            <v>2011</v>
          </cell>
          <cell r="D180">
            <v>31055128.52</v>
          </cell>
          <cell r="E180">
            <v>820910.94</v>
          </cell>
          <cell r="F180">
            <v>609375.30000000005</v>
          </cell>
          <cell r="G180">
            <v>133479.19</v>
          </cell>
          <cell r="H180">
            <v>209744.17</v>
          </cell>
          <cell r="I180">
            <v>201991.64</v>
          </cell>
          <cell r="J180">
            <v>29525393.039999999</v>
          </cell>
          <cell r="K180">
            <v>8273259</v>
          </cell>
          <cell r="M180">
            <v>5712649.9900000002</v>
          </cell>
          <cell r="N180">
            <v>228963.47</v>
          </cell>
          <cell r="O180">
            <v>4152652.73</v>
          </cell>
          <cell r="P180">
            <v>251498.91</v>
          </cell>
          <cell r="Q180">
            <v>3550456.58</v>
          </cell>
          <cell r="R180">
            <v>0</v>
          </cell>
          <cell r="S180">
            <v>3472761.55</v>
          </cell>
          <cell r="T180">
            <v>0</v>
          </cell>
          <cell r="U180">
            <v>3503705.97</v>
          </cell>
        </row>
        <row r="181">
          <cell r="A181" t="str">
            <v>RIO BONITO DO IGUAÇU2012</v>
          </cell>
          <cell r="B181" t="str">
            <v>RIO BONITO DO IGUAÇU</v>
          </cell>
          <cell r="C181">
            <v>2012</v>
          </cell>
          <cell r="D181">
            <v>33440087.329999998</v>
          </cell>
          <cell r="E181">
            <v>940520.1</v>
          </cell>
          <cell r="F181">
            <v>731085.83</v>
          </cell>
          <cell r="G181">
            <v>154599.45000000001</v>
          </cell>
          <cell r="H181">
            <v>232161.05</v>
          </cell>
          <cell r="I181">
            <v>240529.91</v>
          </cell>
          <cell r="J181">
            <v>31674176.510000002</v>
          </cell>
          <cell r="K181">
            <v>8526049.1400000006</v>
          </cell>
          <cell r="M181">
            <v>6306612.75</v>
          </cell>
          <cell r="N181">
            <v>283528.08999999997</v>
          </cell>
          <cell r="O181">
            <v>4185217.88</v>
          </cell>
          <cell r="P181">
            <v>420189.9</v>
          </cell>
          <cell r="Q181">
            <v>741580.54</v>
          </cell>
          <cell r="R181">
            <v>0</v>
          </cell>
          <cell r="S181">
            <v>741580.54</v>
          </cell>
          <cell r="T181">
            <v>0</v>
          </cell>
          <cell r="U181">
            <v>3719569.98</v>
          </cell>
        </row>
        <row r="182">
          <cell r="A182" t="str">
            <v>RIO BONITO DO IGUAÇU2013</v>
          </cell>
          <cell r="B182" t="str">
            <v>RIO BONITO DO IGUAÇU</v>
          </cell>
          <cell r="C182">
            <v>2013</v>
          </cell>
          <cell r="D182">
            <v>34497900.219999999</v>
          </cell>
          <cell r="E182">
            <v>1190560.54</v>
          </cell>
          <cell r="F182">
            <v>1112218.8899999999</v>
          </cell>
          <cell r="G182">
            <v>181707.16</v>
          </cell>
          <cell r="H182">
            <v>456384.3</v>
          </cell>
          <cell r="I182">
            <v>275511.61</v>
          </cell>
          <cell r="J182">
            <v>32542829.059999999</v>
          </cell>
          <cell r="K182">
            <v>7330518.0199999996</v>
          </cell>
          <cell r="M182">
            <v>7304491.7600000007</v>
          </cell>
          <cell r="N182">
            <v>343265.01</v>
          </cell>
          <cell r="O182">
            <v>4957208.3499999996</v>
          </cell>
          <cell r="P182">
            <v>374718.62</v>
          </cell>
          <cell r="Q182">
            <v>1077148.92</v>
          </cell>
          <cell r="S182">
            <v>1046898.92</v>
          </cell>
        </row>
        <row r="183">
          <cell r="A183" t="str">
            <v>RIO BONITO DO IGUAÇU2014</v>
          </cell>
          <cell r="B183" t="str">
            <v>RIO BONITO DO IGUAÇU</v>
          </cell>
          <cell r="C183">
            <v>2014</v>
          </cell>
          <cell r="D183">
            <v>36009661.259999998</v>
          </cell>
          <cell r="E183">
            <v>1589634.36</v>
          </cell>
          <cell r="F183">
            <v>1480664.2</v>
          </cell>
          <cell r="G183">
            <v>219990.45</v>
          </cell>
          <cell r="H183">
            <v>494112.77</v>
          </cell>
          <cell r="I183">
            <v>308942.69</v>
          </cell>
          <cell r="J183">
            <v>33760501.590000004</v>
          </cell>
          <cell r="K183">
            <v>7872626.7800000003</v>
          </cell>
          <cell r="M183">
            <v>7919122.5899999999</v>
          </cell>
          <cell r="N183">
            <v>410850.91</v>
          </cell>
          <cell r="O183">
            <v>5539995.9500000002</v>
          </cell>
          <cell r="P183">
            <v>164744.65</v>
          </cell>
          <cell r="Q183">
            <v>3192055.03</v>
          </cell>
          <cell r="R183">
            <v>1700000</v>
          </cell>
          <cell r="S183">
            <v>1338056.03</v>
          </cell>
          <cell r="U183">
            <v>3625634.76</v>
          </cell>
        </row>
        <row r="184">
          <cell r="A184" t="str">
            <v>MARQUINHO2002</v>
          </cell>
          <cell r="B184" t="str">
            <v>MARQUINHO</v>
          </cell>
          <cell r="C184">
            <v>2002</v>
          </cell>
          <cell r="D184">
            <v>4175992.94</v>
          </cell>
          <cell r="E184">
            <v>99968.99</v>
          </cell>
          <cell r="F184">
            <v>95186.27</v>
          </cell>
          <cell r="G184">
            <v>10966.11</v>
          </cell>
          <cell r="H184">
            <v>28277.439999999999</v>
          </cell>
          <cell r="I184">
            <v>6.88</v>
          </cell>
          <cell r="J184">
            <v>4037080</v>
          </cell>
          <cell r="K184">
            <v>1718117.1</v>
          </cell>
          <cell r="M184">
            <v>616970.62</v>
          </cell>
          <cell r="N184">
            <v>10050.5</v>
          </cell>
          <cell r="O184">
            <v>676258.45</v>
          </cell>
          <cell r="P184">
            <v>14939.99</v>
          </cell>
          <cell r="Q184">
            <v>3285</v>
          </cell>
          <cell r="R184">
            <v>0</v>
          </cell>
          <cell r="S184">
            <v>3285</v>
          </cell>
          <cell r="T184">
            <v>0</v>
          </cell>
          <cell r="U184">
            <v>405387.28</v>
          </cell>
        </row>
        <row r="185">
          <cell r="A185" t="str">
            <v>MARQUINHO2003</v>
          </cell>
          <cell r="B185" t="str">
            <v>MARQUINHO</v>
          </cell>
          <cell r="C185">
            <v>2003</v>
          </cell>
          <cell r="D185">
            <v>4484227.51</v>
          </cell>
          <cell r="E185">
            <v>119239.13</v>
          </cell>
          <cell r="F185">
            <v>117789.57</v>
          </cell>
          <cell r="G185">
            <v>22845.11</v>
          </cell>
          <cell r="H185">
            <v>39166.79</v>
          </cell>
          <cell r="I185">
            <v>0</v>
          </cell>
          <cell r="J185">
            <v>4287056.84</v>
          </cell>
          <cell r="K185">
            <v>1827866.74</v>
          </cell>
          <cell r="M185">
            <v>757000.73</v>
          </cell>
          <cell r="N185">
            <v>14276.72</v>
          </cell>
          <cell r="O185">
            <v>742954.92</v>
          </cell>
          <cell r="P185">
            <v>50623.01</v>
          </cell>
          <cell r="Q185">
            <v>415996.12</v>
          </cell>
          <cell r="R185">
            <v>0</v>
          </cell>
          <cell r="S185">
            <v>396296.12</v>
          </cell>
          <cell r="T185">
            <v>0</v>
          </cell>
          <cell r="U185">
            <v>0</v>
          </cell>
        </row>
        <row r="186">
          <cell r="A186" t="str">
            <v>MARQUINHO2004</v>
          </cell>
          <cell r="B186" t="str">
            <v>MARQUINHO</v>
          </cell>
          <cell r="C186">
            <v>2004</v>
          </cell>
          <cell r="D186">
            <v>5124744.21</v>
          </cell>
          <cell r="E186">
            <v>145265.20000000001</v>
          </cell>
          <cell r="F186">
            <v>131932.89000000001</v>
          </cell>
          <cell r="G186">
            <v>15675.89</v>
          </cell>
          <cell r="H186">
            <v>48179.09</v>
          </cell>
          <cell r="I186">
            <v>0</v>
          </cell>
          <cell r="J186">
            <v>4934404.34</v>
          </cell>
          <cell r="K186">
            <v>2053813.58</v>
          </cell>
          <cell r="M186">
            <v>757561.71</v>
          </cell>
          <cell r="N186">
            <v>20370.419999999998</v>
          </cell>
          <cell r="O186">
            <v>735043.71</v>
          </cell>
          <cell r="P186">
            <v>25386.93</v>
          </cell>
          <cell r="Q186">
            <v>757854.51</v>
          </cell>
          <cell r="R186">
            <v>347789.05</v>
          </cell>
          <cell r="S186">
            <v>410065.46</v>
          </cell>
          <cell r="T186">
            <v>0</v>
          </cell>
          <cell r="U186">
            <v>515493.77</v>
          </cell>
        </row>
        <row r="187">
          <cell r="A187" t="str">
            <v>MARQUINHO2005</v>
          </cell>
          <cell r="B187" t="str">
            <v>MARQUINHO</v>
          </cell>
          <cell r="C187">
            <v>2005</v>
          </cell>
          <cell r="D187">
            <v>6125695.1500000004</v>
          </cell>
          <cell r="E187">
            <v>300577.34999999998</v>
          </cell>
          <cell r="F187">
            <v>293799.42</v>
          </cell>
          <cell r="G187">
            <v>21738.47</v>
          </cell>
          <cell r="H187">
            <v>136474.22</v>
          </cell>
          <cell r="I187">
            <v>0</v>
          </cell>
          <cell r="J187">
            <v>5780016.2400000002</v>
          </cell>
          <cell r="K187">
            <v>2597804.29</v>
          </cell>
          <cell r="M187">
            <v>862184.2</v>
          </cell>
          <cell r="N187">
            <v>28332.87</v>
          </cell>
          <cell r="O187">
            <v>784464.02</v>
          </cell>
          <cell r="P187">
            <v>19779.96</v>
          </cell>
          <cell r="Q187">
            <v>210256.2</v>
          </cell>
          <cell r="R187">
            <v>97756.2</v>
          </cell>
          <cell r="S187">
            <v>76000</v>
          </cell>
          <cell r="U187">
            <v>626601.11</v>
          </cell>
        </row>
        <row r="188">
          <cell r="A188" t="str">
            <v>MARQUINHO2006</v>
          </cell>
          <cell r="B188" t="str">
            <v>MARQUINHO</v>
          </cell>
          <cell r="C188">
            <v>2006</v>
          </cell>
          <cell r="D188">
            <v>7122790.7800000003</v>
          </cell>
          <cell r="E188">
            <v>273496.5</v>
          </cell>
          <cell r="F188">
            <v>265558.25</v>
          </cell>
          <cell r="G188">
            <v>24286.58</v>
          </cell>
          <cell r="H188">
            <v>75303.38</v>
          </cell>
          <cell r="I188">
            <v>75303.38</v>
          </cell>
          <cell r="J188">
            <v>6793969.54</v>
          </cell>
          <cell r="K188">
            <v>2908493.77</v>
          </cell>
          <cell r="M188">
            <v>982724.17</v>
          </cell>
          <cell r="N188">
            <v>34309.480000000003</v>
          </cell>
          <cell r="O188">
            <v>800717.83</v>
          </cell>
          <cell r="P188">
            <v>7208.06</v>
          </cell>
          <cell r="Q188">
            <v>198127.47</v>
          </cell>
          <cell r="R188">
            <v>136195.47</v>
          </cell>
          <cell r="S188">
            <v>0</v>
          </cell>
          <cell r="T188">
            <v>0</v>
          </cell>
          <cell r="U188">
            <v>694218.27</v>
          </cell>
        </row>
        <row r="189">
          <cell r="A189" t="str">
            <v>MARQUINHO2007</v>
          </cell>
          <cell r="B189" t="str">
            <v>MARQUINHO</v>
          </cell>
          <cell r="C189">
            <v>2007</v>
          </cell>
          <cell r="D189">
            <v>7940262.3499999996</v>
          </cell>
          <cell r="E189">
            <v>280075.32</v>
          </cell>
          <cell r="F189">
            <v>265817.34000000003</v>
          </cell>
          <cell r="G189">
            <v>21577.3</v>
          </cell>
          <cell r="H189">
            <v>96930.75</v>
          </cell>
          <cell r="I189">
            <v>0</v>
          </cell>
          <cell r="J189">
            <v>7614039.3099999996</v>
          </cell>
          <cell r="K189">
            <v>3394452.41</v>
          </cell>
          <cell r="M189">
            <v>1046799.17</v>
          </cell>
          <cell r="N189">
            <v>40259.089999999997</v>
          </cell>
          <cell r="O189">
            <v>812846.59</v>
          </cell>
          <cell r="P189">
            <v>22458.799999999999</v>
          </cell>
          <cell r="Q189">
            <v>533804.53</v>
          </cell>
          <cell r="R189">
            <v>433804.53</v>
          </cell>
          <cell r="S189">
            <v>0</v>
          </cell>
          <cell r="T189">
            <v>0</v>
          </cell>
          <cell r="U189">
            <v>0</v>
          </cell>
        </row>
        <row r="190">
          <cell r="A190" t="str">
            <v>MARQUINHO2008</v>
          </cell>
          <cell r="B190" t="str">
            <v>MARQUINHO</v>
          </cell>
          <cell r="C190">
            <v>2008</v>
          </cell>
          <cell r="D190">
            <v>9802095.4700000007</v>
          </cell>
          <cell r="E190">
            <v>298152.90000000002</v>
          </cell>
          <cell r="F190">
            <v>285098.25</v>
          </cell>
          <cell r="G190">
            <v>22078.63</v>
          </cell>
          <cell r="H190">
            <v>107106.78</v>
          </cell>
          <cell r="I190">
            <v>0</v>
          </cell>
          <cell r="J190">
            <v>9412105.4399999995</v>
          </cell>
          <cell r="K190">
            <v>4022391.66</v>
          </cell>
          <cell r="M190">
            <v>1216315.98</v>
          </cell>
          <cell r="N190">
            <v>50552.65</v>
          </cell>
          <cell r="O190">
            <v>1100751.48</v>
          </cell>
          <cell r="P190">
            <v>14987.62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1152036.05</v>
          </cell>
        </row>
        <row r="191">
          <cell r="A191" t="str">
            <v>MARQUINHO2009</v>
          </cell>
          <cell r="B191" t="str">
            <v>MARQUINHO</v>
          </cell>
          <cell r="C191">
            <v>2009</v>
          </cell>
          <cell r="D191">
            <v>9358366.4800000004</v>
          </cell>
          <cell r="E191">
            <v>220406.93</v>
          </cell>
          <cell r="F191">
            <v>208788.01</v>
          </cell>
          <cell r="G191">
            <v>30715.68</v>
          </cell>
          <cell r="H191">
            <v>52936.72</v>
          </cell>
          <cell r="I191">
            <v>38987.480000000003</v>
          </cell>
          <cell r="J191">
            <v>8981810.75</v>
          </cell>
          <cell r="K191">
            <v>3763830.94</v>
          </cell>
          <cell r="M191">
            <v>1147248.32</v>
          </cell>
          <cell r="N191">
            <v>61491.729999999996</v>
          </cell>
          <cell r="O191">
            <v>1152919.21</v>
          </cell>
          <cell r="P191">
            <v>82183.63</v>
          </cell>
          <cell r="Q191">
            <v>369300</v>
          </cell>
          <cell r="R191">
            <v>345400</v>
          </cell>
          <cell r="S191">
            <v>0</v>
          </cell>
          <cell r="T191">
            <v>0</v>
          </cell>
          <cell r="U191">
            <v>1178451.42</v>
          </cell>
        </row>
        <row r="192">
          <cell r="A192" t="str">
            <v>MARQUINHO2010</v>
          </cell>
          <cell r="B192" t="str">
            <v>MARQUINHO</v>
          </cell>
          <cell r="C192">
            <v>2010</v>
          </cell>
          <cell r="D192">
            <v>10403170.470000001</v>
          </cell>
          <cell r="E192">
            <v>247909.8</v>
          </cell>
          <cell r="F192">
            <v>236655.8</v>
          </cell>
          <cell r="G192">
            <v>23504.34</v>
          </cell>
          <cell r="H192">
            <v>44350.01</v>
          </cell>
          <cell r="I192">
            <v>50712.97</v>
          </cell>
          <cell r="J192">
            <v>9942932.9900000002</v>
          </cell>
          <cell r="K192">
            <v>4045089.3</v>
          </cell>
          <cell r="M192">
            <v>1287109.52</v>
          </cell>
          <cell r="N192">
            <v>71636.829999999987</v>
          </cell>
          <cell r="O192">
            <v>1349884.51</v>
          </cell>
          <cell r="P192">
            <v>137572.04999999999</v>
          </cell>
          <cell r="Q192">
            <v>812988.18</v>
          </cell>
          <cell r="R192">
            <v>812988.18</v>
          </cell>
          <cell r="S192">
            <v>0</v>
          </cell>
          <cell r="T192">
            <v>0</v>
          </cell>
          <cell r="U192">
            <v>1317036.47</v>
          </cell>
        </row>
        <row r="193">
          <cell r="A193" t="str">
            <v>MARQUINHO2011</v>
          </cell>
          <cell r="B193" t="str">
            <v>MARQUINHO</v>
          </cell>
          <cell r="C193">
            <v>2011</v>
          </cell>
          <cell r="D193">
            <v>12505014.630000001</v>
          </cell>
          <cell r="E193">
            <v>258024.58</v>
          </cell>
          <cell r="F193">
            <v>244866.92</v>
          </cell>
          <cell r="G193">
            <v>23761.23</v>
          </cell>
          <cell r="H193">
            <v>58585.27</v>
          </cell>
          <cell r="I193">
            <v>48136.4</v>
          </cell>
          <cell r="J193">
            <v>12073572.550000001</v>
          </cell>
          <cell r="K193">
            <v>4963955.5199999996</v>
          </cell>
          <cell r="M193">
            <v>1516153.97</v>
          </cell>
          <cell r="N193">
            <v>88403.72</v>
          </cell>
          <cell r="O193">
            <v>1326407.3</v>
          </cell>
          <cell r="P193">
            <v>92838.32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1569088.31</v>
          </cell>
        </row>
        <row r="194">
          <cell r="A194" t="str">
            <v>MARQUINHO2012</v>
          </cell>
          <cell r="B194" t="str">
            <v>MARQUINHO</v>
          </cell>
          <cell r="C194">
            <v>2012</v>
          </cell>
          <cell r="D194">
            <v>13421865.119999999</v>
          </cell>
          <cell r="E194">
            <v>203291.77</v>
          </cell>
          <cell r="F194">
            <v>190724.95</v>
          </cell>
          <cell r="G194">
            <v>23705.34</v>
          </cell>
          <cell r="H194">
            <v>63033.17</v>
          </cell>
          <cell r="I194">
            <v>44759.13</v>
          </cell>
          <cell r="J194">
            <v>13078328.16</v>
          </cell>
          <cell r="K194">
            <v>5115629.5599999996</v>
          </cell>
          <cell r="M194">
            <v>1758715.3399999999</v>
          </cell>
          <cell r="N194">
            <v>69219.990000000005</v>
          </cell>
          <cell r="O194">
            <v>1337880.92</v>
          </cell>
          <cell r="P194">
            <v>54129.29</v>
          </cell>
          <cell r="Q194">
            <v>54000</v>
          </cell>
          <cell r="R194">
            <v>0</v>
          </cell>
          <cell r="S194">
            <v>0</v>
          </cell>
          <cell r="T194">
            <v>0</v>
          </cell>
          <cell r="U194">
            <v>1682509.82</v>
          </cell>
        </row>
        <row r="195">
          <cell r="A195" t="str">
            <v>MARQUINHO2013</v>
          </cell>
          <cell r="B195" t="str">
            <v>MARQUINHO</v>
          </cell>
          <cell r="C195">
            <v>2013</v>
          </cell>
          <cell r="D195">
            <v>14253069.75</v>
          </cell>
          <cell r="E195">
            <v>760245.81</v>
          </cell>
          <cell r="F195">
            <v>747614.99</v>
          </cell>
          <cell r="G195">
            <v>36670.1</v>
          </cell>
          <cell r="H195">
            <v>136225.06</v>
          </cell>
          <cell r="I195">
            <v>41587.47</v>
          </cell>
          <cell r="J195">
            <v>13384890.68</v>
          </cell>
          <cell r="K195">
            <v>5497888.5800000001</v>
          </cell>
          <cell r="M195">
            <v>2010456.15</v>
          </cell>
          <cell r="N195">
            <v>114297.54</v>
          </cell>
          <cell r="O195">
            <v>1366531.76</v>
          </cell>
          <cell r="P195">
            <v>15830.97</v>
          </cell>
          <cell r="Q195">
            <v>66300</v>
          </cell>
        </row>
        <row r="196">
          <cell r="A196" t="str">
            <v>MARQUINHO2014</v>
          </cell>
          <cell r="B196" t="str">
            <v>MARQUINHO</v>
          </cell>
          <cell r="C196">
            <v>2014</v>
          </cell>
          <cell r="D196">
            <v>17298278.079999998</v>
          </cell>
          <cell r="E196">
            <v>863476.47</v>
          </cell>
          <cell r="F196">
            <v>841481.7</v>
          </cell>
          <cell r="G196">
            <v>67540.45</v>
          </cell>
          <cell r="H196">
            <v>531338.06999999995</v>
          </cell>
          <cell r="I196">
            <v>60508.85</v>
          </cell>
          <cell r="J196">
            <v>16208874.710000001</v>
          </cell>
          <cell r="K196">
            <v>5904470.2199999997</v>
          </cell>
          <cell r="M196">
            <v>2197172.6599999997</v>
          </cell>
          <cell r="N196">
            <v>136291.01</v>
          </cell>
          <cell r="P196">
            <v>26805.27</v>
          </cell>
          <cell r="Q196">
            <v>1384906.49</v>
          </cell>
          <cell r="R196">
            <v>1234779.8799999999</v>
          </cell>
          <cell r="S196">
            <v>30626.61</v>
          </cell>
        </row>
        <row r="197">
          <cell r="A197" t="str">
            <v>SÃO CARLOS DO IVAI2002</v>
          </cell>
          <cell r="B197" t="str">
            <v>SÃO CARLOS DO IVAI</v>
          </cell>
          <cell r="C197">
            <v>2002</v>
          </cell>
          <cell r="D197">
            <v>4836948.18</v>
          </cell>
          <cell r="E197">
            <v>289948.95</v>
          </cell>
          <cell r="F197">
            <v>162279.1</v>
          </cell>
          <cell r="G197">
            <v>53539.72</v>
          </cell>
          <cell r="H197">
            <v>24200.639999999999</v>
          </cell>
          <cell r="I197">
            <v>0</v>
          </cell>
          <cell r="J197">
            <v>4473725.1399999997</v>
          </cell>
          <cell r="K197">
            <v>1718117.1</v>
          </cell>
          <cell r="M197">
            <v>1117585.3999999999</v>
          </cell>
          <cell r="N197">
            <v>69314.3</v>
          </cell>
          <cell r="O197">
            <v>455597.1</v>
          </cell>
          <cell r="P197">
            <v>59775.45</v>
          </cell>
          <cell r="Q197">
            <v>480846.05</v>
          </cell>
          <cell r="R197">
            <v>38098.29</v>
          </cell>
          <cell r="S197">
            <v>438247.76</v>
          </cell>
          <cell r="T197">
            <v>0</v>
          </cell>
          <cell r="U197">
            <v>521288.04</v>
          </cell>
        </row>
        <row r="198">
          <cell r="A198" t="str">
            <v>SÃO CARLOS DO IVAI2003</v>
          </cell>
          <cell r="B198" t="str">
            <v>SÃO CARLOS DO IVAI</v>
          </cell>
          <cell r="C198">
            <v>2003</v>
          </cell>
          <cell r="D198">
            <v>5424596</v>
          </cell>
          <cell r="E198">
            <v>368366</v>
          </cell>
          <cell r="F198">
            <v>251313</v>
          </cell>
          <cell r="G198">
            <v>62113</v>
          </cell>
          <cell r="H198">
            <v>48130</v>
          </cell>
          <cell r="I198">
            <v>0</v>
          </cell>
          <cell r="J198">
            <v>4868619</v>
          </cell>
          <cell r="K198">
            <v>1827866.74</v>
          </cell>
          <cell r="M198">
            <v>1286248</v>
          </cell>
          <cell r="N198">
            <v>84221</v>
          </cell>
          <cell r="O198">
            <v>505802</v>
          </cell>
          <cell r="P198">
            <v>103326</v>
          </cell>
          <cell r="Q198">
            <v>517557</v>
          </cell>
          <cell r="R198">
            <v>514556</v>
          </cell>
          <cell r="S198">
            <v>0</v>
          </cell>
          <cell r="T198">
            <v>0</v>
          </cell>
          <cell r="U198">
            <v>570308</v>
          </cell>
        </row>
        <row r="199">
          <cell r="A199" t="str">
            <v>SÃO CARLOS DO IVAI2004</v>
          </cell>
          <cell r="B199" t="str">
            <v>SÃO CARLOS DO IVAI</v>
          </cell>
          <cell r="C199">
            <v>2004</v>
          </cell>
          <cell r="D199">
            <v>6314517.8799999999</v>
          </cell>
          <cell r="E199">
            <v>274220.82</v>
          </cell>
          <cell r="F199">
            <v>230685.25</v>
          </cell>
          <cell r="G199">
            <v>60326.92</v>
          </cell>
          <cell r="H199">
            <v>18670.03</v>
          </cell>
          <cell r="I199">
            <v>94935.09</v>
          </cell>
          <cell r="J199">
            <v>5743850.7199999997</v>
          </cell>
          <cell r="K199">
            <v>2053813.58</v>
          </cell>
          <cell r="M199">
            <v>1503679.4200000002</v>
          </cell>
          <cell r="N199">
            <v>100594.46</v>
          </cell>
          <cell r="O199">
            <v>556506.19999999995</v>
          </cell>
          <cell r="P199">
            <v>104773.77</v>
          </cell>
          <cell r="Q199">
            <v>38980.81</v>
          </cell>
          <cell r="R199">
            <v>0</v>
          </cell>
          <cell r="S199">
            <v>5670.81</v>
          </cell>
          <cell r="T199">
            <v>0</v>
          </cell>
          <cell r="U199">
            <v>670842.98</v>
          </cell>
        </row>
        <row r="200">
          <cell r="A200" t="str">
            <v>SÃO CARLOS DO IVAI2005</v>
          </cell>
          <cell r="B200" t="str">
            <v>SÃO CARLOS DO IVAI</v>
          </cell>
          <cell r="C200">
            <v>2005</v>
          </cell>
          <cell r="D200">
            <v>6588382.7800000003</v>
          </cell>
          <cell r="E200">
            <v>283093.03000000003</v>
          </cell>
          <cell r="F200">
            <v>236909.3</v>
          </cell>
          <cell r="G200">
            <v>66546.509999999995</v>
          </cell>
          <cell r="H200">
            <v>45784.34</v>
          </cell>
          <cell r="I200">
            <v>101983.05</v>
          </cell>
          <cell r="J200">
            <v>6009717.3300000001</v>
          </cell>
          <cell r="K200">
            <v>2597804.29</v>
          </cell>
          <cell r="M200">
            <v>1490190.68</v>
          </cell>
          <cell r="N200">
            <v>118836.81</v>
          </cell>
          <cell r="O200">
            <v>607700.61</v>
          </cell>
          <cell r="P200">
            <v>94054.65</v>
          </cell>
          <cell r="Q200">
            <v>1000</v>
          </cell>
          <cell r="R200">
            <v>0</v>
          </cell>
          <cell r="S200">
            <v>0</v>
          </cell>
          <cell r="T200">
            <v>0</v>
          </cell>
          <cell r="U200">
            <v>804646.65</v>
          </cell>
        </row>
        <row r="201">
          <cell r="A201" t="str">
            <v>SÃO CARLOS DO IVAI2006</v>
          </cell>
          <cell r="B201" t="str">
            <v>SÃO CARLOS DO IVAI</v>
          </cell>
          <cell r="C201">
            <v>2006</v>
          </cell>
          <cell r="D201">
            <v>7945985.4199999999</v>
          </cell>
          <cell r="E201">
            <v>306850.36</v>
          </cell>
          <cell r="F201">
            <v>262552.13</v>
          </cell>
          <cell r="G201">
            <v>66530.899999999994</v>
          </cell>
          <cell r="H201">
            <v>59120</v>
          </cell>
          <cell r="I201">
            <v>108704.66</v>
          </cell>
          <cell r="J201">
            <v>7380344.5899999999</v>
          </cell>
          <cell r="K201">
            <v>2908493.77</v>
          </cell>
          <cell r="M201">
            <v>1973039.63</v>
          </cell>
          <cell r="N201">
            <v>143941.41</v>
          </cell>
          <cell r="O201">
            <v>587850.35</v>
          </cell>
          <cell r="P201">
            <v>86760.49</v>
          </cell>
          <cell r="Q201">
            <v>340752.71</v>
          </cell>
          <cell r="R201">
            <v>194456.6</v>
          </cell>
          <cell r="S201">
            <v>146296.10999999999</v>
          </cell>
          <cell r="T201">
            <v>0</v>
          </cell>
          <cell r="U201">
            <v>878676.99</v>
          </cell>
        </row>
        <row r="202">
          <cell r="A202" t="str">
            <v>SÃO CARLOS DO IVAI2007</v>
          </cell>
          <cell r="B202" t="str">
            <v>SÃO CARLOS DO IVAI</v>
          </cell>
          <cell r="C202">
            <v>2007</v>
          </cell>
          <cell r="D202">
            <v>8935055.5099999998</v>
          </cell>
          <cell r="E202">
            <v>363635.59</v>
          </cell>
          <cell r="F202">
            <v>298756.88</v>
          </cell>
          <cell r="G202">
            <v>71879.86</v>
          </cell>
          <cell r="H202">
            <v>56987.94</v>
          </cell>
          <cell r="I202">
            <v>117323.29</v>
          </cell>
          <cell r="J202">
            <v>8286310.7000000002</v>
          </cell>
          <cell r="K202">
            <v>3394452.41</v>
          </cell>
          <cell r="M202">
            <v>2053012.3</v>
          </cell>
          <cell r="N202">
            <v>169511.85</v>
          </cell>
          <cell r="O202">
            <v>624944.68000000005</v>
          </cell>
          <cell r="P202">
            <v>117339.46</v>
          </cell>
          <cell r="Q202">
            <v>568639.67000000004</v>
          </cell>
          <cell r="R202">
            <v>210021.83</v>
          </cell>
          <cell r="S202">
            <v>358617.84</v>
          </cell>
          <cell r="T202">
            <v>0</v>
          </cell>
          <cell r="U202">
            <v>1120884.79</v>
          </cell>
        </row>
        <row r="203">
          <cell r="A203" t="str">
            <v>SÃO CARLOS DO IVAI2008</v>
          </cell>
          <cell r="B203" t="str">
            <v>SÃO CARLOS DO IVAI</v>
          </cell>
          <cell r="C203">
            <v>2008</v>
          </cell>
          <cell r="D203">
            <v>11191001.23</v>
          </cell>
          <cell r="E203">
            <v>356232.23</v>
          </cell>
          <cell r="F203">
            <v>307971.05</v>
          </cell>
          <cell r="G203">
            <v>71052.399999999994</v>
          </cell>
          <cell r="H203">
            <v>47882.71</v>
          </cell>
          <cell r="I203">
            <v>138591.9</v>
          </cell>
          <cell r="J203">
            <v>10449798.970000001</v>
          </cell>
          <cell r="K203">
            <v>4022391.66</v>
          </cell>
          <cell r="M203">
            <v>2789649.26</v>
          </cell>
          <cell r="N203">
            <v>207582.46000000002</v>
          </cell>
          <cell r="O203">
            <v>865875.1</v>
          </cell>
          <cell r="P203">
            <v>173186.09</v>
          </cell>
          <cell r="Q203">
            <v>552510.59</v>
          </cell>
          <cell r="R203">
            <v>463760.59</v>
          </cell>
          <cell r="S203">
            <v>88750</v>
          </cell>
          <cell r="T203">
            <v>0</v>
          </cell>
          <cell r="U203">
            <v>1545771.46</v>
          </cell>
        </row>
        <row r="204">
          <cell r="A204" t="str">
            <v>SÃO CARLOS DO IVAI2009</v>
          </cell>
          <cell r="B204" t="str">
            <v>SÃO CARLOS DO IVAI</v>
          </cell>
          <cell r="C204">
            <v>2009</v>
          </cell>
          <cell r="D204">
            <v>11629007.25</v>
          </cell>
          <cell r="E204">
            <v>504863.56</v>
          </cell>
          <cell r="F204">
            <v>442218.57</v>
          </cell>
          <cell r="G204">
            <v>74690.33</v>
          </cell>
          <cell r="H204">
            <v>57093.81</v>
          </cell>
          <cell r="I204">
            <v>149793.53</v>
          </cell>
          <cell r="J204">
            <v>10780495.119999999</v>
          </cell>
          <cell r="K204">
            <v>3763830.94</v>
          </cell>
          <cell r="M204">
            <v>2943278.26</v>
          </cell>
          <cell r="N204">
            <v>221745.91999999998</v>
          </cell>
          <cell r="O204">
            <v>1138985.05</v>
          </cell>
          <cell r="P204">
            <v>130743.75</v>
          </cell>
          <cell r="Q204">
            <v>401189.9</v>
          </cell>
          <cell r="R204">
            <v>236159.9</v>
          </cell>
          <cell r="S204">
            <v>103030</v>
          </cell>
          <cell r="T204">
            <v>0</v>
          </cell>
          <cell r="U204">
            <v>1688609.39</v>
          </cell>
        </row>
        <row r="205">
          <cell r="A205" t="str">
            <v>SÃO CARLOS DO IVAI2010</v>
          </cell>
          <cell r="B205" t="str">
            <v>SÃO CARLOS DO IVAI</v>
          </cell>
          <cell r="C205">
            <v>2010</v>
          </cell>
          <cell r="D205">
            <v>12388126.24</v>
          </cell>
          <cell r="E205">
            <v>537985.86</v>
          </cell>
          <cell r="F205">
            <v>481692.98</v>
          </cell>
          <cell r="G205">
            <v>84645.62</v>
          </cell>
          <cell r="H205">
            <v>114368.58</v>
          </cell>
          <cell r="I205">
            <v>165763.69</v>
          </cell>
          <cell r="J205">
            <v>11483094.27</v>
          </cell>
          <cell r="K205">
            <v>4045089.3</v>
          </cell>
          <cell r="M205">
            <v>3053557.49</v>
          </cell>
          <cell r="N205">
            <v>253629.57</v>
          </cell>
          <cell r="O205">
            <v>1170485.94</v>
          </cell>
          <cell r="P205">
            <v>133850.69</v>
          </cell>
          <cell r="Q205">
            <v>1114520.3799999999</v>
          </cell>
          <cell r="R205">
            <v>794594.36</v>
          </cell>
          <cell r="S205">
            <v>285926.02</v>
          </cell>
          <cell r="T205">
            <v>0</v>
          </cell>
          <cell r="U205">
            <v>1845295.35</v>
          </cell>
        </row>
        <row r="206">
          <cell r="A206" t="str">
            <v>SÃO CARLOS DO IVAI2011</v>
          </cell>
          <cell r="B206" t="str">
            <v>SÃO CARLOS DO IVAI</v>
          </cell>
          <cell r="C206">
            <v>2011</v>
          </cell>
          <cell r="D206">
            <v>15070135.359999999</v>
          </cell>
          <cell r="E206">
            <v>638307.06000000006</v>
          </cell>
          <cell r="F206">
            <v>575445.59</v>
          </cell>
          <cell r="G206">
            <v>91121.83</v>
          </cell>
          <cell r="H206">
            <v>126568.81</v>
          </cell>
          <cell r="I206">
            <v>171832.47</v>
          </cell>
          <cell r="J206">
            <v>13981622.24</v>
          </cell>
          <cell r="K206">
            <v>4963955.5199999996</v>
          </cell>
          <cell r="M206">
            <v>3624970.49</v>
          </cell>
          <cell r="N206">
            <v>281168.92</v>
          </cell>
          <cell r="O206">
            <v>1494029.03</v>
          </cell>
          <cell r="P206">
            <v>192668.89</v>
          </cell>
          <cell r="Q206">
            <v>602474.68999999994</v>
          </cell>
          <cell r="R206">
            <v>151897.66</v>
          </cell>
          <cell r="S206">
            <v>423387.03</v>
          </cell>
          <cell r="T206">
            <v>0</v>
          </cell>
          <cell r="U206">
            <v>2217469.69</v>
          </cell>
        </row>
        <row r="207">
          <cell r="A207" t="str">
            <v>SÃO CARLOS DO IVAI2012</v>
          </cell>
          <cell r="B207" t="str">
            <v>SÃO CARLOS DO IVAI</v>
          </cell>
          <cell r="C207">
            <v>2012</v>
          </cell>
          <cell r="D207">
            <v>16459684.02</v>
          </cell>
          <cell r="E207">
            <v>978110.7</v>
          </cell>
          <cell r="F207">
            <v>915000.85</v>
          </cell>
          <cell r="G207">
            <v>98676.63</v>
          </cell>
          <cell r="H207">
            <v>425985.06</v>
          </cell>
          <cell r="I207">
            <v>204565.66</v>
          </cell>
          <cell r="J207">
            <v>15031351.939999999</v>
          </cell>
          <cell r="K207">
            <v>5115629.5599999996</v>
          </cell>
          <cell r="M207">
            <v>4233988.0299999993</v>
          </cell>
          <cell r="N207">
            <v>311502.51</v>
          </cell>
          <cell r="O207">
            <v>1440254.65</v>
          </cell>
          <cell r="P207">
            <v>171530.86</v>
          </cell>
          <cell r="Q207">
            <v>667231.52</v>
          </cell>
          <cell r="R207">
            <v>0</v>
          </cell>
          <cell r="S207">
            <v>601631.52</v>
          </cell>
          <cell r="T207">
            <v>0</v>
          </cell>
          <cell r="U207">
            <v>2411802.5299999998</v>
          </cell>
        </row>
        <row r="208">
          <cell r="A208" t="str">
            <v>SÃO CARLOS DO IVAI2013</v>
          </cell>
          <cell r="B208" t="str">
            <v>SÃO CARLOS DO IVAI</v>
          </cell>
          <cell r="C208">
            <v>2013</v>
          </cell>
          <cell r="D208">
            <v>20353510.329999998</v>
          </cell>
          <cell r="E208">
            <v>1711540.88</v>
          </cell>
          <cell r="F208">
            <v>1607156.62</v>
          </cell>
          <cell r="G208">
            <v>148227.35</v>
          </cell>
          <cell r="H208">
            <v>1145302.78</v>
          </cell>
          <cell r="I208">
            <v>226672.83</v>
          </cell>
          <cell r="J208">
            <v>17869685.109999999</v>
          </cell>
          <cell r="K208">
            <v>5497888.5800000001</v>
          </cell>
          <cell r="M208">
            <v>5274054.9800000004</v>
          </cell>
          <cell r="N208">
            <v>358636.25</v>
          </cell>
          <cell r="O208">
            <v>1769834.88</v>
          </cell>
          <cell r="P208">
            <v>435344.78</v>
          </cell>
          <cell r="Q208">
            <v>301706.11</v>
          </cell>
          <cell r="S208">
            <v>301706.11</v>
          </cell>
        </row>
        <row r="209">
          <cell r="A209" t="str">
            <v>SÃO CARLOS DO IVAI2014</v>
          </cell>
          <cell r="B209" t="str">
            <v>SÃO CARLOS DO IVAI</v>
          </cell>
          <cell r="C209">
            <v>2014</v>
          </cell>
          <cell r="D209">
            <v>18486279.809999999</v>
          </cell>
          <cell r="E209">
            <v>1321699.3899999999</v>
          </cell>
          <cell r="F209">
            <v>835588.25</v>
          </cell>
          <cell r="G209">
            <v>114898.06</v>
          </cell>
          <cell r="H209">
            <v>345983.77</v>
          </cell>
          <cell r="I209">
            <v>250607.86</v>
          </cell>
          <cell r="J209">
            <v>16486419.57</v>
          </cell>
          <cell r="K209">
            <v>5904470.2199999997</v>
          </cell>
          <cell r="M209">
            <v>5954681.71</v>
          </cell>
          <cell r="N209">
            <v>398733.89</v>
          </cell>
          <cell r="P209">
            <v>247092.36</v>
          </cell>
          <cell r="Q209">
            <v>3005268.35</v>
          </cell>
          <cell r="R209">
            <v>1189559.46</v>
          </cell>
          <cell r="S209">
            <v>1586658.89</v>
          </cell>
        </row>
        <row r="210">
          <cell r="A210" t="str">
            <v>SANTA CRUZ DO MONTE CASTELO2002</v>
          </cell>
          <cell r="B210" t="str">
            <v>SANTA CRUZ DO MONTE CASTELO</v>
          </cell>
          <cell r="C210">
            <v>2002</v>
          </cell>
          <cell r="D210">
            <v>4883784.62</v>
          </cell>
          <cell r="E210">
            <v>332670.06</v>
          </cell>
          <cell r="F210">
            <v>297913.65999999997</v>
          </cell>
          <cell r="G210">
            <v>40901.54</v>
          </cell>
          <cell r="H210">
            <v>27757.94</v>
          </cell>
          <cell r="I210">
            <v>0</v>
          </cell>
          <cell r="J210">
            <v>4437281.57</v>
          </cell>
          <cell r="K210">
            <v>1852217.42</v>
          </cell>
          <cell r="M210">
            <v>793839.91999999993</v>
          </cell>
          <cell r="N210">
            <v>79376.83</v>
          </cell>
          <cell r="O210">
            <v>550366.59</v>
          </cell>
          <cell r="P210">
            <v>78984.97</v>
          </cell>
          <cell r="Q210">
            <v>801463.48</v>
          </cell>
          <cell r="R210">
            <v>13577.6</v>
          </cell>
          <cell r="S210">
            <v>767168.56</v>
          </cell>
          <cell r="T210">
            <v>20717.32</v>
          </cell>
          <cell r="U210">
            <v>481772.11</v>
          </cell>
        </row>
        <row r="211">
          <cell r="A211" t="str">
            <v>SANTA CRUZ DO MONTE CASTELO2003</v>
          </cell>
          <cell r="B211" t="str">
            <v>SANTA CRUZ DO MONTE CASTELO</v>
          </cell>
          <cell r="C211">
            <v>2003</v>
          </cell>
          <cell r="D211">
            <v>5237073</v>
          </cell>
          <cell r="E211">
            <v>426116</v>
          </cell>
          <cell r="F211">
            <v>279635</v>
          </cell>
          <cell r="G211">
            <v>48145</v>
          </cell>
          <cell r="H211">
            <v>27374</v>
          </cell>
          <cell r="I211">
            <v>0</v>
          </cell>
          <cell r="J211">
            <v>4643854</v>
          </cell>
          <cell r="K211">
            <v>1869107.54</v>
          </cell>
          <cell r="M211">
            <v>959614</v>
          </cell>
          <cell r="N211">
            <v>99201</v>
          </cell>
          <cell r="O211">
            <v>561876</v>
          </cell>
          <cell r="P211">
            <v>76507</v>
          </cell>
          <cell r="Q211">
            <v>381583</v>
          </cell>
          <cell r="R211">
            <v>0</v>
          </cell>
          <cell r="S211">
            <v>353066</v>
          </cell>
          <cell r="T211">
            <v>28517</v>
          </cell>
          <cell r="U211">
            <v>514393</v>
          </cell>
        </row>
        <row r="212">
          <cell r="A212" t="str">
            <v>SANTA CRUZ DO MONTE CASTELO2004</v>
          </cell>
          <cell r="B212" t="str">
            <v>SANTA CRUZ DO MONTE CASTELO</v>
          </cell>
          <cell r="C212">
            <v>2004</v>
          </cell>
          <cell r="D212">
            <v>6911829</v>
          </cell>
          <cell r="E212">
            <v>331822</v>
          </cell>
          <cell r="F212">
            <v>277093</v>
          </cell>
          <cell r="G212">
            <v>51854</v>
          </cell>
          <cell r="H212">
            <v>26686</v>
          </cell>
          <cell r="I212">
            <v>0</v>
          </cell>
          <cell r="J212">
            <v>5606006</v>
          </cell>
          <cell r="K212">
            <v>1993431.84</v>
          </cell>
          <cell r="M212">
            <v>1077768</v>
          </cell>
          <cell r="N212">
            <v>116227</v>
          </cell>
          <cell r="O212">
            <v>624964</v>
          </cell>
          <cell r="P212">
            <v>773216</v>
          </cell>
          <cell r="Q212">
            <v>934194</v>
          </cell>
          <cell r="R212">
            <v>593738</v>
          </cell>
          <cell r="S212">
            <v>322456</v>
          </cell>
          <cell r="T212">
            <v>0</v>
          </cell>
          <cell r="U212">
            <v>577730</v>
          </cell>
        </row>
        <row r="213">
          <cell r="A213" t="str">
            <v>SANTA CRUZ DO MONTE CASTELO2005</v>
          </cell>
          <cell r="B213" t="str">
            <v>SANTA CRUZ DO MONTE CASTELO</v>
          </cell>
          <cell r="C213">
            <v>2005</v>
          </cell>
          <cell r="D213">
            <v>6974729.8600000003</v>
          </cell>
          <cell r="E213">
            <v>312412.17</v>
          </cell>
          <cell r="F213">
            <v>272193.09000000003</v>
          </cell>
          <cell r="G213">
            <v>63429.35</v>
          </cell>
          <cell r="H213">
            <v>35063.9</v>
          </cell>
          <cell r="I213">
            <v>208464.61</v>
          </cell>
          <cell r="J213">
            <v>6178549.4000000004</v>
          </cell>
          <cell r="K213">
            <v>2408839.73</v>
          </cell>
          <cell r="M213">
            <v>1248857.72</v>
          </cell>
          <cell r="N213">
            <v>132453.22</v>
          </cell>
          <cell r="O213">
            <v>651783.34</v>
          </cell>
          <cell r="P213">
            <v>219633.1</v>
          </cell>
          <cell r="Q213">
            <v>31000</v>
          </cell>
          <cell r="R213">
            <v>0</v>
          </cell>
          <cell r="S213">
            <v>20000</v>
          </cell>
          <cell r="T213">
            <v>0</v>
          </cell>
          <cell r="U213">
            <v>664420.19999999995</v>
          </cell>
        </row>
        <row r="214">
          <cell r="A214" t="str">
            <v>SANTA CRUZ DO MONTE CASTELO2006</v>
          </cell>
          <cell r="B214" t="str">
            <v>SANTA CRUZ DO MONTE CASTELO</v>
          </cell>
          <cell r="C214">
            <v>2006</v>
          </cell>
          <cell r="D214">
            <v>7851263.25</v>
          </cell>
          <cell r="E214">
            <v>363704.24</v>
          </cell>
          <cell r="F214">
            <v>320092.34000000003</v>
          </cell>
          <cell r="G214">
            <v>49414.46</v>
          </cell>
          <cell r="H214">
            <v>58865.7</v>
          </cell>
          <cell r="I214">
            <v>246820.72</v>
          </cell>
          <cell r="J214">
            <v>6965078.3600000003</v>
          </cell>
          <cell r="K214">
            <v>2577963.1</v>
          </cell>
          <cell r="M214">
            <v>1419222.4200000002</v>
          </cell>
          <cell r="N214">
            <v>153389.42000000001</v>
          </cell>
          <cell r="O214">
            <v>690873.55</v>
          </cell>
          <cell r="P214">
            <v>194285.1</v>
          </cell>
          <cell r="Q214">
            <v>1025679.1</v>
          </cell>
          <cell r="R214">
            <v>0</v>
          </cell>
          <cell r="S214">
            <v>1021861.1</v>
          </cell>
          <cell r="T214">
            <v>0</v>
          </cell>
          <cell r="U214">
            <v>715911.09</v>
          </cell>
        </row>
        <row r="215">
          <cell r="A215" t="str">
            <v>SANTA CRUZ DO MONTE CASTELO2007</v>
          </cell>
          <cell r="B215" t="str">
            <v>SANTA CRUZ DO MONTE CASTELO</v>
          </cell>
          <cell r="C215">
            <v>2007</v>
          </cell>
          <cell r="D215">
            <v>8212061.7699999996</v>
          </cell>
          <cell r="E215">
            <v>348137.67</v>
          </cell>
          <cell r="F215">
            <v>296709.76000000001</v>
          </cell>
          <cell r="G215">
            <v>68831.19</v>
          </cell>
          <cell r="H215">
            <v>35380.94</v>
          </cell>
          <cell r="I215">
            <v>213462.17</v>
          </cell>
          <cell r="J215">
            <v>7302402.0199999996</v>
          </cell>
          <cell r="K215">
            <v>2867512.59</v>
          </cell>
          <cell r="M215">
            <v>1514764.27</v>
          </cell>
          <cell r="N215">
            <v>174653.44</v>
          </cell>
          <cell r="O215">
            <v>756767.15</v>
          </cell>
          <cell r="P215">
            <v>226783.46</v>
          </cell>
          <cell r="Q215">
            <v>292457.15999999997</v>
          </cell>
          <cell r="R215">
            <v>0</v>
          </cell>
          <cell r="S215">
            <v>277145.53000000003</v>
          </cell>
          <cell r="T215">
            <v>0</v>
          </cell>
          <cell r="U215">
            <v>908272.39</v>
          </cell>
        </row>
        <row r="216">
          <cell r="A216" t="str">
            <v>SANTA CRUZ DO MONTE CASTELO2008</v>
          </cell>
          <cell r="B216" t="str">
            <v>SANTA CRUZ DO MONTE CASTELO</v>
          </cell>
          <cell r="C216">
            <v>2008</v>
          </cell>
          <cell r="D216">
            <v>10850007.310000001</v>
          </cell>
          <cell r="E216">
            <v>554409.28</v>
          </cell>
          <cell r="F216">
            <v>396178.59</v>
          </cell>
          <cell r="G216">
            <v>104808.4</v>
          </cell>
          <cell r="H216">
            <v>80530.91</v>
          </cell>
          <cell r="I216">
            <v>240052.7</v>
          </cell>
          <cell r="J216">
            <v>9174183.5600000005</v>
          </cell>
          <cell r="K216">
            <v>4022391.66</v>
          </cell>
          <cell r="M216">
            <v>1723574.29</v>
          </cell>
          <cell r="N216">
            <v>193877.07</v>
          </cell>
          <cell r="O216">
            <v>974323.88</v>
          </cell>
          <cell r="P216">
            <v>683054.24</v>
          </cell>
          <cell r="Q216">
            <v>932594.21</v>
          </cell>
          <cell r="R216">
            <v>451321.71</v>
          </cell>
          <cell r="S216">
            <v>481272.5</v>
          </cell>
          <cell r="T216">
            <v>0</v>
          </cell>
          <cell r="U216">
            <v>0</v>
          </cell>
        </row>
        <row r="217">
          <cell r="A217" t="str">
            <v>SANTA CRUZ DO MONTE CASTELO2009</v>
          </cell>
          <cell r="B217" t="str">
            <v>SANTA CRUZ DO MONTE CASTELO</v>
          </cell>
          <cell r="C217">
            <v>2009</v>
          </cell>
          <cell r="D217">
            <v>10943552.6</v>
          </cell>
          <cell r="E217">
            <v>630507.93000000005</v>
          </cell>
          <cell r="F217">
            <v>545779.5</v>
          </cell>
          <cell r="G217">
            <v>115713.2</v>
          </cell>
          <cell r="H217">
            <v>119159.44</v>
          </cell>
          <cell r="I217">
            <v>251900.6</v>
          </cell>
          <cell r="J217">
            <v>9624539.5299999993</v>
          </cell>
          <cell r="K217">
            <v>3763830.94</v>
          </cell>
          <cell r="M217">
            <v>1777650.75</v>
          </cell>
          <cell r="N217">
            <v>226761.88</v>
          </cell>
          <cell r="O217">
            <v>1202755.8799999999</v>
          </cell>
          <cell r="P217">
            <v>267890.09000000003</v>
          </cell>
          <cell r="Q217">
            <v>782239.5</v>
          </cell>
          <cell r="R217">
            <v>170655.03</v>
          </cell>
          <cell r="S217">
            <v>319167.46999999997</v>
          </cell>
          <cell r="T217">
            <v>0</v>
          </cell>
          <cell r="U217">
            <v>1388065.18</v>
          </cell>
        </row>
        <row r="218">
          <cell r="A218" t="str">
            <v>SANTA CRUZ DO MONTE CASTELO2010</v>
          </cell>
          <cell r="B218" t="str">
            <v>SANTA CRUZ DO MONTE CASTELO</v>
          </cell>
          <cell r="C218">
            <v>2010</v>
          </cell>
          <cell r="D218">
            <v>13177300.109999999</v>
          </cell>
          <cell r="E218">
            <v>709817.83</v>
          </cell>
          <cell r="F218">
            <v>611868.56999999995</v>
          </cell>
          <cell r="G218">
            <v>136077.15</v>
          </cell>
          <cell r="H218">
            <v>126759.3</v>
          </cell>
          <cell r="I218">
            <v>326238.59999999998</v>
          </cell>
          <cell r="J218">
            <v>11621204.83</v>
          </cell>
          <cell r="K218">
            <v>4045089.3</v>
          </cell>
          <cell r="M218">
            <v>2081202.1800000002</v>
          </cell>
          <cell r="N218">
            <v>256470.86</v>
          </cell>
          <cell r="O218">
            <v>1374428.75</v>
          </cell>
          <cell r="P218">
            <v>379424.01</v>
          </cell>
          <cell r="Q218">
            <v>556579.29</v>
          </cell>
          <cell r="R218">
            <v>8715</v>
          </cell>
          <cell r="S218">
            <v>448583.29</v>
          </cell>
          <cell r="T218">
            <v>0</v>
          </cell>
          <cell r="U218">
            <v>1597705.08</v>
          </cell>
        </row>
        <row r="219">
          <cell r="A219" t="str">
            <v>SANTA CRUZ DO MONTE CASTELO2011</v>
          </cell>
          <cell r="B219" t="str">
            <v>SANTA CRUZ DO MONTE CASTELO</v>
          </cell>
          <cell r="C219">
            <v>2011</v>
          </cell>
          <cell r="D219">
            <v>14529940.880000001</v>
          </cell>
          <cell r="E219">
            <v>772918.03</v>
          </cell>
          <cell r="F219">
            <v>669217.43999999994</v>
          </cell>
          <cell r="G219">
            <v>156202.23999999999</v>
          </cell>
          <cell r="H219">
            <v>116602.18</v>
          </cell>
          <cell r="I219">
            <v>358802.96</v>
          </cell>
          <cell r="J219">
            <v>13057602.869999999</v>
          </cell>
          <cell r="K219">
            <v>4963955.5199999996</v>
          </cell>
          <cell r="M219">
            <v>2491430.39</v>
          </cell>
          <cell r="N219">
            <v>300874.73</v>
          </cell>
          <cell r="O219">
            <v>1604839.52</v>
          </cell>
          <cell r="P219">
            <v>218971.77</v>
          </cell>
          <cell r="Q219">
            <v>1800753.11</v>
          </cell>
          <cell r="R219">
            <v>0</v>
          </cell>
          <cell r="S219">
            <v>1427215.86</v>
          </cell>
          <cell r="T219">
            <v>0</v>
          </cell>
          <cell r="U219">
            <v>1938386.01</v>
          </cell>
        </row>
        <row r="220">
          <cell r="A220" t="str">
            <v>SANTA CRUZ DO MONTE CASTELO2012</v>
          </cell>
          <cell r="B220" t="str">
            <v>SANTA CRUZ DO MONTE CASTELO</v>
          </cell>
          <cell r="C220">
            <v>2012</v>
          </cell>
          <cell r="D220">
            <v>15563349.93</v>
          </cell>
          <cell r="E220">
            <v>777960.03</v>
          </cell>
          <cell r="F220">
            <v>639924.16</v>
          </cell>
          <cell r="G220">
            <v>206290.81</v>
          </cell>
          <cell r="H220">
            <v>134061.26999999999</v>
          </cell>
          <cell r="I220">
            <v>142520.35</v>
          </cell>
          <cell r="J220">
            <v>14103573.58</v>
          </cell>
          <cell r="K220">
            <v>5115629.5599999996</v>
          </cell>
          <cell r="M220">
            <v>2811786.0199999996</v>
          </cell>
          <cell r="N220">
            <v>336083.80999999994</v>
          </cell>
          <cell r="O220">
            <v>1771099.67</v>
          </cell>
          <cell r="P220">
            <v>446326.56</v>
          </cell>
          <cell r="Q220">
            <v>2351658.59</v>
          </cell>
          <cell r="R220">
            <v>435466.85</v>
          </cell>
          <cell r="S220">
            <v>1868647.24</v>
          </cell>
          <cell r="T220">
            <v>0</v>
          </cell>
          <cell r="U220">
            <v>2220209.38</v>
          </cell>
        </row>
        <row r="221">
          <cell r="A221" t="str">
            <v>SANTA CRUZ DO MONTE CASTELO2013</v>
          </cell>
          <cell r="B221" t="str">
            <v>SANTA CRUZ DO MONTE CASTELO</v>
          </cell>
          <cell r="C221">
            <v>2013</v>
          </cell>
          <cell r="D221">
            <v>17818655.109999999</v>
          </cell>
          <cell r="E221">
            <v>1094398</v>
          </cell>
          <cell r="F221">
            <v>947798.28</v>
          </cell>
          <cell r="G221">
            <v>237810.11</v>
          </cell>
          <cell r="H221">
            <v>225465.97</v>
          </cell>
          <cell r="I221">
            <v>367886.31</v>
          </cell>
          <cell r="J221">
            <v>15864407.18</v>
          </cell>
          <cell r="K221">
            <v>5497888.5800000001</v>
          </cell>
          <cell r="M221">
            <v>3203940.27</v>
          </cell>
          <cell r="N221">
            <v>374195.21</v>
          </cell>
          <cell r="O221">
            <v>2215235.33</v>
          </cell>
          <cell r="P221">
            <v>397786.96</v>
          </cell>
          <cell r="Q221">
            <v>2607273.69</v>
          </cell>
          <cell r="R221">
            <v>76022.929999999993</v>
          </cell>
          <cell r="S221">
            <v>2530877.2599999998</v>
          </cell>
          <cell r="T221">
            <v>0</v>
          </cell>
        </row>
        <row r="222">
          <cell r="A222" t="str">
            <v>SANTA CRUZ DO MONTE CASTELO2014</v>
          </cell>
          <cell r="B222" t="str">
            <v>SANTA CRUZ DO MONTE CASTELO</v>
          </cell>
          <cell r="C222">
            <v>2014</v>
          </cell>
          <cell r="D222">
            <v>20267612.710000001</v>
          </cell>
          <cell r="E222">
            <v>1898661.52</v>
          </cell>
          <cell r="F222">
            <v>1745940.57</v>
          </cell>
          <cell r="G222">
            <v>240335.43</v>
          </cell>
          <cell r="H222">
            <v>205680.23</v>
          </cell>
          <cell r="I222">
            <v>214638.8</v>
          </cell>
          <cell r="J222">
            <v>17690630.23</v>
          </cell>
          <cell r="K222">
            <v>5904470.2199999997</v>
          </cell>
          <cell r="M222">
            <v>3466046.99</v>
          </cell>
          <cell r="N222">
            <v>442875.76</v>
          </cell>
          <cell r="P222">
            <v>264289.19</v>
          </cell>
          <cell r="Q222">
            <v>4220944.67</v>
          </cell>
          <cell r="R222">
            <v>1247594.25</v>
          </cell>
          <cell r="S222">
            <v>2973267.42</v>
          </cell>
          <cell r="U222">
            <v>2220787.79</v>
          </cell>
        </row>
        <row r="223">
          <cell r="A223" t="str">
            <v>MAMBORE2002</v>
          </cell>
          <cell r="B223" t="str">
            <v>MAMBORE</v>
          </cell>
          <cell r="C223">
            <v>2002</v>
          </cell>
          <cell r="D223">
            <v>9533112.9600000009</v>
          </cell>
          <cell r="E223">
            <v>578543.67000000004</v>
          </cell>
          <cell r="F223">
            <v>495064.36</v>
          </cell>
          <cell r="G223">
            <v>119255.98</v>
          </cell>
          <cell r="H223">
            <v>168109.91</v>
          </cell>
          <cell r="I223">
            <v>0</v>
          </cell>
          <cell r="J223">
            <v>8713600.4800000004</v>
          </cell>
          <cell r="K223">
            <v>2881119.68</v>
          </cell>
          <cell r="M223">
            <v>2733082.77</v>
          </cell>
          <cell r="N223">
            <v>204910.09</v>
          </cell>
          <cell r="O223">
            <v>955656.99</v>
          </cell>
          <cell r="P223">
            <v>146407.93</v>
          </cell>
          <cell r="Q223">
            <v>672386.75</v>
          </cell>
          <cell r="R223">
            <v>0</v>
          </cell>
          <cell r="S223">
            <v>591310.76</v>
          </cell>
          <cell r="T223">
            <v>31075.99</v>
          </cell>
          <cell r="U223">
            <v>1041778.1</v>
          </cell>
        </row>
        <row r="224">
          <cell r="A224" t="str">
            <v>MAMBORE2003</v>
          </cell>
          <cell r="B224" t="str">
            <v>MAMBORE</v>
          </cell>
          <cell r="C224">
            <v>2003</v>
          </cell>
          <cell r="D224">
            <v>10765270.4</v>
          </cell>
          <cell r="E224">
            <v>743923.04</v>
          </cell>
          <cell r="F224">
            <v>652552.85</v>
          </cell>
          <cell r="G224">
            <v>136055.16</v>
          </cell>
          <cell r="H224">
            <v>199758.76</v>
          </cell>
          <cell r="I224">
            <v>0</v>
          </cell>
          <cell r="J224">
            <v>9669127.1799999997</v>
          </cell>
          <cell r="K224">
            <v>2937120.37</v>
          </cell>
          <cell r="M224">
            <v>3256676.55</v>
          </cell>
          <cell r="N224">
            <v>260031</v>
          </cell>
          <cell r="O224">
            <v>974031.79</v>
          </cell>
          <cell r="P224">
            <v>200038.19</v>
          </cell>
          <cell r="Q224">
            <v>195649.96</v>
          </cell>
          <cell r="R224">
            <v>0</v>
          </cell>
          <cell r="S224">
            <v>152874.53</v>
          </cell>
          <cell r="T224">
            <v>42775.43</v>
          </cell>
          <cell r="U224">
            <v>1147194.77</v>
          </cell>
        </row>
        <row r="225">
          <cell r="A225" t="str">
            <v>MAMBORE2004</v>
          </cell>
          <cell r="B225" t="str">
            <v>MAMBORE</v>
          </cell>
          <cell r="C225">
            <v>2004</v>
          </cell>
          <cell r="D225">
            <v>13206180.51</v>
          </cell>
          <cell r="E225">
            <v>850514.17</v>
          </cell>
          <cell r="F225">
            <v>733211.63</v>
          </cell>
          <cell r="G225">
            <v>136293.62</v>
          </cell>
          <cell r="H225">
            <v>283854.78999999998</v>
          </cell>
          <cell r="I225">
            <v>2004.17</v>
          </cell>
          <cell r="J225">
            <v>12191329.210000001</v>
          </cell>
          <cell r="K225">
            <v>3166038.59</v>
          </cell>
          <cell r="M225">
            <v>4191029.2</v>
          </cell>
          <cell r="N225">
            <v>296158.13</v>
          </cell>
          <cell r="O225">
            <v>1341810.71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1678414.71</v>
          </cell>
        </row>
        <row r="226">
          <cell r="A226" t="str">
            <v>MAMBORE2005</v>
          </cell>
          <cell r="B226" t="str">
            <v>MAMBORE</v>
          </cell>
          <cell r="C226">
            <v>2005</v>
          </cell>
          <cell r="D226">
            <v>15404353.109999999</v>
          </cell>
          <cell r="E226">
            <v>875527.18</v>
          </cell>
          <cell r="F226">
            <v>747741.19</v>
          </cell>
          <cell r="G226">
            <v>160888.03</v>
          </cell>
          <cell r="H226">
            <v>322470.53999999998</v>
          </cell>
          <cell r="I226">
            <v>158476.6</v>
          </cell>
          <cell r="J226">
            <v>14039505.85</v>
          </cell>
          <cell r="K226">
            <v>3868210.03</v>
          </cell>
          <cell r="M226">
            <v>5252182.7</v>
          </cell>
          <cell r="N226">
            <v>299911.48</v>
          </cell>
          <cell r="O226">
            <v>1621404.25</v>
          </cell>
          <cell r="P226">
            <v>134085.79999999999</v>
          </cell>
          <cell r="Q226">
            <v>1785656.76</v>
          </cell>
          <cell r="R226">
            <v>348443.78</v>
          </cell>
          <cell r="S226">
            <v>109170</v>
          </cell>
          <cell r="T226">
            <v>1304892.98</v>
          </cell>
          <cell r="U226">
            <v>1680152.42</v>
          </cell>
        </row>
        <row r="227">
          <cell r="A227" t="str">
            <v>MAMBORE2006</v>
          </cell>
          <cell r="B227" t="str">
            <v>MAMBORE</v>
          </cell>
          <cell r="C227">
            <v>2006</v>
          </cell>
          <cell r="D227">
            <v>16873314.260000002</v>
          </cell>
          <cell r="E227">
            <v>1004088.87</v>
          </cell>
          <cell r="F227">
            <v>864010.89</v>
          </cell>
          <cell r="G227">
            <v>181038.27</v>
          </cell>
          <cell r="H227">
            <v>384421.72</v>
          </cell>
          <cell r="I227">
            <v>324674.15999999997</v>
          </cell>
          <cell r="J227">
            <v>15190643.710000001</v>
          </cell>
          <cell r="K227">
            <v>4188816.45</v>
          </cell>
          <cell r="M227">
            <v>5566568.1450000005</v>
          </cell>
          <cell r="N227">
            <v>325651.67</v>
          </cell>
          <cell r="O227">
            <v>1431217.37</v>
          </cell>
          <cell r="P227">
            <v>179691.68</v>
          </cell>
          <cell r="Q227">
            <v>381127.88</v>
          </cell>
          <cell r="R227">
            <v>244195.42</v>
          </cell>
          <cell r="S227">
            <v>136932.46</v>
          </cell>
          <cell r="T227">
            <v>0</v>
          </cell>
          <cell r="U227">
            <v>0</v>
          </cell>
        </row>
        <row r="228">
          <cell r="A228" t="str">
            <v>MAMBORE2007</v>
          </cell>
          <cell r="B228" t="str">
            <v>MAMBORE</v>
          </cell>
          <cell r="C228">
            <v>2007</v>
          </cell>
          <cell r="D228">
            <v>16956108.23</v>
          </cell>
          <cell r="E228">
            <v>1052495.58</v>
          </cell>
          <cell r="F228">
            <v>910352.72</v>
          </cell>
          <cell r="G228">
            <v>187812.7</v>
          </cell>
          <cell r="H228">
            <v>399304.22</v>
          </cell>
          <cell r="I228">
            <v>377509.71</v>
          </cell>
          <cell r="J228">
            <v>15205495.68</v>
          </cell>
          <cell r="K228">
            <v>4717500.26</v>
          </cell>
          <cell r="M228">
            <v>4868637.68</v>
          </cell>
          <cell r="N228">
            <v>360570.69</v>
          </cell>
          <cell r="O228">
            <v>1627565.26</v>
          </cell>
          <cell r="P228">
            <v>199269.61</v>
          </cell>
          <cell r="Q228">
            <v>516551.81</v>
          </cell>
          <cell r="R228">
            <v>0</v>
          </cell>
          <cell r="S228">
            <v>411203.81</v>
          </cell>
          <cell r="T228">
            <v>0</v>
          </cell>
          <cell r="U228">
            <v>1940658.02</v>
          </cell>
        </row>
        <row r="229">
          <cell r="A229" t="str">
            <v>MAMBORE2008</v>
          </cell>
          <cell r="B229" t="str">
            <v>MAMBORE</v>
          </cell>
          <cell r="C229">
            <v>2008</v>
          </cell>
          <cell r="D229">
            <v>21260787.91</v>
          </cell>
          <cell r="E229">
            <v>1338182.02</v>
          </cell>
          <cell r="F229">
            <v>1193119.95</v>
          </cell>
          <cell r="G229">
            <v>209377.77</v>
          </cell>
          <cell r="H229">
            <v>489711.73</v>
          </cell>
          <cell r="I229">
            <v>432076.5</v>
          </cell>
          <cell r="J229">
            <v>18952022.800000001</v>
          </cell>
          <cell r="K229">
            <v>6703985.71</v>
          </cell>
          <cell r="M229">
            <v>4632895.71</v>
          </cell>
          <cell r="N229">
            <v>434107.43</v>
          </cell>
          <cell r="O229">
            <v>2247606.2999999998</v>
          </cell>
          <cell r="P229">
            <v>307687.58</v>
          </cell>
          <cell r="Q229">
            <v>775683.63</v>
          </cell>
          <cell r="R229">
            <v>206835.25</v>
          </cell>
          <cell r="S229">
            <v>568770.38</v>
          </cell>
          <cell r="T229">
            <v>0</v>
          </cell>
          <cell r="U229">
            <v>2601011.73</v>
          </cell>
        </row>
        <row r="230">
          <cell r="A230" t="str">
            <v>MAMBORE2009</v>
          </cell>
          <cell r="B230" t="str">
            <v>MAMBORE</v>
          </cell>
          <cell r="C230">
            <v>2009</v>
          </cell>
          <cell r="D230">
            <v>23875069.300000001</v>
          </cell>
          <cell r="E230">
            <v>3146038.53</v>
          </cell>
          <cell r="F230">
            <v>2977179.95</v>
          </cell>
          <cell r="G230">
            <v>226893.66</v>
          </cell>
          <cell r="H230">
            <v>1985574.6</v>
          </cell>
          <cell r="I230">
            <v>494953.26</v>
          </cell>
          <cell r="J230">
            <v>19474931.370000001</v>
          </cell>
          <cell r="K230">
            <v>6273051.3099999996</v>
          </cell>
          <cell r="M230">
            <v>4788464.43</v>
          </cell>
          <cell r="N230">
            <v>523202.51000000007</v>
          </cell>
          <cell r="O230">
            <v>2417348.86</v>
          </cell>
          <cell r="P230">
            <v>209605.83</v>
          </cell>
          <cell r="Q230">
            <v>1794773.3</v>
          </cell>
          <cell r="R230">
            <v>1412273.53</v>
          </cell>
          <cell r="S230">
            <v>241649.77</v>
          </cell>
          <cell r="T230">
            <v>0</v>
          </cell>
          <cell r="U230">
            <v>2885487.44</v>
          </cell>
        </row>
        <row r="231">
          <cell r="A231" t="str">
            <v>MAMBORE2010</v>
          </cell>
          <cell r="B231" t="str">
            <v>MAMBORE</v>
          </cell>
          <cell r="C231">
            <v>2010</v>
          </cell>
          <cell r="D231">
            <v>22282265.079999998</v>
          </cell>
          <cell r="E231">
            <v>2130741.2200000002</v>
          </cell>
          <cell r="F231">
            <v>1946808.77</v>
          </cell>
          <cell r="G231">
            <v>392994</v>
          </cell>
          <cell r="H231">
            <v>1021477.82</v>
          </cell>
          <cell r="I231">
            <v>513215.78</v>
          </cell>
          <cell r="J231">
            <v>18907326.239999998</v>
          </cell>
          <cell r="K231">
            <v>6741815.2199999997</v>
          </cell>
          <cell r="M231">
            <v>6118701.0800000001</v>
          </cell>
          <cell r="N231">
            <v>524095.75000000006</v>
          </cell>
          <cell r="O231">
            <v>2662183.86</v>
          </cell>
          <cell r="P231">
            <v>444834.69</v>
          </cell>
          <cell r="Q231">
            <v>614335.43999999994</v>
          </cell>
          <cell r="R231">
            <v>0</v>
          </cell>
          <cell r="S231">
            <v>614335.43999999994</v>
          </cell>
          <cell r="T231">
            <v>0</v>
          </cell>
          <cell r="U231">
            <v>0</v>
          </cell>
        </row>
        <row r="232">
          <cell r="A232" t="str">
            <v>MAMBORE2011</v>
          </cell>
          <cell r="B232" t="str">
            <v>MAMBORE</v>
          </cell>
          <cell r="C232">
            <v>2011</v>
          </cell>
          <cell r="D232">
            <v>29985644.379999999</v>
          </cell>
          <cell r="E232">
            <v>2549002.9300000002</v>
          </cell>
          <cell r="F232">
            <v>2355425.23</v>
          </cell>
          <cell r="G232">
            <v>404734.93</v>
          </cell>
          <cell r="H232">
            <v>1109433.5900000001</v>
          </cell>
          <cell r="I232">
            <v>568192.84</v>
          </cell>
          <cell r="J232">
            <v>26229633.780000001</v>
          </cell>
          <cell r="K232">
            <v>8273259</v>
          </cell>
          <cell r="M232">
            <v>7360095.6500000004</v>
          </cell>
          <cell r="N232">
            <v>593169.6</v>
          </cell>
          <cell r="O232">
            <v>2899639.08</v>
          </cell>
          <cell r="P232">
            <v>256551.12</v>
          </cell>
          <cell r="Q232">
            <v>594955.53</v>
          </cell>
          <cell r="R232">
            <v>0</v>
          </cell>
          <cell r="S232">
            <v>591515.53</v>
          </cell>
          <cell r="T232">
            <v>0</v>
          </cell>
          <cell r="U232">
            <v>4071117.37</v>
          </cell>
        </row>
        <row r="233">
          <cell r="A233" t="str">
            <v>MAMBORE2012</v>
          </cell>
          <cell r="B233" t="str">
            <v>MAMBORE</v>
          </cell>
          <cell r="C233">
            <v>2012</v>
          </cell>
          <cell r="D233">
            <v>27318334.09</v>
          </cell>
          <cell r="E233">
            <v>2548566.04</v>
          </cell>
          <cell r="F233">
            <v>2345323.0099999998</v>
          </cell>
          <cell r="G233">
            <v>367046.04</v>
          </cell>
          <cell r="H233">
            <v>1244516.8</v>
          </cell>
          <cell r="I233">
            <v>648355.93000000005</v>
          </cell>
          <cell r="J233">
            <v>23587998.620000001</v>
          </cell>
          <cell r="K233">
            <v>8526049.1400000006</v>
          </cell>
          <cell r="M233">
            <v>7939620.669999999</v>
          </cell>
          <cell r="N233">
            <v>697725.35000000009</v>
          </cell>
          <cell r="P233">
            <v>253681.23</v>
          </cell>
          <cell r="Q233">
            <v>947268.38</v>
          </cell>
          <cell r="S233">
            <v>942768.38</v>
          </cell>
        </row>
        <row r="234">
          <cell r="A234" t="str">
            <v>MAMBORE2013</v>
          </cell>
          <cell r="B234" t="str">
            <v>MAMBORE</v>
          </cell>
          <cell r="C234">
            <v>2013</v>
          </cell>
          <cell r="D234">
            <v>36111630.340000004</v>
          </cell>
          <cell r="E234">
            <v>3316511.83</v>
          </cell>
          <cell r="F234">
            <v>3187701.71</v>
          </cell>
          <cell r="G234">
            <v>554483.09</v>
          </cell>
          <cell r="H234">
            <v>1360597.13</v>
          </cell>
          <cell r="I234">
            <v>715108.14</v>
          </cell>
          <cell r="J234">
            <v>31459600.140000001</v>
          </cell>
          <cell r="K234">
            <v>9163147.4299999997</v>
          </cell>
          <cell r="M234">
            <v>8998690.7400000002</v>
          </cell>
          <cell r="N234">
            <v>805394.52999999991</v>
          </cell>
          <cell r="O234">
            <v>3676843.3</v>
          </cell>
          <cell r="P234">
            <v>311773.99</v>
          </cell>
          <cell r="Q234">
            <v>1182768.6200000001</v>
          </cell>
          <cell r="S234">
            <v>1075968.6200000001</v>
          </cell>
        </row>
        <row r="235">
          <cell r="A235" t="str">
            <v>MAMBORE2014</v>
          </cell>
          <cell r="B235" t="str">
            <v>MAMBORE</v>
          </cell>
          <cell r="C235">
            <v>2014</v>
          </cell>
          <cell r="D235">
            <v>34272830.049999997</v>
          </cell>
          <cell r="E235">
            <v>3503060.92</v>
          </cell>
          <cell r="F235">
            <v>3273276.48</v>
          </cell>
          <cell r="G235">
            <v>577210.56999999995</v>
          </cell>
          <cell r="H235">
            <v>1731779.9</v>
          </cell>
          <cell r="I235">
            <v>810635.06</v>
          </cell>
          <cell r="J235">
            <v>29003788.760000002</v>
          </cell>
          <cell r="K235">
            <v>9840783.4600000009</v>
          </cell>
          <cell r="M235">
            <v>9974398.9399999995</v>
          </cell>
          <cell r="N235">
            <v>922476.55999999994</v>
          </cell>
          <cell r="P235">
            <v>470058.21</v>
          </cell>
          <cell r="Q235">
            <v>4783353.25</v>
          </cell>
          <cell r="R235">
            <v>1885000</v>
          </cell>
          <cell r="S235">
            <v>2755253.25</v>
          </cell>
        </row>
        <row r="236">
          <cell r="A236" t="str">
            <v>NOVA CANTU2002</v>
          </cell>
          <cell r="B236" t="str">
            <v>NOVA CANTU</v>
          </cell>
          <cell r="C236">
            <v>2002</v>
          </cell>
          <cell r="D236">
            <v>5310000</v>
          </cell>
          <cell r="E236">
            <v>77000</v>
          </cell>
          <cell r="F236">
            <v>56000</v>
          </cell>
          <cell r="G236">
            <v>19000</v>
          </cell>
          <cell r="H236">
            <v>2000</v>
          </cell>
          <cell r="I236">
            <v>8000</v>
          </cell>
          <cell r="J236">
            <v>5165000</v>
          </cell>
          <cell r="K236">
            <v>2161080.8199999998</v>
          </cell>
          <cell r="M236">
            <v>1209000</v>
          </cell>
          <cell r="N236">
            <v>38000</v>
          </cell>
          <cell r="O236">
            <v>856000</v>
          </cell>
          <cell r="P236">
            <v>18000</v>
          </cell>
          <cell r="Q236">
            <v>313000</v>
          </cell>
          <cell r="R236">
            <v>0</v>
          </cell>
          <cell r="S236">
            <v>267000</v>
          </cell>
          <cell r="T236">
            <v>0</v>
          </cell>
          <cell r="U236">
            <v>0</v>
          </cell>
        </row>
        <row r="237">
          <cell r="A237" t="str">
            <v>NOVA CANTU2003</v>
          </cell>
          <cell r="B237" t="str">
            <v>NOVA CANTU</v>
          </cell>
          <cell r="C237">
            <v>2003</v>
          </cell>
          <cell r="D237">
            <v>5565628</v>
          </cell>
          <cell r="E237">
            <v>99737</v>
          </cell>
          <cell r="F237">
            <v>83677</v>
          </cell>
          <cell r="G237">
            <v>24314</v>
          </cell>
          <cell r="H237">
            <v>4970</v>
          </cell>
          <cell r="I237">
            <v>0</v>
          </cell>
          <cell r="J237">
            <v>5397353</v>
          </cell>
          <cell r="K237">
            <v>2136195.5699999998</v>
          </cell>
          <cell r="M237">
            <v>1209610</v>
          </cell>
          <cell r="N237">
            <v>49827</v>
          </cell>
          <cell r="O237">
            <v>920595</v>
          </cell>
          <cell r="P237">
            <v>29948</v>
          </cell>
          <cell r="Q237">
            <v>135106</v>
          </cell>
          <cell r="R237">
            <v>0</v>
          </cell>
          <cell r="S237">
            <v>135106</v>
          </cell>
          <cell r="T237">
            <v>0</v>
          </cell>
          <cell r="U237">
            <v>610735</v>
          </cell>
        </row>
        <row r="238">
          <cell r="A238" t="str">
            <v>NOVA CANTU2004</v>
          </cell>
          <cell r="B238" t="str">
            <v>NOVA CANTU</v>
          </cell>
          <cell r="C238">
            <v>2004</v>
          </cell>
          <cell r="D238">
            <v>6521404.7199999997</v>
          </cell>
          <cell r="E238">
            <v>121322.36</v>
          </cell>
          <cell r="F238">
            <v>97476.42</v>
          </cell>
          <cell r="G238">
            <v>25078.84</v>
          </cell>
          <cell r="H238">
            <v>1901.95</v>
          </cell>
          <cell r="I238">
            <v>0</v>
          </cell>
          <cell r="J238">
            <v>6293902.4699999997</v>
          </cell>
          <cell r="K238">
            <v>2227953.2400000002</v>
          </cell>
          <cell r="M238">
            <v>1491006.9100000001</v>
          </cell>
          <cell r="N238">
            <v>57594.59</v>
          </cell>
          <cell r="O238">
            <v>987868.59</v>
          </cell>
          <cell r="P238">
            <v>85097.23</v>
          </cell>
          <cell r="Q238">
            <v>197210</v>
          </cell>
          <cell r="R238">
            <v>0</v>
          </cell>
          <cell r="S238">
            <v>183000</v>
          </cell>
          <cell r="T238">
            <v>0</v>
          </cell>
          <cell r="U238">
            <v>698997.21</v>
          </cell>
        </row>
        <row r="239">
          <cell r="A239" t="str">
            <v>NOVA CANTU2005</v>
          </cell>
          <cell r="B239" t="str">
            <v>NOVA CANTU</v>
          </cell>
          <cell r="C239">
            <v>2005</v>
          </cell>
          <cell r="D239">
            <v>7620747.9100000001</v>
          </cell>
          <cell r="E239">
            <v>249758.25</v>
          </cell>
          <cell r="F239">
            <v>231774.02</v>
          </cell>
          <cell r="G239">
            <v>32272.36</v>
          </cell>
          <cell r="H239">
            <v>84656.27</v>
          </cell>
          <cell r="I239">
            <v>0</v>
          </cell>
          <cell r="J239">
            <v>7295734.3300000001</v>
          </cell>
          <cell r="K239">
            <v>2628623.35</v>
          </cell>
          <cell r="M239">
            <v>1782983.7200000002</v>
          </cell>
          <cell r="N239">
            <v>66578.53</v>
          </cell>
          <cell r="O239">
            <v>1087605.3799999999</v>
          </cell>
          <cell r="P239">
            <v>26382.28</v>
          </cell>
          <cell r="Q239">
            <v>47204.27</v>
          </cell>
          <cell r="R239">
            <v>1475</v>
          </cell>
          <cell r="S239">
            <v>45729.27</v>
          </cell>
          <cell r="T239">
            <v>0</v>
          </cell>
          <cell r="U239">
            <v>803573.71</v>
          </cell>
        </row>
        <row r="240">
          <cell r="A240" t="str">
            <v>NOVA CANTU2006</v>
          </cell>
          <cell r="B240" t="str">
            <v>NOVA CANTU</v>
          </cell>
          <cell r="C240">
            <v>2006</v>
          </cell>
          <cell r="D240">
            <v>6984561.8399999999</v>
          </cell>
          <cell r="E240">
            <v>176123.55</v>
          </cell>
          <cell r="F240">
            <v>170492.63</v>
          </cell>
          <cell r="G240">
            <v>29635.93</v>
          </cell>
          <cell r="H240">
            <v>21866.12</v>
          </cell>
          <cell r="I240">
            <v>44485.41</v>
          </cell>
          <cell r="J240">
            <v>6710804.46</v>
          </cell>
          <cell r="K240">
            <v>2739645.62</v>
          </cell>
          <cell r="M240">
            <v>1863783.65</v>
          </cell>
          <cell r="N240">
            <v>73729.279999999999</v>
          </cell>
          <cell r="P240">
            <v>10423.56</v>
          </cell>
          <cell r="Q240">
            <v>570828.63</v>
          </cell>
          <cell r="R240">
            <v>320638.49</v>
          </cell>
          <cell r="S240">
            <v>232250.14</v>
          </cell>
        </row>
        <row r="241">
          <cell r="A241" t="str">
            <v>NOVA CANTU2007</v>
          </cell>
          <cell r="B241" t="str">
            <v>NOVA CANTU</v>
          </cell>
          <cell r="C241">
            <v>2007</v>
          </cell>
          <cell r="D241">
            <v>8699441.0399999991</v>
          </cell>
          <cell r="E241">
            <v>211278.29</v>
          </cell>
          <cell r="F241">
            <v>201956.71</v>
          </cell>
          <cell r="G241">
            <v>27125.11</v>
          </cell>
          <cell r="H241">
            <v>4245.03</v>
          </cell>
          <cell r="I241">
            <v>25669.84</v>
          </cell>
          <cell r="J241">
            <v>8409059.0399999991</v>
          </cell>
          <cell r="K241">
            <v>2960042.9</v>
          </cell>
          <cell r="M241">
            <v>1790475.54</v>
          </cell>
          <cell r="N241">
            <v>93129.61</v>
          </cell>
          <cell r="O241">
            <v>1234560.3799999999</v>
          </cell>
          <cell r="P241">
            <v>31047.66</v>
          </cell>
          <cell r="Q241">
            <v>492588.51</v>
          </cell>
          <cell r="R241">
            <v>102164.9</v>
          </cell>
          <cell r="S241">
            <v>354697.51</v>
          </cell>
          <cell r="T241">
            <v>0</v>
          </cell>
          <cell r="U241">
            <v>1007432.01</v>
          </cell>
        </row>
        <row r="242">
          <cell r="A242" t="str">
            <v>NOVA CANTU2008</v>
          </cell>
          <cell r="B242" t="str">
            <v>NOVA CANTU</v>
          </cell>
          <cell r="C242">
            <v>2008</v>
          </cell>
          <cell r="D242">
            <v>10275380.529999999</v>
          </cell>
          <cell r="E242">
            <v>128535.43</v>
          </cell>
          <cell r="F242">
            <v>121081.65</v>
          </cell>
          <cell r="G242">
            <v>45061.84</v>
          </cell>
          <cell r="H242">
            <v>18592.91</v>
          </cell>
          <cell r="I242">
            <v>86942.34</v>
          </cell>
          <cell r="J242">
            <v>9906757.3300000001</v>
          </cell>
          <cell r="K242">
            <v>4022391.66</v>
          </cell>
          <cell r="M242">
            <v>1878136.6300000001</v>
          </cell>
          <cell r="N242">
            <v>96029.510000000009</v>
          </cell>
          <cell r="O242">
            <v>1603402.99</v>
          </cell>
          <cell r="P242">
            <v>36218.379999999997</v>
          </cell>
          <cell r="Q242">
            <v>991773.13</v>
          </cell>
          <cell r="R242">
            <v>481005.45</v>
          </cell>
          <cell r="S242">
            <v>496767.68</v>
          </cell>
          <cell r="T242">
            <v>0</v>
          </cell>
          <cell r="U242">
            <v>1306189.78</v>
          </cell>
        </row>
        <row r="243">
          <cell r="A243" t="str">
            <v>NOVA CANTU2009</v>
          </cell>
          <cell r="B243" t="str">
            <v>NOVA CANTU</v>
          </cell>
          <cell r="C243">
            <v>2009</v>
          </cell>
          <cell r="D243">
            <v>10213821.640000001</v>
          </cell>
          <cell r="E243">
            <v>145079.72</v>
          </cell>
          <cell r="F243">
            <v>133308.72</v>
          </cell>
          <cell r="G243">
            <v>6211.35</v>
          </cell>
          <cell r="H243">
            <v>46756.45</v>
          </cell>
          <cell r="I243">
            <v>47787.07</v>
          </cell>
          <cell r="J243">
            <v>9963171.3100000005</v>
          </cell>
          <cell r="K243">
            <v>3763830.94</v>
          </cell>
          <cell r="M243">
            <v>1822704.9400000002</v>
          </cell>
          <cell r="N243">
            <v>108682.34</v>
          </cell>
          <cell r="O243">
            <v>1558194.24</v>
          </cell>
          <cell r="P243">
            <v>17235.07</v>
          </cell>
          <cell r="Q243">
            <v>1375323.21</v>
          </cell>
          <cell r="R243">
            <v>592141.16</v>
          </cell>
          <cell r="S243">
            <v>656182.05000000005</v>
          </cell>
          <cell r="T243">
            <v>0</v>
          </cell>
          <cell r="U243">
            <v>1413973.6</v>
          </cell>
        </row>
        <row r="244">
          <cell r="A244" t="str">
            <v>NOVA CANTU2010</v>
          </cell>
          <cell r="B244" t="str">
            <v>NOVA CANTU</v>
          </cell>
          <cell r="C244">
            <v>2010</v>
          </cell>
          <cell r="D244">
            <v>11537142.369999999</v>
          </cell>
          <cell r="E244">
            <v>325885.21000000002</v>
          </cell>
          <cell r="F244">
            <v>308549.48</v>
          </cell>
          <cell r="G244">
            <v>31735</v>
          </cell>
          <cell r="H244">
            <v>47186.97</v>
          </cell>
          <cell r="I244">
            <v>65126.78</v>
          </cell>
          <cell r="J244">
            <v>11096104.01</v>
          </cell>
          <cell r="K244">
            <v>4045089.3</v>
          </cell>
          <cell r="M244">
            <v>2180911.56</v>
          </cell>
          <cell r="N244">
            <v>124632.68999999999</v>
          </cell>
          <cell r="O244">
            <v>1651993.66</v>
          </cell>
          <cell r="P244">
            <v>14559.22</v>
          </cell>
          <cell r="Q244">
            <v>659469.92000000004</v>
          </cell>
          <cell r="R244">
            <v>0</v>
          </cell>
          <cell r="S244">
            <v>649469.92000000004</v>
          </cell>
          <cell r="T244">
            <v>0</v>
          </cell>
          <cell r="U244">
            <v>1582592.89</v>
          </cell>
        </row>
        <row r="245">
          <cell r="A245" t="str">
            <v>NOVA CANTU2011</v>
          </cell>
          <cell r="B245" t="str">
            <v>NOVA CANTU</v>
          </cell>
          <cell r="C245">
            <v>2011</v>
          </cell>
          <cell r="D245">
            <v>13148811.92</v>
          </cell>
          <cell r="E245">
            <v>258769.98</v>
          </cell>
          <cell r="F245">
            <v>236009.58</v>
          </cell>
          <cell r="G245">
            <v>48677.58</v>
          </cell>
          <cell r="H245">
            <v>70119.87</v>
          </cell>
          <cell r="I245">
            <v>49988.25</v>
          </cell>
          <cell r="J245">
            <v>12777514.76</v>
          </cell>
          <cell r="K245">
            <v>4963955.5199999996</v>
          </cell>
          <cell r="M245">
            <v>2433442.9900000002</v>
          </cell>
          <cell r="N245">
            <v>142568.06</v>
          </cell>
          <cell r="O245">
            <v>1892126.76</v>
          </cell>
          <cell r="P245">
            <v>20651.3</v>
          </cell>
          <cell r="Q245">
            <v>726821.68</v>
          </cell>
          <cell r="R245">
            <v>0</v>
          </cell>
          <cell r="S245">
            <v>653821.68000000005</v>
          </cell>
          <cell r="T245">
            <v>0</v>
          </cell>
          <cell r="U245">
            <v>1869707.45</v>
          </cell>
        </row>
        <row r="246">
          <cell r="A246" t="str">
            <v>NOVA CANTU2012</v>
          </cell>
          <cell r="B246" t="str">
            <v>NOVA CANTU</v>
          </cell>
          <cell r="C246">
            <v>2012</v>
          </cell>
          <cell r="D246">
            <v>14041192.59</v>
          </cell>
          <cell r="E246">
            <v>307458.27</v>
          </cell>
          <cell r="F246">
            <v>280670.92</v>
          </cell>
          <cell r="G246">
            <v>32101.82</v>
          </cell>
          <cell r="H246">
            <v>106065.36</v>
          </cell>
          <cell r="I246">
            <v>72111.789999999994</v>
          </cell>
          <cell r="J246">
            <v>13596813.07</v>
          </cell>
          <cell r="K246">
            <v>5115629.5599999996</v>
          </cell>
          <cell r="M246">
            <v>2701127.2199999997</v>
          </cell>
          <cell r="N246">
            <v>170786.66999999998</v>
          </cell>
          <cell r="O246">
            <v>1782619.18</v>
          </cell>
          <cell r="P246">
            <v>20930.060000000001</v>
          </cell>
          <cell r="Q246">
            <v>1701293.93</v>
          </cell>
          <cell r="R246">
            <v>0</v>
          </cell>
          <cell r="S246">
            <v>1621293.93</v>
          </cell>
          <cell r="T246">
            <v>0</v>
          </cell>
          <cell r="U246">
            <v>1993934.28</v>
          </cell>
        </row>
        <row r="247">
          <cell r="A247" t="str">
            <v>NOVA CANTU2013</v>
          </cell>
          <cell r="B247" t="str">
            <v>NOVA CANTU</v>
          </cell>
          <cell r="C247">
            <v>2013</v>
          </cell>
          <cell r="D247">
            <v>15230916.300000001</v>
          </cell>
          <cell r="E247">
            <v>373583.2</v>
          </cell>
          <cell r="F247">
            <v>323383.14</v>
          </cell>
          <cell r="G247">
            <v>53765.06</v>
          </cell>
          <cell r="H247">
            <v>95853.5</v>
          </cell>
          <cell r="I247">
            <v>73593.289999999994</v>
          </cell>
          <cell r="J247">
            <v>14733161.439999999</v>
          </cell>
          <cell r="K247">
            <v>5497888.5800000001</v>
          </cell>
          <cell r="M247">
            <v>3106934.69</v>
          </cell>
          <cell r="N247">
            <v>191913.4</v>
          </cell>
          <cell r="O247">
            <v>1904761.85</v>
          </cell>
          <cell r="P247">
            <v>22563.119999999999</v>
          </cell>
          <cell r="Q247">
            <v>518879.7</v>
          </cell>
          <cell r="S247">
            <v>278879.7</v>
          </cell>
        </row>
        <row r="248">
          <cell r="A248" t="str">
            <v>NOVA CANTU2014</v>
          </cell>
          <cell r="B248" t="str">
            <v>NOVA CANTU</v>
          </cell>
          <cell r="C248">
            <v>2014</v>
          </cell>
          <cell r="D248">
            <v>15503446.67</v>
          </cell>
          <cell r="E248">
            <v>585209.22</v>
          </cell>
          <cell r="F248">
            <v>528500.56999999995</v>
          </cell>
          <cell r="G248">
            <v>50856.27</v>
          </cell>
          <cell r="H248">
            <v>144130.38</v>
          </cell>
          <cell r="I248">
            <v>110424.69</v>
          </cell>
          <cell r="J248">
            <v>14711663.48</v>
          </cell>
          <cell r="K248">
            <v>5904470.2199999997</v>
          </cell>
          <cell r="M248">
            <v>3953807.4600000004</v>
          </cell>
          <cell r="N248">
            <v>237067.37999999998</v>
          </cell>
          <cell r="P248">
            <v>55780.97</v>
          </cell>
          <cell r="Q248">
            <v>375199.4</v>
          </cell>
          <cell r="S248">
            <v>281049.40000000002</v>
          </cell>
        </row>
        <row r="249">
          <cell r="A249" t="str">
            <v>TAPES2002</v>
          </cell>
          <cell r="B249" t="str">
            <v>TAPES</v>
          </cell>
          <cell r="C249">
            <v>2002</v>
          </cell>
          <cell r="D249">
            <v>10145757.66</v>
          </cell>
          <cell r="E249">
            <v>976034.18</v>
          </cell>
          <cell r="F249">
            <v>883043.39</v>
          </cell>
          <cell r="G249">
            <v>468825.76</v>
          </cell>
          <cell r="H249">
            <v>204044.38</v>
          </cell>
          <cell r="I249">
            <v>485109.89</v>
          </cell>
          <cell r="J249">
            <v>7251515.6600000001</v>
          </cell>
          <cell r="K249">
            <v>2664946.5699999998</v>
          </cell>
          <cell r="M249">
            <v>1918575.1399999997</v>
          </cell>
          <cell r="N249">
            <v>199793.1</v>
          </cell>
          <cell r="O249">
            <v>651711.56999999995</v>
          </cell>
          <cell r="P249">
            <v>940011.13</v>
          </cell>
          <cell r="Q249">
            <v>297500</v>
          </cell>
          <cell r="R249">
            <v>0</v>
          </cell>
          <cell r="S249">
            <v>294500</v>
          </cell>
          <cell r="T249">
            <v>0</v>
          </cell>
          <cell r="U249">
            <v>804456.1</v>
          </cell>
        </row>
        <row r="250">
          <cell r="A250" t="str">
            <v>TAPES2003</v>
          </cell>
          <cell r="B250" t="str">
            <v>TAPES</v>
          </cell>
          <cell r="C250">
            <v>2003</v>
          </cell>
          <cell r="D250">
            <v>11998101.310000001</v>
          </cell>
          <cell r="E250">
            <v>1145775.74</v>
          </cell>
          <cell r="F250">
            <v>1028511.84</v>
          </cell>
          <cell r="G250">
            <v>567210.65</v>
          </cell>
          <cell r="H250">
            <v>292661.90999999997</v>
          </cell>
          <cell r="I250">
            <v>1242364.68</v>
          </cell>
          <cell r="J250">
            <v>8496066.6500000004</v>
          </cell>
          <cell r="K250">
            <v>2715614.76</v>
          </cell>
          <cell r="M250">
            <v>2346479.66</v>
          </cell>
          <cell r="N250">
            <v>236119.83</v>
          </cell>
          <cell r="O250">
            <v>894345.83</v>
          </cell>
          <cell r="P250">
            <v>568801.76</v>
          </cell>
          <cell r="Q250">
            <v>63736.77</v>
          </cell>
          <cell r="R250">
            <v>0</v>
          </cell>
          <cell r="S250">
            <v>59411.77</v>
          </cell>
          <cell r="T250">
            <v>0</v>
          </cell>
          <cell r="U250">
            <v>878935.44</v>
          </cell>
        </row>
        <row r="251">
          <cell r="A251" t="str">
            <v>TAPES2004</v>
          </cell>
          <cell r="B251" t="str">
            <v>TAPES</v>
          </cell>
          <cell r="C251">
            <v>2004</v>
          </cell>
          <cell r="D251">
            <v>13634066.140000001</v>
          </cell>
          <cell r="E251">
            <v>1201099.4099999999</v>
          </cell>
          <cell r="F251">
            <v>1026028.7</v>
          </cell>
          <cell r="G251">
            <v>560297.17000000004</v>
          </cell>
          <cell r="H251">
            <v>298082.82</v>
          </cell>
          <cell r="I251">
            <v>715824.13</v>
          </cell>
          <cell r="J251">
            <v>9881389.2300000004</v>
          </cell>
          <cell r="K251">
            <v>3422677.17</v>
          </cell>
          <cell r="M251">
            <v>2558118.23</v>
          </cell>
          <cell r="N251">
            <v>286847.81</v>
          </cell>
          <cell r="O251">
            <v>1069882.79</v>
          </cell>
          <cell r="P251">
            <v>786938.14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1033916.28</v>
          </cell>
        </row>
        <row r="252">
          <cell r="A252" t="str">
            <v>TAPES2005</v>
          </cell>
          <cell r="B252" t="str">
            <v>TAPES</v>
          </cell>
          <cell r="C252">
            <v>2005</v>
          </cell>
          <cell r="D252">
            <v>14971375.41</v>
          </cell>
          <cell r="E252">
            <v>1313975.98</v>
          </cell>
          <cell r="F252">
            <v>1132015.02</v>
          </cell>
          <cell r="G252">
            <v>629269.91</v>
          </cell>
          <cell r="H252">
            <v>329086.3</v>
          </cell>
          <cell r="I252">
            <v>373490.04</v>
          </cell>
          <cell r="J252">
            <v>12018241.43</v>
          </cell>
          <cell r="K252">
            <v>4280390.12</v>
          </cell>
          <cell r="M252">
            <v>3070785.8200000003</v>
          </cell>
          <cell r="N252">
            <v>305299.98</v>
          </cell>
          <cell r="O252">
            <v>1269692.5</v>
          </cell>
          <cell r="P252">
            <v>436579.76</v>
          </cell>
          <cell r="Q252">
            <v>107715.6</v>
          </cell>
          <cell r="R252">
            <v>107715.6</v>
          </cell>
          <cell r="U252">
            <v>1269962.5</v>
          </cell>
        </row>
        <row r="253">
          <cell r="A253" t="str">
            <v>TAPES2006</v>
          </cell>
          <cell r="B253" t="str">
            <v>TAPES</v>
          </cell>
          <cell r="C253">
            <v>2006</v>
          </cell>
          <cell r="D253">
            <v>16033068.26</v>
          </cell>
          <cell r="E253">
            <v>1418105.26</v>
          </cell>
          <cell r="F253">
            <v>1164416.71</v>
          </cell>
          <cell r="G253">
            <v>570460.09</v>
          </cell>
          <cell r="H253">
            <v>358517.05</v>
          </cell>
          <cell r="I253">
            <v>473886.87</v>
          </cell>
          <cell r="J253">
            <v>12797660.890000001</v>
          </cell>
          <cell r="K253">
            <v>4755256.8499999996</v>
          </cell>
          <cell r="M253">
            <v>3140625.87</v>
          </cell>
          <cell r="N253">
            <v>316725.33</v>
          </cell>
          <cell r="O253">
            <v>1433470.15</v>
          </cell>
          <cell r="P253">
            <v>569569.18999999994</v>
          </cell>
          <cell r="Q253">
            <v>164688</v>
          </cell>
          <cell r="R253">
            <v>0</v>
          </cell>
          <cell r="S253">
            <v>164688</v>
          </cell>
          <cell r="T253">
            <v>0</v>
          </cell>
          <cell r="U253">
            <v>1372457.99</v>
          </cell>
        </row>
        <row r="254">
          <cell r="A254" t="str">
            <v>TAPES2007</v>
          </cell>
          <cell r="B254" t="str">
            <v>TAPES</v>
          </cell>
          <cell r="C254">
            <v>2007</v>
          </cell>
          <cell r="D254">
            <v>19373517.100000001</v>
          </cell>
          <cell r="E254">
            <v>1690454.07</v>
          </cell>
          <cell r="F254">
            <v>1398054.69</v>
          </cell>
          <cell r="G254">
            <v>681792.24</v>
          </cell>
          <cell r="H254">
            <v>454866.83</v>
          </cell>
          <cell r="I254">
            <v>783872.93</v>
          </cell>
          <cell r="J254">
            <v>14010608.810000001</v>
          </cell>
          <cell r="K254">
            <v>5508102.54</v>
          </cell>
          <cell r="M254">
            <v>2994875.75</v>
          </cell>
          <cell r="N254">
            <v>275831.92000000004</v>
          </cell>
          <cell r="O254">
            <v>1697489.35</v>
          </cell>
          <cell r="P254">
            <v>861186.53</v>
          </cell>
          <cell r="Q254">
            <v>154400</v>
          </cell>
          <cell r="R254">
            <v>0</v>
          </cell>
          <cell r="S254">
            <v>154400</v>
          </cell>
          <cell r="T254">
            <v>0</v>
          </cell>
          <cell r="U254">
            <v>1656824.21</v>
          </cell>
        </row>
        <row r="255">
          <cell r="A255" t="str">
            <v>TAPES2008</v>
          </cell>
          <cell r="B255" t="str">
            <v>TAPES</v>
          </cell>
          <cell r="C255">
            <v>2008</v>
          </cell>
          <cell r="D255">
            <v>20693769.649999999</v>
          </cell>
          <cell r="E255">
            <v>2256325.5499999998</v>
          </cell>
          <cell r="F255">
            <v>1942059.83</v>
          </cell>
          <cell r="G255">
            <v>835726.98</v>
          </cell>
          <cell r="H255">
            <v>704382.53</v>
          </cell>
          <cell r="I255">
            <v>665522.34</v>
          </cell>
          <cell r="J255">
            <v>15959442.859999999</v>
          </cell>
          <cell r="K255">
            <v>5735217.4400000004</v>
          </cell>
          <cell r="M255">
            <v>3508392.5700000003</v>
          </cell>
          <cell r="N255">
            <v>335194.44</v>
          </cell>
          <cell r="O255">
            <v>2245602.08</v>
          </cell>
          <cell r="P255">
            <v>1032888.23</v>
          </cell>
          <cell r="Q255">
            <v>447849.88</v>
          </cell>
          <cell r="R255">
            <v>0</v>
          </cell>
          <cell r="S255">
            <v>401721.54</v>
          </cell>
          <cell r="T255">
            <v>0</v>
          </cell>
        </row>
        <row r="256">
          <cell r="A256" t="str">
            <v>TAPES2009</v>
          </cell>
          <cell r="B256" t="str">
            <v>TAPES</v>
          </cell>
          <cell r="C256">
            <v>2009</v>
          </cell>
          <cell r="D256">
            <v>23403754.690000001</v>
          </cell>
          <cell r="E256">
            <v>2020975.45</v>
          </cell>
          <cell r="F256">
            <v>1671221.2</v>
          </cell>
          <cell r="G256">
            <v>768719.57</v>
          </cell>
          <cell r="H256">
            <v>536198.98</v>
          </cell>
          <cell r="I256">
            <v>716041.63</v>
          </cell>
          <cell r="J256">
            <v>18869106.039999999</v>
          </cell>
          <cell r="K256">
            <v>6450767.4800000004</v>
          </cell>
          <cell r="M256">
            <v>3713691.2900000005</v>
          </cell>
          <cell r="N256">
            <v>447087.13000000006</v>
          </cell>
          <cell r="O256">
            <v>2665399.9900000002</v>
          </cell>
          <cell r="P256">
            <v>811389.68</v>
          </cell>
          <cell r="Q256">
            <v>422740</v>
          </cell>
          <cell r="S256">
            <v>243750</v>
          </cell>
        </row>
        <row r="257">
          <cell r="A257" t="str">
            <v>TAPES2010</v>
          </cell>
          <cell r="B257" t="str">
            <v>TAPES</v>
          </cell>
          <cell r="C257">
            <v>2010</v>
          </cell>
          <cell r="D257">
            <v>25902514.98</v>
          </cell>
          <cell r="E257">
            <v>2397479.98</v>
          </cell>
          <cell r="F257">
            <v>2046538.58</v>
          </cell>
          <cell r="G257">
            <v>867548.2</v>
          </cell>
          <cell r="H257">
            <v>707392.37</v>
          </cell>
          <cell r="I257">
            <v>1006461.54</v>
          </cell>
          <cell r="J257">
            <v>20690725.82</v>
          </cell>
          <cell r="K257">
            <v>6927802.8099999996</v>
          </cell>
          <cell r="M257">
            <v>4468777.3599999994</v>
          </cell>
          <cell r="N257">
            <v>441101.73000000004</v>
          </cell>
          <cell r="O257">
            <v>3113760.96</v>
          </cell>
          <cell r="P257">
            <v>754419.44</v>
          </cell>
          <cell r="Q257">
            <v>1517543.85</v>
          </cell>
          <cell r="R257">
            <v>439700</v>
          </cell>
          <cell r="S257">
            <v>917689</v>
          </cell>
          <cell r="T257">
            <v>0</v>
          </cell>
        </row>
        <row r="258">
          <cell r="A258" t="str">
            <v>TAPES2011</v>
          </cell>
          <cell r="B258" t="str">
            <v>TAPES</v>
          </cell>
          <cell r="C258">
            <v>2011</v>
          </cell>
          <cell r="D258">
            <v>29484226.699999999</v>
          </cell>
          <cell r="E258">
            <v>2723928.87</v>
          </cell>
          <cell r="F258">
            <v>2307979.71</v>
          </cell>
          <cell r="G258">
            <v>976517.66</v>
          </cell>
          <cell r="H258">
            <v>719535.54</v>
          </cell>
          <cell r="I258">
            <v>1138286.69</v>
          </cell>
          <cell r="J258">
            <v>22926517.27</v>
          </cell>
          <cell r="K258">
            <v>7132584.2000000002</v>
          </cell>
          <cell r="M258">
            <v>5048215.95</v>
          </cell>
          <cell r="N258">
            <v>490813.49</v>
          </cell>
          <cell r="O258">
            <v>3397745.58</v>
          </cell>
          <cell r="P258">
            <v>803184.22</v>
          </cell>
          <cell r="Q258">
            <v>301700.46000000002</v>
          </cell>
          <cell r="R258">
            <v>0</v>
          </cell>
          <cell r="S258">
            <v>301700.46000000002</v>
          </cell>
          <cell r="T258">
            <v>0</v>
          </cell>
        </row>
        <row r="259">
          <cell r="A259" t="str">
            <v>TAPES2012</v>
          </cell>
          <cell r="B259" t="str">
            <v>TAPES</v>
          </cell>
          <cell r="C259">
            <v>2012</v>
          </cell>
          <cell r="D259">
            <v>30306737.75</v>
          </cell>
          <cell r="E259">
            <v>2896562.87</v>
          </cell>
          <cell r="F259">
            <v>2472156.46</v>
          </cell>
          <cell r="G259">
            <v>1036111.72</v>
          </cell>
          <cell r="H259">
            <v>881181.43</v>
          </cell>
          <cell r="I259">
            <v>1091724.1299999999</v>
          </cell>
          <cell r="J259">
            <v>24189557.640000001</v>
          </cell>
          <cell r="K259">
            <v>7363568.2199999997</v>
          </cell>
          <cell r="M259">
            <v>5473498.5200000005</v>
          </cell>
          <cell r="N259">
            <v>641007.04</v>
          </cell>
          <cell r="O259">
            <v>3755728.96</v>
          </cell>
          <cell r="P259">
            <v>737793.79</v>
          </cell>
          <cell r="Q259">
            <v>1379520.68</v>
          </cell>
          <cell r="R259">
            <v>0</v>
          </cell>
          <cell r="S259">
            <v>1192380.04</v>
          </cell>
          <cell r="T259">
            <v>3583291.56</v>
          </cell>
        </row>
        <row r="260">
          <cell r="A260" t="str">
            <v>TAPES2013</v>
          </cell>
          <cell r="B260" t="str">
            <v>TAPES</v>
          </cell>
          <cell r="C260">
            <v>2013</v>
          </cell>
          <cell r="D260">
            <v>35783308.770000003</v>
          </cell>
          <cell r="E260">
            <v>3956764.57</v>
          </cell>
          <cell r="F260">
            <v>3423449.99</v>
          </cell>
          <cell r="G260">
            <v>1113725.4099999999</v>
          </cell>
          <cell r="H260">
            <v>1395532.63</v>
          </cell>
          <cell r="I260">
            <v>1685091.33</v>
          </cell>
          <cell r="J260">
            <v>27298678.219999999</v>
          </cell>
          <cell r="K260">
            <v>7909103.5999999996</v>
          </cell>
          <cell r="M260">
            <v>5922896.1299999999</v>
          </cell>
          <cell r="N260">
            <v>649324.85</v>
          </cell>
          <cell r="O260">
            <v>4184875.09</v>
          </cell>
          <cell r="P260">
            <v>1311309.21</v>
          </cell>
          <cell r="Q260">
            <v>153200</v>
          </cell>
          <cell r="S260">
            <v>119000</v>
          </cell>
        </row>
        <row r="261">
          <cell r="A261" t="str">
            <v>TAPES2014</v>
          </cell>
          <cell r="B261" t="str">
            <v>TAPES</v>
          </cell>
          <cell r="C261">
            <v>2014</v>
          </cell>
          <cell r="D261">
            <v>37731350.549999997</v>
          </cell>
          <cell r="E261">
            <v>4589793.04</v>
          </cell>
          <cell r="F261">
            <v>4065414.36</v>
          </cell>
          <cell r="G261">
            <v>1192160.8799999999</v>
          </cell>
          <cell r="H261">
            <v>1422033.13</v>
          </cell>
          <cell r="I261">
            <v>1101948.25</v>
          </cell>
          <cell r="J261">
            <v>29646697.309999999</v>
          </cell>
          <cell r="K261">
            <v>10207299.220000001</v>
          </cell>
          <cell r="M261">
            <v>5987788.8900000006</v>
          </cell>
          <cell r="N261">
            <v>632226.07000000007</v>
          </cell>
          <cell r="P261">
            <v>1007838.42</v>
          </cell>
          <cell r="Q261">
            <v>1568463.84</v>
          </cell>
          <cell r="S261">
            <v>1568463.84</v>
          </cell>
          <cell r="T261">
            <v>0</v>
          </cell>
        </row>
        <row r="262">
          <cell r="A262" t="str">
            <v>SÃO GONÇALO DO PARÁ2002</v>
          </cell>
          <cell r="B262" t="str">
            <v>SÃO GONÇALO DO PARÁ</v>
          </cell>
          <cell r="C262">
            <v>2002</v>
          </cell>
          <cell r="D262">
            <v>4306703</v>
          </cell>
          <cell r="E262">
            <v>393328</v>
          </cell>
          <cell r="F262">
            <v>191739</v>
          </cell>
          <cell r="G262">
            <v>62475</v>
          </cell>
          <cell r="H262">
            <v>53684</v>
          </cell>
          <cell r="I262">
            <v>0</v>
          </cell>
          <cell r="J262">
            <v>3769475</v>
          </cell>
          <cell r="K262">
            <v>1655339.23</v>
          </cell>
          <cell r="M262">
            <v>705437</v>
          </cell>
          <cell r="N262">
            <v>107994</v>
          </cell>
          <cell r="O262">
            <v>501079</v>
          </cell>
          <cell r="P262">
            <v>92867</v>
          </cell>
          <cell r="Q262">
            <v>1379578</v>
          </cell>
          <cell r="R262">
            <v>0</v>
          </cell>
          <cell r="S262">
            <v>1379578</v>
          </cell>
          <cell r="T262">
            <v>0</v>
          </cell>
          <cell r="U262">
            <v>426724</v>
          </cell>
        </row>
        <row r="263">
          <cell r="A263" t="str">
            <v>SÃO GONÇALO DO PARÁ2003</v>
          </cell>
          <cell r="B263" t="str">
            <v>SÃO GONÇALO DO PARÁ</v>
          </cell>
          <cell r="C263">
            <v>2003</v>
          </cell>
          <cell r="D263">
            <v>4862547</v>
          </cell>
          <cell r="E263">
            <v>293306</v>
          </cell>
          <cell r="F263">
            <v>215714</v>
          </cell>
          <cell r="G263">
            <v>64781</v>
          </cell>
          <cell r="H263">
            <v>44397</v>
          </cell>
          <cell r="I263">
            <v>0</v>
          </cell>
          <cell r="J263">
            <v>4295907</v>
          </cell>
          <cell r="K263">
            <v>1731266.39</v>
          </cell>
          <cell r="M263">
            <v>856352</v>
          </cell>
          <cell r="N263">
            <v>105913</v>
          </cell>
          <cell r="O263">
            <v>536842</v>
          </cell>
          <cell r="P263">
            <v>254952</v>
          </cell>
          <cell r="Q263">
            <v>248556</v>
          </cell>
          <cell r="R263">
            <v>0</v>
          </cell>
          <cell r="S263">
            <v>189396</v>
          </cell>
          <cell r="T263">
            <v>0</v>
          </cell>
          <cell r="U263">
            <v>467684</v>
          </cell>
        </row>
        <row r="264">
          <cell r="A264" t="str">
            <v>SÃO GONÇALO DO PARÁ2004</v>
          </cell>
          <cell r="B264" t="str">
            <v>SÃO GONÇALO DO PARÁ</v>
          </cell>
          <cell r="C264">
            <v>2004</v>
          </cell>
          <cell r="D264">
            <v>5402000</v>
          </cell>
          <cell r="E264">
            <v>320000</v>
          </cell>
          <cell r="F264">
            <v>251000</v>
          </cell>
          <cell r="G264">
            <v>64000</v>
          </cell>
          <cell r="H264">
            <v>78000</v>
          </cell>
          <cell r="I264">
            <v>236000</v>
          </cell>
          <cell r="J264">
            <v>4720000</v>
          </cell>
          <cell r="K264">
            <v>1919648.45</v>
          </cell>
          <cell r="M264">
            <v>1055000</v>
          </cell>
          <cell r="N264">
            <v>149000</v>
          </cell>
          <cell r="O264">
            <v>556000</v>
          </cell>
          <cell r="P264">
            <v>116000</v>
          </cell>
          <cell r="Q264">
            <v>70000</v>
          </cell>
          <cell r="R264">
            <v>0</v>
          </cell>
          <cell r="S264">
            <v>70000</v>
          </cell>
          <cell r="T264">
            <v>0</v>
          </cell>
          <cell r="U264">
            <v>534000</v>
          </cell>
        </row>
        <row r="265">
          <cell r="A265" t="str">
            <v>SÃO GONÇALO DO PARÁ2005</v>
          </cell>
          <cell r="B265" t="str">
            <v>SÃO GONÇALO DO PARÁ</v>
          </cell>
          <cell r="C265">
            <v>2005</v>
          </cell>
          <cell r="D265">
            <v>6713955.6900000004</v>
          </cell>
          <cell r="E265">
            <v>316124.71999999997</v>
          </cell>
          <cell r="F265">
            <v>240725.78</v>
          </cell>
          <cell r="G265">
            <v>96162.559999999998</v>
          </cell>
          <cell r="H265">
            <v>44302.18</v>
          </cell>
          <cell r="I265">
            <v>283973.02</v>
          </cell>
          <cell r="J265">
            <v>5850735.9500000002</v>
          </cell>
          <cell r="K265">
            <v>2399569.9</v>
          </cell>
          <cell r="M265">
            <v>1296923.1099999999</v>
          </cell>
          <cell r="N265">
            <v>181751.6</v>
          </cell>
          <cell r="O265">
            <v>673756.49</v>
          </cell>
          <cell r="P265">
            <v>241535.03</v>
          </cell>
          <cell r="Q265">
            <v>281650</v>
          </cell>
          <cell r="R265">
            <v>0</v>
          </cell>
          <cell r="S265">
            <v>190000</v>
          </cell>
          <cell r="T265">
            <v>15632</v>
          </cell>
          <cell r="U265">
            <v>662978.5</v>
          </cell>
        </row>
        <row r="266">
          <cell r="A266" t="str">
            <v>SÃO GONÇALO DO PARÁ2006</v>
          </cell>
          <cell r="B266" t="str">
            <v>SÃO GONÇALO DO PARÁ</v>
          </cell>
          <cell r="C266">
            <v>2006</v>
          </cell>
          <cell r="D266">
            <v>7921891.4900000002</v>
          </cell>
          <cell r="E266">
            <v>396348.52</v>
          </cell>
          <cell r="F266">
            <v>289665.46000000002</v>
          </cell>
          <cell r="G266">
            <v>104524.15</v>
          </cell>
          <cell r="H266">
            <v>87854.67</v>
          </cell>
          <cell r="I266">
            <v>310809.08</v>
          </cell>
          <cell r="J266">
            <v>6996558.2000000002</v>
          </cell>
          <cell r="K266">
            <v>2662869.81</v>
          </cell>
          <cell r="M266">
            <v>1710490.26</v>
          </cell>
          <cell r="N266">
            <v>245709.16</v>
          </cell>
          <cell r="O266">
            <v>739873.48</v>
          </cell>
          <cell r="P266">
            <v>170100.65</v>
          </cell>
          <cell r="Q266">
            <v>558714.52</v>
          </cell>
          <cell r="R266">
            <v>0</v>
          </cell>
          <cell r="S266">
            <v>484524.52</v>
          </cell>
          <cell r="T266">
            <v>0</v>
          </cell>
          <cell r="U266">
            <v>780924.95</v>
          </cell>
        </row>
        <row r="267">
          <cell r="A267" t="str">
            <v>SÃO GONÇALO DO PARÁ2007</v>
          </cell>
          <cell r="B267" t="str">
            <v>SÃO GONÇALO DO PARÁ</v>
          </cell>
          <cell r="C267">
            <v>2007</v>
          </cell>
          <cell r="D267">
            <v>9298505.6899999995</v>
          </cell>
          <cell r="E267">
            <v>471407.59</v>
          </cell>
          <cell r="F267">
            <v>430264.21</v>
          </cell>
          <cell r="G267">
            <v>178681.85</v>
          </cell>
          <cell r="H267">
            <v>117522.67</v>
          </cell>
          <cell r="I267">
            <v>339815.44</v>
          </cell>
          <cell r="J267">
            <v>8363301.25</v>
          </cell>
          <cell r="K267">
            <v>3075013.42</v>
          </cell>
          <cell r="M267">
            <v>2051800.56</v>
          </cell>
          <cell r="N267">
            <v>266533.82</v>
          </cell>
          <cell r="O267">
            <v>953307.79</v>
          </cell>
          <cell r="P267">
            <v>90165.4</v>
          </cell>
          <cell r="Q267">
            <v>811612.65</v>
          </cell>
          <cell r="R267">
            <v>0</v>
          </cell>
          <cell r="S267">
            <v>811322.5</v>
          </cell>
          <cell r="T267">
            <v>0</v>
          </cell>
          <cell r="U267">
            <v>1053927.1100000001</v>
          </cell>
        </row>
        <row r="268">
          <cell r="A268" t="str">
            <v>SÃO GONÇALO DO PARÁ2008</v>
          </cell>
          <cell r="B268" t="str">
            <v>SÃO GONÇALO DO PARÁ</v>
          </cell>
          <cell r="C268">
            <v>2008</v>
          </cell>
          <cell r="D268">
            <v>13193017.59</v>
          </cell>
          <cell r="E268">
            <v>598550.61</v>
          </cell>
          <cell r="F268">
            <v>536037.93999999994</v>
          </cell>
          <cell r="G268">
            <v>178746.55</v>
          </cell>
          <cell r="H268">
            <v>175532.45</v>
          </cell>
          <cell r="I268">
            <v>326176.39</v>
          </cell>
          <cell r="J268">
            <v>11860031.83</v>
          </cell>
          <cell r="K268">
            <v>5055081.82</v>
          </cell>
          <cell r="M268">
            <v>2340892.3499999996</v>
          </cell>
          <cell r="N268">
            <v>311266.62</v>
          </cell>
          <cell r="O268">
            <v>1286312.54</v>
          </cell>
          <cell r="P268">
            <v>347057.69</v>
          </cell>
          <cell r="Q268">
            <v>1343495.48</v>
          </cell>
          <cell r="R268">
            <v>0</v>
          </cell>
          <cell r="S268">
            <v>1343495.48</v>
          </cell>
          <cell r="T268">
            <v>0</v>
          </cell>
          <cell r="U268">
            <v>1665880.46</v>
          </cell>
        </row>
        <row r="269">
          <cell r="A269" t="str">
            <v>SÃO GONÇALO DO PARÁ2009</v>
          </cell>
          <cell r="B269" t="str">
            <v>SÃO GONÇALO DO PARÁ</v>
          </cell>
          <cell r="C269">
            <v>2009</v>
          </cell>
          <cell r="D269">
            <v>13677366.380000001</v>
          </cell>
          <cell r="E269">
            <v>940680.95</v>
          </cell>
          <cell r="F269">
            <v>881858.86</v>
          </cell>
          <cell r="G269">
            <v>219161.73</v>
          </cell>
          <cell r="H269">
            <v>470119.06</v>
          </cell>
          <cell r="I269">
            <v>323964.74</v>
          </cell>
          <cell r="J269">
            <v>12158582.960000001</v>
          </cell>
          <cell r="K269">
            <v>4749163.7</v>
          </cell>
          <cell r="M269">
            <v>2072967.8099999998</v>
          </cell>
          <cell r="N269">
            <v>288710.31</v>
          </cell>
          <cell r="O269">
            <v>1707103.76</v>
          </cell>
          <cell r="P269">
            <v>193858.45</v>
          </cell>
          <cell r="Q269">
            <v>1014371.18</v>
          </cell>
          <cell r="R269">
            <v>0</v>
          </cell>
          <cell r="S269">
            <v>961371.18</v>
          </cell>
          <cell r="T269">
            <v>0</v>
          </cell>
          <cell r="U269">
            <v>1732063.9</v>
          </cell>
        </row>
        <row r="270">
          <cell r="A270" t="str">
            <v>SÃO GONÇALO DO PARÁ2010</v>
          </cell>
          <cell r="B270" t="str">
            <v>SÃO GONÇALO DO PARÁ</v>
          </cell>
          <cell r="C270">
            <v>2010</v>
          </cell>
          <cell r="D270">
            <v>14965049.460000001</v>
          </cell>
          <cell r="E270">
            <v>1029056.03</v>
          </cell>
          <cell r="F270">
            <v>935367.93</v>
          </cell>
          <cell r="G270">
            <v>209400.75</v>
          </cell>
          <cell r="H270">
            <v>478585.76</v>
          </cell>
          <cell r="I270">
            <v>359773.06</v>
          </cell>
          <cell r="J270">
            <v>13384282.529999999</v>
          </cell>
          <cell r="K270">
            <v>5102282.57</v>
          </cell>
          <cell r="M270">
            <v>2510512.3400000003</v>
          </cell>
          <cell r="N270">
            <v>339509.55000000005</v>
          </cell>
          <cell r="O270">
            <v>2029011.89</v>
          </cell>
          <cell r="P270">
            <v>60582.14</v>
          </cell>
          <cell r="Q270">
            <v>2892135.68</v>
          </cell>
          <cell r="R270">
            <v>800034</v>
          </cell>
          <cell r="S270">
            <v>2047391.68</v>
          </cell>
          <cell r="T270">
            <v>0</v>
          </cell>
          <cell r="U270">
            <v>1940497.02</v>
          </cell>
        </row>
        <row r="271">
          <cell r="A271" t="str">
            <v>SÃO GONÇALO DO PARÁ2011</v>
          </cell>
          <cell r="B271" t="str">
            <v>SÃO GONÇALO DO PARÁ</v>
          </cell>
          <cell r="C271">
            <v>2011</v>
          </cell>
          <cell r="D271">
            <v>17782061.710000001</v>
          </cell>
          <cell r="E271">
            <v>1201373.3400000001</v>
          </cell>
          <cell r="F271">
            <v>1047046.51</v>
          </cell>
          <cell r="G271">
            <v>160407.81</v>
          </cell>
          <cell r="H271">
            <v>513923.31</v>
          </cell>
          <cell r="I271">
            <v>377743.9</v>
          </cell>
          <cell r="J271">
            <v>15932540.77</v>
          </cell>
          <cell r="K271">
            <v>6270628.25</v>
          </cell>
          <cell r="M271">
            <v>2817960.9099999997</v>
          </cell>
          <cell r="N271">
            <v>379893.55</v>
          </cell>
          <cell r="O271">
            <v>2443569.77</v>
          </cell>
          <cell r="P271">
            <v>196628.04</v>
          </cell>
          <cell r="Q271">
            <v>1096995.8700000001</v>
          </cell>
          <cell r="R271">
            <v>0</v>
          </cell>
          <cell r="S271">
            <v>1059895.8700000001</v>
          </cell>
          <cell r="T271">
            <v>0</v>
          </cell>
          <cell r="U271">
            <v>2306971.92</v>
          </cell>
        </row>
        <row r="272">
          <cell r="A272" t="str">
            <v>SÃO GONÇALO DO PARÁ2012</v>
          </cell>
          <cell r="B272" t="str">
            <v>SÃO GONÇALO DO PARÁ</v>
          </cell>
          <cell r="C272">
            <v>2012</v>
          </cell>
          <cell r="D272">
            <v>18539823.73</v>
          </cell>
          <cell r="E272">
            <v>1081095.48</v>
          </cell>
          <cell r="F272">
            <v>919067.73</v>
          </cell>
          <cell r="G272">
            <v>189555.76</v>
          </cell>
          <cell r="H272">
            <v>217900.69</v>
          </cell>
          <cell r="I272">
            <v>366698.26</v>
          </cell>
          <cell r="J272">
            <v>16879583.18</v>
          </cell>
          <cell r="K272">
            <v>6460757.6699999999</v>
          </cell>
          <cell r="M272">
            <v>2628254.39</v>
          </cell>
          <cell r="N272">
            <v>451766.33</v>
          </cell>
          <cell r="O272">
            <v>2727255.82</v>
          </cell>
          <cell r="P272">
            <v>140183.88</v>
          </cell>
          <cell r="Q272">
            <v>1698605.58</v>
          </cell>
          <cell r="R272">
            <v>0</v>
          </cell>
          <cell r="S272">
            <v>1630605.58</v>
          </cell>
          <cell r="T272">
            <v>0</v>
          </cell>
          <cell r="U272">
            <v>2320325.4900000002</v>
          </cell>
        </row>
        <row r="273">
          <cell r="A273" t="str">
            <v>SÃO GONÇALO DO PARÁ2013</v>
          </cell>
          <cell r="B273" t="str">
            <v>SÃO GONÇALO DO PARÁ</v>
          </cell>
          <cell r="C273">
            <v>2013</v>
          </cell>
          <cell r="D273">
            <v>20329942.789999999</v>
          </cell>
          <cell r="E273">
            <v>1365194.67</v>
          </cell>
          <cell r="F273">
            <v>1307247.58</v>
          </cell>
          <cell r="G273">
            <v>170836.06</v>
          </cell>
          <cell r="H273">
            <v>582075.25</v>
          </cell>
          <cell r="I273">
            <v>372219.46</v>
          </cell>
          <cell r="J273">
            <v>18289971.010000002</v>
          </cell>
          <cell r="K273">
            <v>6939932.0700000003</v>
          </cell>
          <cell r="M273">
            <v>3126633.02</v>
          </cell>
          <cell r="N273">
            <v>542402.67999999993</v>
          </cell>
          <cell r="O273">
            <v>2988673.96</v>
          </cell>
          <cell r="P273">
            <v>66531.7</v>
          </cell>
          <cell r="Q273">
            <v>461138.29</v>
          </cell>
          <cell r="S273">
            <v>461138.29</v>
          </cell>
          <cell r="U273">
            <v>2313648.7050000001</v>
          </cell>
        </row>
        <row r="274">
          <cell r="A274" t="str">
            <v>SÃO GONÇALO DO PARÁ2014</v>
          </cell>
          <cell r="B274" t="str">
            <v>SÃO GONÇALO DO PARÁ</v>
          </cell>
          <cell r="C274">
            <v>2014</v>
          </cell>
          <cell r="G274">
            <v>203852.42</v>
          </cell>
          <cell r="H274">
            <v>207231.1</v>
          </cell>
          <cell r="K274">
            <v>7484913.4800000004</v>
          </cell>
          <cell r="M274">
            <v>3388604.4299999997</v>
          </cell>
          <cell r="N274">
            <v>575171.46</v>
          </cell>
        </row>
        <row r="275">
          <cell r="A275" t="str">
            <v>DIVINÓPOLIS2002</v>
          </cell>
          <cell r="B275" t="str">
            <v>DIVINÓPOLIS</v>
          </cell>
          <cell r="C275">
            <v>2002</v>
          </cell>
          <cell r="D275">
            <v>108633897.5</v>
          </cell>
          <cell r="E275">
            <v>20657882.170000002</v>
          </cell>
          <cell r="F275">
            <v>12237502.26</v>
          </cell>
          <cell r="G275">
            <v>3784610.72</v>
          </cell>
          <cell r="H275">
            <v>5080338.6900000004</v>
          </cell>
          <cell r="I275">
            <v>3754860.09</v>
          </cell>
          <cell r="J275">
            <v>76742019.739999995</v>
          </cell>
          <cell r="K275">
            <v>15899769.029999999</v>
          </cell>
          <cell r="M275">
            <v>19411896.190000001</v>
          </cell>
          <cell r="N275">
            <v>5124976.1900000004</v>
          </cell>
          <cell r="O275">
            <v>7519393.46</v>
          </cell>
          <cell r="P275">
            <v>5594295</v>
          </cell>
          <cell r="Q275">
            <v>5465694.1500000004</v>
          </cell>
          <cell r="R275">
            <v>430007.74</v>
          </cell>
          <cell r="S275">
            <v>4859929.95</v>
          </cell>
          <cell r="T275">
            <v>171256.46</v>
          </cell>
          <cell r="U275">
            <v>0</v>
          </cell>
        </row>
        <row r="276">
          <cell r="A276" t="str">
            <v>DIVINÓPOLIS2003</v>
          </cell>
          <cell r="B276" t="str">
            <v>DIVINÓPOLIS</v>
          </cell>
          <cell r="C276">
            <v>2003</v>
          </cell>
          <cell r="D276">
            <v>122545692.7</v>
          </cell>
          <cell r="E276">
            <v>23328430.32</v>
          </cell>
          <cell r="F276">
            <v>12940887.9</v>
          </cell>
          <cell r="G276">
            <v>3607536.66</v>
          </cell>
          <cell r="H276">
            <v>5463696.71</v>
          </cell>
          <cell r="I276">
            <v>2720048.32</v>
          </cell>
          <cell r="J276">
            <v>83610468.659999996</v>
          </cell>
          <cell r="K276">
            <v>16519087.41</v>
          </cell>
          <cell r="M276">
            <v>19619926.98</v>
          </cell>
          <cell r="N276">
            <v>5244075.97</v>
          </cell>
          <cell r="O276">
            <v>8792385.1799999997</v>
          </cell>
          <cell r="P276">
            <v>6164573.2699999996</v>
          </cell>
          <cell r="Q276">
            <v>6189371.0800000001</v>
          </cell>
          <cell r="R276">
            <v>1496297.22</v>
          </cell>
          <cell r="S276">
            <v>3974124.91</v>
          </cell>
          <cell r="T276">
            <v>218948.95</v>
          </cell>
          <cell r="U276">
            <v>6618495.3899999997</v>
          </cell>
        </row>
        <row r="277">
          <cell r="A277" t="str">
            <v>DIVINÓPOLIS2004</v>
          </cell>
          <cell r="B277" t="str">
            <v>DIVINÓPOLIS</v>
          </cell>
          <cell r="C277">
            <v>2004</v>
          </cell>
          <cell r="D277">
            <v>151476568.69999999</v>
          </cell>
          <cell r="E277">
            <v>20803995.079999998</v>
          </cell>
          <cell r="F277">
            <v>15862747.66</v>
          </cell>
          <cell r="G277">
            <v>3796539.31</v>
          </cell>
          <cell r="H277">
            <v>8056388.8200000003</v>
          </cell>
          <cell r="I277">
            <v>9694218.7200000007</v>
          </cell>
          <cell r="J277">
            <v>105009915.40000001</v>
          </cell>
          <cell r="K277">
            <v>18784578.079999998</v>
          </cell>
          <cell r="M277">
            <v>23941156.48</v>
          </cell>
          <cell r="N277">
            <v>6822293.2599999998</v>
          </cell>
          <cell r="O277">
            <v>10573447.619999999</v>
          </cell>
          <cell r="P277">
            <v>7659811.2000000002</v>
          </cell>
          <cell r="Q277">
            <v>6026598.5700000003</v>
          </cell>
          <cell r="R277">
            <v>5176675.13</v>
          </cell>
          <cell r="S277">
            <v>586094.80000000005</v>
          </cell>
          <cell r="T277">
            <v>5838.26</v>
          </cell>
          <cell r="U277">
            <v>7755554.6100000003</v>
          </cell>
        </row>
        <row r="278">
          <cell r="A278" t="str">
            <v>DIVINÓPOLIS2005</v>
          </cell>
          <cell r="B278" t="str">
            <v>DIVINÓPOLIS</v>
          </cell>
          <cell r="C278">
            <v>2005</v>
          </cell>
          <cell r="D278">
            <v>177510380.41</v>
          </cell>
          <cell r="E278">
            <v>25253277.23</v>
          </cell>
          <cell r="F278">
            <v>20224951.879999999</v>
          </cell>
          <cell r="G278">
            <v>7449801.6900000004</v>
          </cell>
          <cell r="H278">
            <v>8521589.6099999994</v>
          </cell>
          <cell r="I278">
            <v>10616413.32</v>
          </cell>
          <cell r="J278">
            <v>124248745.56999999</v>
          </cell>
          <cell r="K278">
            <v>23461538.170000002</v>
          </cell>
          <cell r="M278">
            <v>27461950.84</v>
          </cell>
          <cell r="N278">
            <v>8073974.4699999997</v>
          </cell>
          <cell r="O278">
            <v>12495938.49</v>
          </cell>
          <cell r="P278">
            <v>5756874.8200000003</v>
          </cell>
          <cell r="Q278">
            <v>866021.31</v>
          </cell>
          <cell r="R278">
            <v>0</v>
          </cell>
          <cell r="S278">
            <v>800000</v>
          </cell>
          <cell r="T278">
            <v>4052.37</v>
          </cell>
          <cell r="U278">
            <v>9465443.4900000002</v>
          </cell>
        </row>
        <row r="279">
          <cell r="A279" t="str">
            <v>DIVINÓPOLIS2006</v>
          </cell>
          <cell r="B279" t="str">
            <v>DIVINÓPOLIS</v>
          </cell>
          <cell r="C279">
            <v>2006</v>
          </cell>
          <cell r="D279">
            <v>200161680.56999999</v>
          </cell>
          <cell r="E279">
            <v>30084061.890000001</v>
          </cell>
          <cell r="F279">
            <v>24277313.359999999</v>
          </cell>
          <cell r="G279">
            <v>8233490.5599999996</v>
          </cell>
          <cell r="H279">
            <v>10820359.109999999</v>
          </cell>
          <cell r="I279">
            <v>12816013.91</v>
          </cell>
          <cell r="J279">
            <v>134858592.13</v>
          </cell>
          <cell r="K279">
            <v>26122011.43</v>
          </cell>
          <cell r="M279">
            <v>30497487.440000005</v>
          </cell>
          <cell r="N279">
            <v>10273298.34</v>
          </cell>
          <cell r="O279">
            <v>13538712.300000001</v>
          </cell>
          <cell r="P279">
            <v>5765773.5099999998</v>
          </cell>
          <cell r="Q279">
            <v>6652061.79</v>
          </cell>
          <cell r="R279">
            <v>0</v>
          </cell>
          <cell r="S279">
            <v>6478918.0499999998</v>
          </cell>
          <cell r="T279">
            <v>11438.74</v>
          </cell>
          <cell r="U279">
            <v>10150871.800000001</v>
          </cell>
        </row>
        <row r="280">
          <cell r="A280" t="str">
            <v>DIVINÓPOLIS2007</v>
          </cell>
          <cell r="B280" t="str">
            <v>DIVINÓPOLIS</v>
          </cell>
          <cell r="C280">
            <v>2007</v>
          </cell>
          <cell r="D280">
            <v>227546294.90000001</v>
          </cell>
          <cell r="E280">
            <v>35480354.759999998</v>
          </cell>
          <cell r="F280">
            <v>29012124.77</v>
          </cell>
          <cell r="G280">
            <v>9353424.6899999995</v>
          </cell>
          <cell r="H280">
            <v>13394514.029999999</v>
          </cell>
          <cell r="I280">
            <v>12639562.08</v>
          </cell>
          <cell r="J280">
            <v>158914903.09999999</v>
          </cell>
          <cell r="K280">
            <v>29563034.050000001</v>
          </cell>
          <cell r="M280">
            <v>36063615.339999996</v>
          </cell>
          <cell r="N280">
            <v>11024212.17</v>
          </cell>
          <cell r="O280">
            <v>17370753.109999999</v>
          </cell>
          <cell r="P280">
            <v>7905803.5499999998</v>
          </cell>
          <cell r="Q280">
            <v>5024489.2</v>
          </cell>
          <cell r="R280">
            <v>0</v>
          </cell>
          <cell r="S280">
            <v>4923663.1900000004</v>
          </cell>
          <cell r="T280">
            <v>14586.01</v>
          </cell>
          <cell r="U280">
            <v>14187560.359999999</v>
          </cell>
        </row>
        <row r="281">
          <cell r="A281" t="str">
            <v>DIVINÓPOLIS2008</v>
          </cell>
          <cell r="B281" t="str">
            <v>DIVINÓPOLIS</v>
          </cell>
          <cell r="C281">
            <v>2008</v>
          </cell>
          <cell r="D281">
            <v>280506498.80000001</v>
          </cell>
          <cell r="E281">
            <v>42166432.479999997</v>
          </cell>
          <cell r="F281">
            <v>33996012.359999999</v>
          </cell>
          <cell r="G281">
            <v>10869815.58</v>
          </cell>
          <cell r="H281">
            <v>15246315.529999999</v>
          </cell>
          <cell r="I281">
            <v>14199902.24</v>
          </cell>
          <cell r="J281">
            <v>197241327.5</v>
          </cell>
          <cell r="K281">
            <v>36724098.350000001</v>
          </cell>
          <cell r="M281">
            <v>43416222.600000001</v>
          </cell>
          <cell r="N281">
            <v>11853930.619999999</v>
          </cell>
          <cell r="O281">
            <v>22134916.09</v>
          </cell>
          <cell r="P281">
            <v>8830441.2599999998</v>
          </cell>
          <cell r="Q281">
            <v>6203663.6399999997</v>
          </cell>
          <cell r="R281">
            <v>1245306.3700000001</v>
          </cell>
          <cell r="S281">
            <v>4723584.99</v>
          </cell>
          <cell r="T281">
            <v>20198.52</v>
          </cell>
          <cell r="U281">
            <v>19691046.600000001</v>
          </cell>
        </row>
        <row r="282">
          <cell r="A282" t="str">
            <v>DIVINÓPOLIS2009</v>
          </cell>
          <cell r="B282" t="str">
            <v>DIVINÓPOLIS</v>
          </cell>
          <cell r="C282">
            <v>2009</v>
          </cell>
          <cell r="D282">
            <v>286114158.39999998</v>
          </cell>
          <cell r="E282">
            <v>45109867.380000003</v>
          </cell>
          <cell r="F282">
            <v>35849500.240000002</v>
          </cell>
          <cell r="G282">
            <v>12020658.25</v>
          </cell>
          <cell r="H282">
            <v>15562549.32</v>
          </cell>
          <cell r="I282">
            <v>14463231.73</v>
          </cell>
          <cell r="J282">
            <v>198323496.34</v>
          </cell>
          <cell r="K282">
            <v>34039555.920000002</v>
          </cell>
          <cell r="M282">
            <v>38149299.189999998</v>
          </cell>
          <cell r="N282">
            <v>12308762.289999999</v>
          </cell>
          <cell r="O282">
            <v>23991164.59</v>
          </cell>
          <cell r="P282">
            <v>10529415.34</v>
          </cell>
          <cell r="Q282">
            <v>16627545.73</v>
          </cell>
          <cell r="R282">
            <v>14553302.789999999</v>
          </cell>
          <cell r="S282">
            <v>2025000</v>
          </cell>
          <cell r="T282">
            <v>17582.330000000002</v>
          </cell>
          <cell r="U282">
            <v>21088182.16</v>
          </cell>
        </row>
        <row r="283">
          <cell r="A283" t="str">
            <v>DIVINÓPOLIS2010</v>
          </cell>
          <cell r="B283" t="str">
            <v>DIVINÓPOLIS</v>
          </cell>
          <cell r="C283">
            <v>2010</v>
          </cell>
          <cell r="D283">
            <v>334729945.89999998</v>
          </cell>
          <cell r="E283">
            <v>52465387.579999998</v>
          </cell>
          <cell r="F283">
            <v>42046316.899999999</v>
          </cell>
          <cell r="G283">
            <v>12600001.109999999</v>
          </cell>
          <cell r="H283">
            <v>18573802.84</v>
          </cell>
          <cell r="I283">
            <v>15559693.869999999</v>
          </cell>
          <cell r="J283">
            <v>220630033.28</v>
          </cell>
          <cell r="K283">
            <v>36423582.270000003</v>
          </cell>
          <cell r="M283">
            <v>45430698.480000004</v>
          </cell>
          <cell r="N283">
            <v>13034659.319999998</v>
          </cell>
          <cell r="O283">
            <v>28879170.620000001</v>
          </cell>
          <cell r="P283">
            <v>14207646.859999999</v>
          </cell>
          <cell r="Q283">
            <v>25926616.539999999</v>
          </cell>
          <cell r="R283">
            <v>4133820.2</v>
          </cell>
          <cell r="S283">
            <v>21721063.079999998</v>
          </cell>
          <cell r="T283">
            <v>36142.06</v>
          </cell>
          <cell r="U283">
            <v>24885775.710000001</v>
          </cell>
        </row>
        <row r="284">
          <cell r="A284" t="str">
            <v>DIVINÓPOLIS2011</v>
          </cell>
          <cell r="B284" t="str">
            <v>DIVINÓPOLIS</v>
          </cell>
          <cell r="C284">
            <v>2011</v>
          </cell>
          <cell r="D284">
            <v>369105336.24000001</v>
          </cell>
          <cell r="E284">
            <v>62048496.659999996</v>
          </cell>
          <cell r="F284">
            <v>50359711.810000002</v>
          </cell>
          <cell r="G284">
            <v>14174351.27</v>
          </cell>
          <cell r="H284">
            <v>22167954.469999999</v>
          </cell>
          <cell r="I284">
            <v>18654958.960000001</v>
          </cell>
          <cell r="J284">
            <v>242059542.41999999</v>
          </cell>
          <cell r="K284">
            <v>44371335.509999998</v>
          </cell>
          <cell r="M284">
            <v>49178986.049999997</v>
          </cell>
          <cell r="N284">
            <v>14883042.710000001</v>
          </cell>
          <cell r="O284">
            <v>32934341.199999999</v>
          </cell>
          <cell r="P284">
            <v>16263673.74</v>
          </cell>
          <cell r="Q284">
            <v>16188477.84</v>
          </cell>
          <cell r="R284">
            <v>2697233.72</v>
          </cell>
          <cell r="S284">
            <v>8604848.7699999996</v>
          </cell>
          <cell r="T284">
            <v>39213.35</v>
          </cell>
          <cell r="U284">
            <v>37053459.140000001</v>
          </cell>
        </row>
        <row r="285">
          <cell r="A285" t="str">
            <v>DIVINÓPOLIS2012</v>
          </cell>
          <cell r="B285" t="str">
            <v>DIVINÓPOLIS</v>
          </cell>
          <cell r="C285">
            <v>2012</v>
          </cell>
          <cell r="D285">
            <v>425432394.25999999</v>
          </cell>
          <cell r="E285">
            <v>69537192.469999999</v>
          </cell>
          <cell r="F285">
            <v>57494552.009999998</v>
          </cell>
          <cell r="G285">
            <v>15559536.470000001</v>
          </cell>
          <cell r="H285">
            <v>25829664.629999999</v>
          </cell>
          <cell r="I285">
            <v>20035934.449999999</v>
          </cell>
          <cell r="J285">
            <v>260607567.93000001</v>
          </cell>
          <cell r="K285">
            <v>45639359.579999998</v>
          </cell>
          <cell r="M285">
            <v>49430279.789999999</v>
          </cell>
          <cell r="N285">
            <v>17228929.100000001</v>
          </cell>
          <cell r="O285">
            <v>35751635.880000003</v>
          </cell>
          <cell r="P285">
            <v>14835355.130000001</v>
          </cell>
          <cell r="Q285">
            <v>36827584.560000002</v>
          </cell>
          <cell r="R285">
            <v>571980.27</v>
          </cell>
          <cell r="S285">
            <v>25698241.449999999</v>
          </cell>
          <cell r="T285">
            <v>37906.53</v>
          </cell>
          <cell r="U285">
            <v>32356220.82</v>
          </cell>
        </row>
        <row r="286">
          <cell r="A286" t="str">
            <v>DIVINÓPOLIS2013</v>
          </cell>
          <cell r="B286" t="str">
            <v>DIVINÓPOLIS</v>
          </cell>
          <cell r="C286">
            <v>2013</v>
          </cell>
          <cell r="D286">
            <v>405681938.94</v>
          </cell>
          <cell r="E286">
            <v>77959507.75</v>
          </cell>
          <cell r="F286">
            <v>65050688.899999999</v>
          </cell>
          <cell r="G286">
            <v>17701202.719999999</v>
          </cell>
          <cell r="H286">
            <v>28052161.170000002</v>
          </cell>
          <cell r="I286">
            <v>20492576.510000002</v>
          </cell>
          <cell r="J286">
            <v>266873929.16</v>
          </cell>
          <cell r="K286">
            <v>48923236.100000001</v>
          </cell>
          <cell r="M286">
            <v>52657338.420000002</v>
          </cell>
          <cell r="N286">
            <v>18430439.170000002</v>
          </cell>
          <cell r="O286">
            <v>40534647.850000001</v>
          </cell>
          <cell r="P286">
            <v>15176679.08</v>
          </cell>
          <cell r="Q286">
            <v>15372439.15</v>
          </cell>
          <cell r="R286">
            <v>839381.81</v>
          </cell>
          <cell r="S286">
            <v>11249894.24</v>
          </cell>
          <cell r="T286">
            <v>27689.79</v>
          </cell>
        </row>
        <row r="287">
          <cell r="A287" t="str">
            <v>DIVINÓPOLIS2014</v>
          </cell>
          <cell r="B287" t="str">
            <v>DIVINÓPOLIS</v>
          </cell>
          <cell r="C287">
            <v>2014</v>
          </cell>
          <cell r="D287">
            <v>472417391.60000002</v>
          </cell>
          <cell r="E287">
            <v>83920755.519999996</v>
          </cell>
          <cell r="F287">
            <v>69835156.849999994</v>
          </cell>
          <cell r="G287">
            <v>19147579.359999999</v>
          </cell>
          <cell r="H287">
            <v>29956230.18</v>
          </cell>
          <cell r="I287">
            <v>25858169.16</v>
          </cell>
          <cell r="J287">
            <v>294788909.19999999</v>
          </cell>
          <cell r="K287">
            <v>52428670.009999998</v>
          </cell>
          <cell r="M287">
            <v>55700778.010000005</v>
          </cell>
          <cell r="N287">
            <v>20425968.25</v>
          </cell>
          <cell r="P287">
            <v>14265082.92</v>
          </cell>
          <cell r="Q287">
            <v>35658559.579999998</v>
          </cell>
          <cell r="R287">
            <v>11258381.359999999</v>
          </cell>
          <cell r="S287">
            <v>23619310.309999999</v>
          </cell>
          <cell r="T287">
            <v>30156.29</v>
          </cell>
          <cell r="U287">
            <v>31800721.550000001</v>
          </cell>
        </row>
        <row r="288">
          <cell r="A288" t="str">
            <v>ITAMBACURI2002</v>
          </cell>
          <cell r="B288" t="str">
            <v>ITAMBACURI</v>
          </cell>
          <cell r="C288">
            <v>2002</v>
          </cell>
          <cell r="D288">
            <v>10462767.65</v>
          </cell>
          <cell r="E288">
            <v>536773.87</v>
          </cell>
          <cell r="F288">
            <v>310517.53999999998</v>
          </cell>
          <cell r="G288">
            <v>26423.08</v>
          </cell>
          <cell r="H288">
            <v>79132.52</v>
          </cell>
          <cell r="I288">
            <v>0</v>
          </cell>
          <cell r="J288">
            <v>7938333.7699999996</v>
          </cell>
          <cell r="K288">
            <v>3520029.16</v>
          </cell>
          <cell r="M288">
            <v>976886.17999999993</v>
          </cell>
          <cell r="N288">
            <v>138999.54</v>
          </cell>
          <cell r="O288">
            <v>1641920.2</v>
          </cell>
          <cell r="P288">
            <v>115217.01</v>
          </cell>
          <cell r="Q288">
            <v>941590.12</v>
          </cell>
          <cell r="R288">
            <v>0</v>
          </cell>
          <cell r="S288">
            <v>940339.12</v>
          </cell>
          <cell r="T288">
            <v>0</v>
          </cell>
          <cell r="U288">
            <v>807028.22</v>
          </cell>
        </row>
        <row r="289">
          <cell r="A289" t="str">
            <v>ITAMBACURI2003</v>
          </cell>
          <cell r="B289" t="str">
            <v>ITAMBACURI</v>
          </cell>
          <cell r="C289">
            <v>2003</v>
          </cell>
          <cell r="D289">
            <v>13838041.390000001</v>
          </cell>
          <cell r="E289">
            <v>664994.31000000006</v>
          </cell>
          <cell r="F289">
            <v>401624.72</v>
          </cell>
          <cell r="G289">
            <v>28864.15</v>
          </cell>
          <cell r="H289">
            <v>86151.2</v>
          </cell>
          <cell r="I289">
            <v>0</v>
          </cell>
          <cell r="J289">
            <v>10756981.48</v>
          </cell>
          <cell r="K289">
            <v>3601193.06</v>
          </cell>
          <cell r="M289">
            <v>1117241.3599999999</v>
          </cell>
          <cell r="N289">
            <v>140466.39000000001</v>
          </cell>
          <cell r="O289">
            <v>1941145.32</v>
          </cell>
          <cell r="P289">
            <v>1502663.55</v>
          </cell>
          <cell r="Q289">
            <v>180175.3</v>
          </cell>
          <cell r="R289">
            <v>0</v>
          </cell>
          <cell r="S289">
            <v>171785.3</v>
          </cell>
          <cell r="T289">
            <v>0</v>
          </cell>
          <cell r="U289">
            <v>846169.1</v>
          </cell>
        </row>
        <row r="290">
          <cell r="A290" t="str">
            <v>ITAMBACURI2004</v>
          </cell>
          <cell r="B290" t="str">
            <v>ITAMBACURI</v>
          </cell>
          <cell r="C290">
            <v>2004</v>
          </cell>
          <cell r="D290">
            <v>14027900.58</v>
          </cell>
          <cell r="E290">
            <v>785799.48</v>
          </cell>
          <cell r="F290">
            <v>419688.29</v>
          </cell>
          <cell r="G290">
            <v>26530.97</v>
          </cell>
          <cell r="H290">
            <v>107291.76</v>
          </cell>
          <cell r="I290">
            <v>0</v>
          </cell>
          <cell r="J290">
            <v>12228802.67</v>
          </cell>
          <cell r="K290">
            <v>3900118.19</v>
          </cell>
          <cell r="M290">
            <v>1269782.8599999999</v>
          </cell>
          <cell r="N290">
            <v>175059.16</v>
          </cell>
          <cell r="O290">
            <v>2149464.69</v>
          </cell>
          <cell r="P290">
            <v>101982.84</v>
          </cell>
          <cell r="Q290">
            <v>12001</v>
          </cell>
          <cell r="R290">
            <v>0</v>
          </cell>
          <cell r="S290">
            <v>0</v>
          </cell>
          <cell r="T290">
            <v>0</v>
          </cell>
          <cell r="U290">
            <v>923905.98</v>
          </cell>
        </row>
        <row r="291">
          <cell r="A291" t="str">
            <v>ITAMBACURI2005</v>
          </cell>
          <cell r="B291" t="str">
            <v>ITAMBACURI</v>
          </cell>
          <cell r="C291">
            <v>2005</v>
          </cell>
          <cell r="D291">
            <v>15965524.33</v>
          </cell>
          <cell r="E291">
            <v>590090.19999999995</v>
          </cell>
          <cell r="F291">
            <v>521043.56</v>
          </cell>
          <cell r="G291">
            <v>44138.9</v>
          </cell>
          <cell r="H291">
            <v>64807.28</v>
          </cell>
          <cell r="I291">
            <v>410624.6</v>
          </cell>
          <cell r="J291">
            <v>13771360.77</v>
          </cell>
          <cell r="K291">
            <v>4784834.8</v>
          </cell>
          <cell r="M291">
            <v>1431836.32</v>
          </cell>
          <cell r="N291">
            <v>220741.84</v>
          </cell>
          <cell r="O291">
            <v>2455121.84</v>
          </cell>
          <cell r="P291">
            <v>199787.2</v>
          </cell>
          <cell r="Q291">
            <v>100000</v>
          </cell>
          <cell r="S291">
            <v>100000</v>
          </cell>
          <cell r="U291">
            <v>1105396.05</v>
          </cell>
        </row>
        <row r="292">
          <cell r="A292" t="str">
            <v>ITAMBACURI2006</v>
          </cell>
          <cell r="B292" t="str">
            <v>ITAMBACURI</v>
          </cell>
          <cell r="C292">
            <v>2006</v>
          </cell>
          <cell r="D292">
            <v>17287468.41</v>
          </cell>
          <cell r="E292">
            <v>608471.04000000004</v>
          </cell>
          <cell r="F292">
            <v>532889.86</v>
          </cell>
          <cell r="G292">
            <v>31352.14</v>
          </cell>
          <cell r="H292">
            <v>156216.51</v>
          </cell>
          <cell r="I292">
            <v>441475.51</v>
          </cell>
          <cell r="J292">
            <v>15008336.130000001</v>
          </cell>
          <cell r="K292">
            <v>5195223.93</v>
          </cell>
          <cell r="M292">
            <v>1557350.65</v>
          </cell>
          <cell r="N292">
            <v>412314.05</v>
          </cell>
          <cell r="O292">
            <v>2798008.82</v>
          </cell>
          <cell r="P292">
            <v>212644.14</v>
          </cell>
          <cell r="Q292">
            <v>365000</v>
          </cell>
          <cell r="R292">
            <v>0</v>
          </cell>
          <cell r="S292">
            <v>365000</v>
          </cell>
          <cell r="T292">
            <v>0</v>
          </cell>
          <cell r="U292">
            <v>1200445.81</v>
          </cell>
        </row>
        <row r="293">
          <cell r="A293" t="str">
            <v>ITAMBACURI2007</v>
          </cell>
          <cell r="B293" t="str">
            <v>ITAMBACURI</v>
          </cell>
          <cell r="C293">
            <v>2007</v>
          </cell>
          <cell r="D293">
            <v>20685654.719999999</v>
          </cell>
          <cell r="E293">
            <v>778596.78</v>
          </cell>
          <cell r="F293">
            <v>661916.6</v>
          </cell>
          <cell r="G293">
            <v>81781.47</v>
          </cell>
          <cell r="H293">
            <v>270954.59000000003</v>
          </cell>
          <cell r="I293">
            <v>408497.96</v>
          </cell>
          <cell r="J293">
            <v>17569205.489999998</v>
          </cell>
          <cell r="K293">
            <v>5867107.7699999996</v>
          </cell>
          <cell r="M293">
            <v>1662783.87</v>
          </cell>
          <cell r="N293">
            <v>303557.84000000003</v>
          </cell>
          <cell r="O293">
            <v>3334180.07</v>
          </cell>
          <cell r="P293">
            <v>527528.82999999996</v>
          </cell>
          <cell r="Q293">
            <v>128550</v>
          </cell>
          <cell r="R293">
            <v>0</v>
          </cell>
          <cell r="S293">
            <v>78000</v>
          </cell>
          <cell r="T293">
            <v>0</v>
          </cell>
          <cell r="U293">
            <v>1543998.47</v>
          </cell>
        </row>
        <row r="294">
          <cell r="A294" t="str">
            <v>ITAMBACURI2008</v>
          </cell>
          <cell r="B294" t="str">
            <v>ITAMBACURI</v>
          </cell>
          <cell r="C294">
            <v>2008</v>
          </cell>
          <cell r="D294">
            <v>26085659.989999998</v>
          </cell>
          <cell r="E294">
            <v>846438.38</v>
          </cell>
          <cell r="F294">
            <v>735950.51</v>
          </cell>
          <cell r="G294">
            <v>49633.94</v>
          </cell>
          <cell r="H294">
            <v>307841.58</v>
          </cell>
          <cell r="I294">
            <v>475775.53</v>
          </cell>
          <cell r="J294">
            <v>22354941.93</v>
          </cell>
          <cell r="K294">
            <v>7582622.5</v>
          </cell>
          <cell r="M294">
            <v>1924472.92</v>
          </cell>
          <cell r="N294">
            <v>288829.53999999998</v>
          </cell>
          <cell r="O294">
            <v>4613358.01</v>
          </cell>
          <cell r="P294">
            <v>930795.7</v>
          </cell>
          <cell r="Q294">
            <v>114643.78</v>
          </cell>
          <cell r="R294">
            <v>0</v>
          </cell>
          <cell r="S294">
            <v>114643.78</v>
          </cell>
          <cell r="T294">
            <v>0</v>
          </cell>
          <cell r="U294">
            <v>2107328.11</v>
          </cell>
        </row>
        <row r="295">
          <cell r="A295" t="str">
            <v>ITAMBACURI2009</v>
          </cell>
          <cell r="B295" t="str">
            <v>ITAMBACURI</v>
          </cell>
          <cell r="C295">
            <v>2009</v>
          </cell>
          <cell r="D295">
            <v>25612637.670000002</v>
          </cell>
          <cell r="E295">
            <v>848503.07</v>
          </cell>
          <cell r="F295">
            <v>722705.76</v>
          </cell>
          <cell r="G295">
            <v>53117.55</v>
          </cell>
          <cell r="H295">
            <v>248690.83</v>
          </cell>
          <cell r="I295">
            <v>475323.44</v>
          </cell>
          <cell r="J295">
            <v>22413909.620000001</v>
          </cell>
          <cell r="K295">
            <v>7123745.3099999996</v>
          </cell>
          <cell r="M295">
            <v>1850866.3099999998</v>
          </cell>
          <cell r="N295">
            <v>302506.68</v>
          </cell>
          <cell r="O295">
            <v>4804271.8099999996</v>
          </cell>
          <cell r="P295">
            <v>199559.37</v>
          </cell>
          <cell r="Q295">
            <v>490636.88</v>
          </cell>
          <cell r="R295">
            <v>0</v>
          </cell>
          <cell r="S295">
            <v>490636.88</v>
          </cell>
          <cell r="T295">
            <v>0</v>
          </cell>
          <cell r="U295">
            <v>2253467.94</v>
          </cell>
        </row>
        <row r="296">
          <cell r="A296" t="str">
            <v>ITAMBACURI2010</v>
          </cell>
          <cell r="B296" t="str">
            <v>ITAMBACURI</v>
          </cell>
          <cell r="C296">
            <v>2010</v>
          </cell>
          <cell r="D296">
            <v>29491652.329999998</v>
          </cell>
          <cell r="E296">
            <v>1617869.16</v>
          </cell>
          <cell r="F296">
            <v>1442250.08</v>
          </cell>
          <cell r="G296">
            <v>71503.649999999994</v>
          </cell>
          <cell r="H296">
            <v>869956.94</v>
          </cell>
          <cell r="I296">
            <v>506300.33</v>
          </cell>
          <cell r="J296">
            <v>25291118.460000001</v>
          </cell>
          <cell r="K296">
            <v>7653423.6600000001</v>
          </cell>
          <cell r="M296">
            <v>1850000</v>
          </cell>
          <cell r="N296">
            <v>406921.69</v>
          </cell>
          <cell r="O296">
            <v>5908249.29</v>
          </cell>
          <cell r="P296">
            <v>152725.4</v>
          </cell>
          <cell r="Q296">
            <v>2171437.38</v>
          </cell>
          <cell r="R296">
            <v>600000</v>
          </cell>
          <cell r="S296">
            <v>1545876.13</v>
          </cell>
          <cell r="T296">
            <v>0</v>
          </cell>
          <cell r="U296">
            <v>2516124.7799999998</v>
          </cell>
        </row>
        <row r="297">
          <cell r="A297" t="str">
            <v>ITAMBACURI2011</v>
          </cell>
          <cell r="B297" t="str">
            <v>ITAMBACURI</v>
          </cell>
          <cell r="C297">
            <v>2011</v>
          </cell>
          <cell r="D297">
            <v>29491892.280000001</v>
          </cell>
          <cell r="E297">
            <v>1533227.38</v>
          </cell>
          <cell r="F297">
            <v>1394525.18</v>
          </cell>
          <cell r="G297">
            <v>352456</v>
          </cell>
          <cell r="H297">
            <v>496106.18</v>
          </cell>
          <cell r="I297">
            <v>538001.93999999994</v>
          </cell>
          <cell r="J297">
            <v>25477805.120000001</v>
          </cell>
          <cell r="K297">
            <v>9405942.2400000002</v>
          </cell>
          <cell r="M297">
            <v>2890188.99</v>
          </cell>
          <cell r="N297">
            <v>378856.91</v>
          </cell>
          <cell r="O297">
            <v>0</v>
          </cell>
          <cell r="P297">
            <v>324197.69</v>
          </cell>
          <cell r="Q297">
            <v>1096389.42</v>
          </cell>
          <cell r="R297">
            <v>0</v>
          </cell>
          <cell r="S297">
            <v>1096389.42</v>
          </cell>
          <cell r="T297">
            <v>0</v>
          </cell>
          <cell r="U297">
            <v>0</v>
          </cell>
        </row>
        <row r="298">
          <cell r="A298" t="str">
            <v>ITAMBACURI2012</v>
          </cell>
          <cell r="B298" t="str">
            <v>ITAMBACURI</v>
          </cell>
          <cell r="C298">
            <v>2012</v>
          </cell>
          <cell r="D298">
            <v>33550973.920000002</v>
          </cell>
          <cell r="E298">
            <v>1069912.3400000001</v>
          </cell>
          <cell r="F298">
            <v>919114.57</v>
          </cell>
          <cell r="G298">
            <v>57639.54</v>
          </cell>
          <cell r="H298">
            <v>388269.82</v>
          </cell>
          <cell r="I298">
            <v>503142.41</v>
          </cell>
          <cell r="J298">
            <v>29089377.469999999</v>
          </cell>
          <cell r="K298">
            <v>9691136.4199999999</v>
          </cell>
          <cell r="M298">
            <v>2874888.27</v>
          </cell>
          <cell r="N298">
            <v>378855.69</v>
          </cell>
          <cell r="P298">
            <v>837720.05</v>
          </cell>
          <cell r="Q298">
            <v>4603870.1900000004</v>
          </cell>
          <cell r="R298">
            <v>1168094.1399999999</v>
          </cell>
          <cell r="S298">
            <v>3435776.05</v>
          </cell>
          <cell r="U298">
            <v>3251568.02</v>
          </cell>
        </row>
        <row r="299">
          <cell r="A299" t="str">
            <v>ITAMBACURI2013</v>
          </cell>
          <cell r="B299" t="str">
            <v>ITAMBACURI</v>
          </cell>
          <cell r="C299">
            <v>2013</v>
          </cell>
          <cell r="D299">
            <v>38136759.109999999</v>
          </cell>
          <cell r="E299">
            <v>1394444.6</v>
          </cell>
          <cell r="F299">
            <v>1068920.46</v>
          </cell>
          <cell r="G299">
            <v>57217.75</v>
          </cell>
          <cell r="H299">
            <v>294660.90999999997</v>
          </cell>
          <cell r="I299">
            <v>588182.18000000005</v>
          </cell>
          <cell r="J299">
            <v>33637496.850000001</v>
          </cell>
          <cell r="K299">
            <v>10409897.99</v>
          </cell>
          <cell r="M299">
            <v>3428862.4999999995</v>
          </cell>
          <cell r="N299">
            <v>492176.91000000003</v>
          </cell>
          <cell r="P299">
            <v>262970.43</v>
          </cell>
          <cell r="Q299">
            <v>1077104.17</v>
          </cell>
          <cell r="R299">
            <v>697976.72</v>
          </cell>
          <cell r="S299">
            <v>287127.45</v>
          </cell>
          <cell r="T299">
            <v>0</v>
          </cell>
        </row>
        <row r="300">
          <cell r="A300" t="str">
            <v>ITAMBACURI2014</v>
          </cell>
          <cell r="B300" t="str">
            <v>ITAMBACURI</v>
          </cell>
          <cell r="C300">
            <v>2014</v>
          </cell>
          <cell r="D300">
            <v>44592215.310000002</v>
          </cell>
          <cell r="E300">
            <v>1468474.25</v>
          </cell>
          <cell r="F300">
            <v>1261679.3600000001</v>
          </cell>
          <cell r="G300">
            <v>97613.13</v>
          </cell>
          <cell r="H300">
            <v>419694.66</v>
          </cell>
          <cell r="I300">
            <v>667190.46</v>
          </cell>
          <cell r="J300">
            <v>41255680.439999998</v>
          </cell>
          <cell r="K300">
            <v>11227370.050000001</v>
          </cell>
          <cell r="M300">
            <v>3456044.85</v>
          </cell>
          <cell r="N300">
            <v>557134.97</v>
          </cell>
          <cell r="P300">
            <v>472865.18</v>
          </cell>
          <cell r="Q300">
            <v>1607279.14</v>
          </cell>
          <cell r="R300">
            <v>687229.14</v>
          </cell>
          <cell r="S300">
            <v>863200</v>
          </cell>
          <cell r="U300">
            <v>3722561.6</v>
          </cell>
        </row>
        <row r="301">
          <cell r="A301" t="str">
            <v>DIONÍSIO CERQUEIRA2002</v>
          </cell>
          <cell r="B301" t="str">
            <v>DIONÍSIO CERQUEIRA</v>
          </cell>
          <cell r="C301">
            <v>2002</v>
          </cell>
          <cell r="D301">
            <v>7042132.6100000003</v>
          </cell>
          <cell r="E301">
            <v>479860.61</v>
          </cell>
          <cell r="F301">
            <v>342404.5</v>
          </cell>
          <cell r="G301">
            <v>131161.85</v>
          </cell>
          <cell r="H301">
            <v>77651.05</v>
          </cell>
          <cell r="I301">
            <v>0</v>
          </cell>
          <cell r="J301">
            <v>6161783.1799999997</v>
          </cell>
          <cell r="K301">
            <v>2620331.65</v>
          </cell>
          <cell r="M301">
            <v>1094629.3699999999</v>
          </cell>
          <cell r="N301">
            <v>116801.78</v>
          </cell>
          <cell r="O301">
            <v>584232.06000000006</v>
          </cell>
          <cell r="P301">
            <v>322586.23</v>
          </cell>
          <cell r="Q301">
            <v>438185.67</v>
          </cell>
          <cell r="R301">
            <v>47712</v>
          </cell>
          <cell r="S301">
            <v>342338.56</v>
          </cell>
          <cell r="T301">
            <v>0</v>
          </cell>
          <cell r="U301">
            <v>655580.63</v>
          </cell>
        </row>
        <row r="302">
          <cell r="A302" t="str">
            <v>DIONÍSIO CERQUEIRA2003</v>
          </cell>
          <cell r="B302" t="str">
            <v>DIONÍSIO CERQUEIRA</v>
          </cell>
          <cell r="C302">
            <v>2003</v>
          </cell>
          <cell r="D302">
            <v>8226246.6699999999</v>
          </cell>
          <cell r="E302">
            <v>600976.81999999995</v>
          </cell>
          <cell r="F302">
            <v>379207.65</v>
          </cell>
          <cell r="G302">
            <v>152370.82</v>
          </cell>
          <cell r="H302">
            <v>84867.55</v>
          </cell>
          <cell r="I302">
            <v>83534.03</v>
          </cell>
          <cell r="J302">
            <v>7231279.6500000004</v>
          </cell>
          <cell r="K302">
            <v>2671567.48</v>
          </cell>
          <cell r="M302">
            <v>1326956.7400000002</v>
          </cell>
          <cell r="N302">
            <v>131494.07</v>
          </cell>
          <cell r="O302">
            <v>642759.46</v>
          </cell>
          <cell r="P302">
            <v>227515.08</v>
          </cell>
          <cell r="Q302">
            <v>964046.1</v>
          </cell>
          <cell r="R302">
            <v>0</v>
          </cell>
          <cell r="S302">
            <v>839615.75</v>
          </cell>
          <cell r="T302">
            <v>0</v>
          </cell>
          <cell r="U302">
            <v>713593.7</v>
          </cell>
        </row>
        <row r="303">
          <cell r="A303" t="str">
            <v>DIONÍSIO CERQUEIRA2004</v>
          </cell>
          <cell r="B303" t="str">
            <v>DIONÍSIO CERQUEIRA</v>
          </cell>
          <cell r="C303">
            <v>2004</v>
          </cell>
          <cell r="D303">
            <v>9177573.3000000007</v>
          </cell>
          <cell r="E303">
            <v>514572.77</v>
          </cell>
          <cell r="F303">
            <v>388929.2</v>
          </cell>
          <cell r="G303">
            <v>119509.62</v>
          </cell>
          <cell r="H303">
            <v>117770.29</v>
          </cell>
          <cell r="I303">
            <v>201144.31</v>
          </cell>
          <cell r="J303">
            <v>8195479.6600000001</v>
          </cell>
          <cell r="K303">
            <v>2871268.51</v>
          </cell>
          <cell r="M303">
            <v>1591013.9500000002</v>
          </cell>
          <cell r="N303">
            <v>163239.28</v>
          </cell>
          <cell r="O303">
            <v>700708.86</v>
          </cell>
          <cell r="P303">
            <v>186123.29</v>
          </cell>
          <cell r="Q303">
            <v>1231052.71</v>
          </cell>
          <cell r="R303">
            <v>216081.58</v>
          </cell>
          <cell r="S303">
            <v>965967.03</v>
          </cell>
          <cell r="T303">
            <v>0</v>
          </cell>
          <cell r="U303">
            <v>793988.12</v>
          </cell>
        </row>
        <row r="304">
          <cell r="A304" t="str">
            <v>DIONÍSIO CERQUEIRA2005</v>
          </cell>
          <cell r="B304" t="str">
            <v>DIONÍSIO CERQUEIRA</v>
          </cell>
          <cell r="C304">
            <v>2005</v>
          </cell>
          <cell r="D304">
            <v>10350054.390000001</v>
          </cell>
          <cell r="E304">
            <v>774595.3</v>
          </cell>
          <cell r="F304">
            <v>575476.59</v>
          </cell>
          <cell r="G304">
            <v>153771.24</v>
          </cell>
          <cell r="H304">
            <v>157402.72</v>
          </cell>
          <cell r="I304">
            <v>239494.91</v>
          </cell>
          <cell r="J304">
            <v>9084303.1500000004</v>
          </cell>
          <cell r="K304">
            <v>3499231.63</v>
          </cell>
          <cell r="M304">
            <v>1773862.02</v>
          </cell>
          <cell r="N304">
            <v>231388.73</v>
          </cell>
          <cell r="O304">
            <v>765742.41</v>
          </cell>
          <cell r="P304">
            <v>166961.47</v>
          </cell>
          <cell r="Q304">
            <v>806846.28</v>
          </cell>
          <cell r="R304">
            <v>205845.48</v>
          </cell>
          <cell r="S304">
            <v>560113.92000000004</v>
          </cell>
          <cell r="T304">
            <v>0</v>
          </cell>
          <cell r="U304">
            <v>936182.31</v>
          </cell>
        </row>
        <row r="305">
          <cell r="A305" t="str">
            <v>DIONÍSIO CERQUEIRA2006</v>
          </cell>
          <cell r="B305" t="str">
            <v>DIONÍSIO CERQUEIRA</v>
          </cell>
          <cell r="C305">
            <v>2006</v>
          </cell>
          <cell r="D305">
            <v>12259637.9</v>
          </cell>
          <cell r="E305">
            <v>825204.22</v>
          </cell>
          <cell r="F305">
            <v>588061.12</v>
          </cell>
          <cell r="G305">
            <v>159299.37</v>
          </cell>
          <cell r="H305">
            <v>212513.03</v>
          </cell>
          <cell r="I305">
            <v>311993.36</v>
          </cell>
          <cell r="J305">
            <v>10767296</v>
          </cell>
          <cell r="K305">
            <v>3783587.81</v>
          </cell>
          <cell r="M305">
            <v>1740166.27</v>
          </cell>
          <cell r="N305">
            <v>274879.52</v>
          </cell>
          <cell r="O305">
            <v>1003702.31</v>
          </cell>
          <cell r="P305">
            <v>275630.96999999997</v>
          </cell>
          <cell r="Q305">
            <v>761174.29</v>
          </cell>
          <cell r="R305">
            <v>0</v>
          </cell>
          <cell r="S305">
            <v>613802.30000000005</v>
          </cell>
          <cell r="T305">
            <v>0</v>
          </cell>
          <cell r="U305">
            <v>988978.27</v>
          </cell>
        </row>
        <row r="306">
          <cell r="A306" t="str">
            <v>DIONÍSIO CERQUEIRA2007</v>
          </cell>
          <cell r="B306" t="str">
            <v>DIONÍSIO CERQUEIRA</v>
          </cell>
          <cell r="C306">
            <v>2007</v>
          </cell>
          <cell r="D306">
            <v>13243295.48</v>
          </cell>
          <cell r="E306">
            <v>987761.19</v>
          </cell>
          <cell r="F306">
            <v>790009.46</v>
          </cell>
          <cell r="G306">
            <v>175095.81</v>
          </cell>
          <cell r="H306">
            <v>267637.38</v>
          </cell>
          <cell r="I306">
            <v>348368.32</v>
          </cell>
          <cell r="J306">
            <v>11571792.75</v>
          </cell>
          <cell r="K306">
            <v>4248911.4800000004</v>
          </cell>
          <cell r="M306">
            <v>1721386.44</v>
          </cell>
          <cell r="N306">
            <v>297144.33999999997</v>
          </cell>
          <cell r="O306">
            <v>1214316.5</v>
          </cell>
          <cell r="P306">
            <v>229851.14</v>
          </cell>
          <cell r="Q306">
            <v>360519.82</v>
          </cell>
          <cell r="R306">
            <v>0</v>
          </cell>
          <cell r="S306">
            <v>341309.23</v>
          </cell>
          <cell r="T306">
            <v>0</v>
          </cell>
          <cell r="U306">
            <v>1221408.1299999999</v>
          </cell>
        </row>
        <row r="307">
          <cell r="A307" t="str">
            <v>DIONÍSIO CERQUEIRA2008</v>
          </cell>
          <cell r="B307" t="str">
            <v>DIONÍSIO CERQUEIRA</v>
          </cell>
          <cell r="C307">
            <v>2008</v>
          </cell>
          <cell r="D307">
            <v>16831287.260000002</v>
          </cell>
          <cell r="E307">
            <v>904616.7</v>
          </cell>
          <cell r="F307">
            <v>683456.23</v>
          </cell>
          <cell r="G307">
            <v>189290.16</v>
          </cell>
          <cell r="H307">
            <v>281969.49</v>
          </cell>
          <cell r="I307">
            <v>270616.95</v>
          </cell>
          <cell r="J307">
            <v>14896511.109999999</v>
          </cell>
          <cell r="K307">
            <v>5486094.4100000001</v>
          </cell>
          <cell r="M307">
            <v>1953855.44</v>
          </cell>
          <cell r="N307">
            <v>323973.37</v>
          </cell>
          <cell r="O307">
            <v>1700687.67</v>
          </cell>
          <cell r="P307">
            <v>477205.46</v>
          </cell>
          <cell r="Q307">
            <v>1664121.01</v>
          </cell>
          <cell r="R307">
            <v>0</v>
          </cell>
          <cell r="S307">
            <v>1540397.79</v>
          </cell>
          <cell r="T307">
            <v>0</v>
          </cell>
          <cell r="U307">
            <v>1676461.44</v>
          </cell>
        </row>
        <row r="308">
          <cell r="A308" t="str">
            <v>DIONÍSIO CERQUEIRA2009</v>
          </cell>
          <cell r="B308" t="str">
            <v>DIONÍSIO CERQUEIRA</v>
          </cell>
          <cell r="C308">
            <v>2009</v>
          </cell>
          <cell r="D308">
            <v>16336209.130000001</v>
          </cell>
          <cell r="E308">
            <v>1456062.07</v>
          </cell>
          <cell r="F308">
            <v>1161897.53</v>
          </cell>
          <cell r="G308">
            <v>209141.58</v>
          </cell>
          <cell r="H308">
            <v>350487.85</v>
          </cell>
          <cell r="I308">
            <v>264822.81</v>
          </cell>
          <cell r="J308">
            <v>14100046.18</v>
          </cell>
          <cell r="K308">
            <v>5161642.05</v>
          </cell>
          <cell r="M308">
            <v>2315816.62</v>
          </cell>
          <cell r="N308">
            <v>378659.48</v>
          </cell>
          <cell r="O308">
            <v>2000311.31</v>
          </cell>
          <cell r="P308">
            <v>310071</v>
          </cell>
          <cell r="Q308">
            <v>1537579.37</v>
          </cell>
          <cell r="R308">
            <v>0</v>
          </cell>
          <cell r="S308">
            <v>1452636.19</v>
          </cell>
          <cell r="T308">
            <v>0</v>
          </cell>
          <cell r="U308">
            <v>0</v>
          </cell>
        </row>
        <row r="309">
          <cell r="A309" t="str">
            <v>DIONÍSIO CERQUEIRA2010</v>
          </cell>
          <cell r="B309" t="str">
            <v>DIONÍSIO CERQUEIRA</v>
          </cell>
          <cell r="C309">
            <v>2010</v>
          </cell>
          <cell r="D309">
            <v>20562319.780000001</v>
          </cell>
          <cell r="E309">
            <v>1573490.45</v>
          </cell>
          <cell r="F309">
            <v>1193574.6299999999</v>
          </cell>
          <cell r="G309">
            <v>216550.19</v>
          </cell>
          <cell r="H309">
            <v>472341.09</v>
          </cell>
          <cell r="I309">
            <v>62188.85</v>
          </cell>
          <cell r="J309">
            <v>18240899.34</v>
          </cell>
          <cell r="K309">
            <v>5522169.5</v>
          </cell>
          <cell r="M309">
            <v>2954048.5999999996</v>
          </cell>
          <cell r="N309">
            <v>448138.01</v>
          </cell>
          <cell r="O309">
            <v>2346420.06</v>
          </cell>
          <cell r="P309">
            <v>420813.23</v>
          </cell>
          <cell r="Q309">
            <v>5243266.8</v>
          </cell>
          <cell r="R309">
            <v>0</v>
          </cell>
          <cell r="S309">
            <v>4806771.21</v>
          </cell>
          <cell r="T309">
            <v>0</v>
          </cell>
          <cell r="U309">
            <v>2183048.58</v>
          </cell>
        </row>
        <row r="310">
          <cell r="A310" t="str">
            <v>DIONÍSIO CERQUEIRA2011</v>
          </cell>
          <cell r="B310" t="str">
            <v>DIONÍSIO CERQUEIRA</v>
          </cell>
          <cell r="C310">
            <v>2011</v>
          </cell>
          <cell r="D310">
            <v>24979124.010000002</v>
          </cell>
          <cell r="E310">
            <v>2110166.17</v>
          </cell>
          <cell r="F310">
            <v>1718786.32</v>
          </cell>
          <cell r="G310">
            <v>324355.21999999997</v>
          </cell>
          <cell r="H310">
            <v>654510</v>
          </cell>
          <cell r="I310">
            <v>81570.66</v>
          </cell>
          <cell r="J310">
            <v>22147947.350000001</v>
          </cell>
          <cell r="K310">
            <v>6727163.0499999998</v>
          </cell>
          <cell r="M310">
            <v>3582348.5500000003</v>
          </cell>
          <cell r="N310">
            <v>531004.81999999995</v>
          </cell>
          <cell r="O310">
            <v>2618099.44</v>
          </cell>
          <cell r="P310">
            <v>233077.15</v>
          </cell>
          <cell r="Q310">
            <v>1968672.07</v>
          </cell>
          <cell r="R310">
            <v>0</v>
          </cell>
          <cell r="S310">
            <v>1356231.59</v>
          </cell>
          <cell r="T310">
            <v>0</v>
          </cell>
          <cell r="U310">
            <v>2648054.62</v>
          </cell>
        </row>
        <row r="311">
          <cell r="A311" t="str">
            <v>DIONÍSIO CERQUEIRA2012</v>
          </cell>
          <cell r="B311" t="str">
            <v>DIONÍSIO CERQUEIRA</v>
          </cell>
          <cell r="C311">
            <v>2012</v>
          </cell>
          <cell r="D311">
            <v>24851921.920000002</v>
          </cell>
          <cell r="E311">
            <v>3709686.26</v>
          </cell>
          <cell r="F311">
            <v>2155711.0299999998</v>
          </cell>
          <cell r="G311">
            <v>407504.84</v>
          </cell>
          <cell r="H311">
            <v>934033.63</v>
          </cell>
          <cell r="I311">
            <v>104390.42</v>
          </cell>
          <cell r="J311">
            <v>20126744.66</v>
          </cell>
          <cell r="K311">
            <v>6921643.5599999996</v>
          </cell>
          <cell r="M311">
            <v>3790062.3600000003</v>
          </cell>
          <cell r="N311">
            <v>650640.15</v>
          </cell>
          <cell r="O311">
            <v>2883814.43</v>
          </cell>
          <cell r="P311">
            <v>297071.84999999998</v>
          </cell>
          <cell r="Q311">
            <v>13595497.25</v>
          </cell>
          <cell r="R311">
            <v>0</v>
          </cell>
          <cell r="S311">
            <v>13168102.26</v>
          </cell>
          <cell r="T311">
            <v>0</v>
          </cell>
          <cell r="U311">
            <v>0</v>
          </cell>
        </row>
        <row r="312">
          <cell r="A312" t="str">
            <v>DIONÍSIO CERQUEIRA2013</v>
          </cell>
          <cell r="B312" t="str">
            <v>DIONÍSIO CERQUEIRA</v>
          </cell>
          <cell r="C312">
            <v>2013</v>
          </cell>
          <cell r="D312">
            <v>31524224.149999999</v>
          </cell>
          <cell r="E312">
            <v>3217563.7</v>
          </cell>
          <cell r="F312">
            <v>2706035.42</v>
          </cell>
          <cell r="G312">
            <v>606067.93999999994</v>
          </cell>
          <cell r="H312">
            <v>1063984.53</v>
          </cell>
          <cell r="I312">
            <v>166138.6</v>
          </cell>
          <cell r="J312">
            <v>27009957.170000002</v>
          </cell>
          <cell r="K312">
            <v>7423257.6799999997</v>
          </cell>
          <cell r="M312">
            <v>4136885.2800000003</v>
          </cell>
          <cell r="N312">
            <v>723700.03</v>
          </cell>
          <cell r="O312">
            <v>3826166.31</v>
          </cell>
          <cell r="P312">
            <v>543262.07999999996</v>
          </cell>
          <cell r="Q312">
            <v>12018175.59</v>
          </cell>
          <cell r="R312">
            <v>0</v>
          </cell>
          <cell r="S312">
            <v>11953352.039999999</v>
          </cell>
          <cell r="T312">
            <v>0</v>
          </cell>
        </row>
        <row r="313">
          <cell r="A313" t="str">
            <v>DIONÍSIO CERQUEIRA2014</v>
          </cell>
          <cell r="B313" t="str">
            <v>DIONÍSIO CERQUEIRA</v>
          </cell>
          <cell r="C313">
            <v>2014</v>
          </cell>
          <cell r="D313">
            <v>35704045.109999999</v>
          </cell>
          <cell r="E313">
            <v>3747949.01</v>
          </cell>
          <cell r="F313">
            <v>3156007.3</v>
          </cell>
          <cell r="G313">
            <v>511258.08</v>
          </cell>
          <cell r="H313">
            <v>1263595.07</v>
          </cell>
          <cell r="I313">
            <v>184913.25</v>
          </cell>
          <cell r="J313">
            <v>27959201.460000001</v>
          </cell>
          <cell r="K313">
            <v>7956273.3099999996</v>
          </cell>
          <cell r="M313">
            <v>4981611.76</v>
          </cell>
          <cell r="N313">
            <v>845745.7</v>
          </cell>
          <cell r="P313">
            <v>1829649.46</v>
          </cell>
          <cell r="Q313">
            <v>6087520.1900000004</v>
          </cell>
          <cell r="S313">
            <v>5837130.2000000002</v>
          </cell>
        </row>
        <row r="314">
          <cell r="A314" t="str">
            <v>ASSIS CHATEAUBRIAND2002</v>
          </cell>
          <cell r="B314" t="str">
            <v>ASSIS CHATEAUBRIAND</v>
          </cell>
          <cell r="C314">
            <v>2002</v>
          </cell>
          <cell r="D314">
            <v>19003983.969999999</v>
          </cell>
          <cell r="E314">
            <v>1915415.57</v>
          </cell>
          <cell r="F314">
            <v>1413447.5</v>
          </cell>
          <cell r="G314">
            <v>558519.75</v>
          </cell>
          <cell r="H314">
            <v>398012.17</v>
          </cell>
          <cell r="I314">
            <v>30369.39</v>
          </cell>
          <cell r="J314">
            <v>15912989.369999999</v>
          </cell>
          <cell r="K314">
            <v>5042199.72</v>
          </cell>
          <cell r="M314">
            <v>4701047.8199999994</v>
          </cell>
          <cell r="N314">
            <v>487155.28</v>
          </cell>
          <cell r="O314">
            <v>2156092.64</v>
          </cell>
          <cell r="P314">
            <v>657455.06999999995</v>
          </cell>
          <cell r="Q314">
            <v>1065261.23</v>
          </cell>
          <cell r="R314">
            <v>0</v>
          </cell>
          <cell r="S314">
            <v>929997.12</v>
          </cell>
          <cell r="T314">
            <v>0</v>
          </cell>
          <cell r="U314">
            <v>1806064.76</v>
          </cell>
        </row>
        <row r="315">
          <cell r="A315" t="str">
            <v>ASSIS CHATEAUBRIAND2003</v>
          </cell>
          <cell r="B315" t="str">
            <v>ASSIS CHATEAUBRIAND</v>
          </cell>
          <cell r="C315">
            <v>2003</v>
          </cell>
          <cell r="D315">
            <v>22467000</v>
          </cell>
          <cell r="E315">
            <v>2334000</v>
          </cell>
          <cell r="F315">
            <v>1709000</v>
          </cell>
          <cell r="G315">
            <v>654000</v>
          </cell>
          <cell r="H315">
            <v>425000</v>
          </cell>
          <cell r="I315">
            <v>472000</v>
          </cell>
          <cell r="J315">
            <v>17166000</v>
          </cell>
          <cell r="K315">
            <v>5073315.17</v>
          </cell>
          <cell r="M315">
            <v>5312000</v>
          </cell>
          <cell r="N315">
            <v>625000</v>
          </cell>
          <cell r="O315">
            <v>2336000</v>
          </cell>
          <cell r="P315">
            <v>1931000</v>
          </cell>
          <cell r="Q315">
            <v>303000</v>
          </cell>
          <cell r="R315">
            <v>0</v>
          </cell>
          <cell r="S315">
            <v>276000</v>
          </cell>
          <cell r="T315">
            <v>0</v>
          </cell>
          <cell r="U315">
            <v>1921000</v>
          </cell>
        </row>
        <row r="316">
          <cell r="A316" t="str">
            <v>ASSIS CHATEAUBRIAND2004</v>
          </cell>
          <cell r="B316" t="str">
            <v>ASSIS CHATEAUBRIAND</v>
          </cell>
          <cell r="C316">
            <v>2004</v>
          </cell>
          <cell r="D316">
            <v>26360799</v>
          </cell>
          <cell r="E316">
            <v>2847262.93</v>
          </cell>
          <cell r="F316">
            <v>2200970.7000000002</v>
          </cell>
          <cell r="G316">
            <v>776558.21</v>
          </cell>
          <cell r="H316">
            <v>700505.66</v>
          </cell>
          <cell r="I316">
            <v>1495417.72</v>
          </cell>
          <cell r="J316">
            <v>20793788.260000002</v>
          </cell>
          <cell r="K316">
            <v>5393991.0800000001</v>
          </cell>
          <cell r="M316">
            <v>7148014.4900000002</v>
          </cell>
          <cell r="N316">
            <v>730418.55</v>
          </cell>
          <cell r="O316">
            <v>2546267.69</v>
          </cell>
          <cell r="P316">
            <v>922399.56</v>
          </cell>
          <cell r="Q316">
            <v>2009128.97</v>
          </cell>
          <cell r="R316">
            <v>885721.47</v>
          </cell>
          <cell r="S316">
            <v>1097902.5</v>
          </cell>
          <cell r="T316">
            <v>0</v>
          </cell>
          <cell r="U316">
            <v>2359056.52</v>
          </cell>
        </row>
        <row r="317">
          <cell r="A317" t="str">
            <v>ASSIS CHATEAUBRIAND2005</v>
          </cell>
          <cell r="B317" t="str">
            <v>ASSIS CHATEAUBRIAND</v>
          </cell>
          <cell r="C317">
            <v>2005</v>
          </cell>
          <cell r="D317">
            <v>28855514.640000001</v>
          </cell>
          <cell r="E317">
            <v>2983961.87</v>
          </cell>
          <cell r="F317">
            <v>2244583.17</v>
          </cell>
          <cell r="G317">
            <v>766137.78</v>
          </cell>
          <cell r="H317">
            <v>653624.29</v>
          </cell>
          <cell r="I317">
            <v>835534.78</v>
          </cell>
          <cell r="J317">
            <v>24029697.149999999</v>
          </cell>
          <cell r="K317">
            <v>5990651.1699999999</v>
          </cell>
          <cell r="M317">
            <v>8850388.6899999995</v>
          </cell>
          <cell r="N317">
            <v>796843.8</v>
          </cell>
          <cell r="O317">
            <v>2759660.45</v>
          </cell>
          <cell r="P317">
            <v>510312.12</v>
          </cell>
          <cell r="Q317">
            <v>414497.83</v>
          </cell>
          <cell r="R317">
            <v>3040</v>
          </cell>
          <cell r="S317">
            <v>409957.83</v>
          </cell>
          <cell r="T317">
            <v>0</v>
          </cell>
          <cell r="U317">
            <v>2734558.76</v>
          </cell>
        </row>
        <row r="318">
          <cell r="A318" t="str">
            <v>ASSIS CHATEAUBRIAND2006</v>
          </cell>
          <cell r="B318" t="str">
            <v>ASSIS CHATEAUBRIAND</v>
          </cell>
          <cell r="C318">
            <v>2006</v>
          </cell>
          <cell r="D318">
            <v>29858726.640000001</v>
          </cell>
          <cell r="E318">
            <v>2545392.9300000002</v>
          </cell>
          <cell r="F318">
            <v>1940121.5</v>
          </cell>
          <cell r="G318">
            <v>762402.04</v>
          </cell>
          <cell r="H318">
            <v>725017.11</v>
          </cell>
          <cell r="I318">
            <v>919831.13</v>
          </cell>
          <cell r="J318">
            <v>24342748.32</v>
          </cell>
          <cell r="K318">
            <v>6285990.9400000004</v>
          </cell>
          <cell r="M318">
            <v>8767410.1500000004</v>
          </cell>
          <cell r="N318">
            <v>855233.29</v>
          </cell>
          <cell r="O318">
            <v>2772618.48</v>
          </cell>
          <cell r="P318">
            <v>1568959.11</v>
          </cell>
          <cell r="Q318">
            <v>1248254.24</v>
          </cell>
          <cell r="R318">
            <v>516794.48</v>
          </cell>
          <cell r="S318">
            <v>731459.76</v>
          </cell>
          <cell r="T318">
            <v>0</v>
          </cell>
          <cell r="U318">
            <v>2734148</v>
          </cell>
        </row>
        <row r="319">
          <cell r="A319" t="str">
            <v>ASSIS CHATEAUBRIAND2007</v>
          </cell>
          <cell r="B319" t="str">
            <v>ASSIS CHATEAUBRIAND</v>
          </cell>
          <cell r="C319">
            <v>2007</v>
          </cell>
          <cell r="D319">
            <v>31849705.48</v>
          </cell>
          <cell r="E319">
            <v>2985787.26</v>
          </cell>
          <cell r="F319">
            <v>2313620.02</v>
          </cell>
          <cell r="G319">
            <v>812069.65</v>
          </cell>
          <cell r="H319">
            <v>751172.33</v>
          </cell>
          <cell r="I319">
            <v>997329.69</v>
          </cell>
          <cell r="J319">
            <v>24994052.760000002</v>
          </cell>
          <cell r="K319">
            <v>6845079.04</v>
          </cell>
          <cell r="M319">
            <v>8012178.4199999999</v>
          </cell>
          <cell r="N319">
            <v>964110.49</v>
          </cell>
          <cell r="O319">
            <v>3049727.93</v>
          </cell>
          <cell r="P319">
            <v>2569693.4</v>
          </cell>
          <cell r="Q319">
            <v>2437251.23</v>
          </cell>
          <cell r="R319">
            <v>1528730.09</v>
          </cell>
          <cell r="S319">
            <v>893221.14</v>
          </cell>
          <cell r="T319">
            <v>0</v>
          </cell>
          <cell r="U319">
            <v>3131824.8</v>
          </cell>
        </row>
        <row r="320">
          <cell r="A320" t="str">
            <v>ASSIS CHATEAUBRIAND2008</v>
          </cell>
          <cell r="B320" t="str">
            <v>ASSIS CHATEAUBRIAND</v>
          </cell>
          <cell r="C320">
            <v>2008</v>
          </cell>
          <cell r="D320">
            <v>37811112.439999998</v>
          </cell>
          <cell r="E320">
            <v>3889229.57</v>
          </cell>
          <cell r="F320">
            <v>3156760.83</v>
          </cell>
          <cell r="G320">
            <v>854597.62</v>
          </cell>
          <cell r="H320">
            <v>1057617.51</v>
          </cell>
          <cell r="I320">
            <v>1129956.1399999999</v>
          </cell>
          <cell r="J320">
            <v>31484852.710000001</v>
          </cell>
          <cell r="K320">
            <v>10726376.83</v>
          </cell>
          <cell r="M320">
            <v>8411523.75</v>
          </cell>
          <cell r="N320">
            <v>1129865.67</v>
          </cell>
          <cell r="O320">
            <v>4263649.0599999996</v>
          </cell>
          <cell r="P320">
            <v>894973.89</v>
          </cell>
          <cell r="Q320">
            <v>2614787.5299999998</v>
          </cell>
          <cell r="R320">
            <v>819864.4</v>
          </cell>
          <cell r="S320">
            <v>1794923.13</v>
          </cell>
          <cell r="T320">
            <v>0</v>
          </cell>
          <cell r="U320">
            <v>4348620.3899999997</v>
          </cell>
        </row>
        <row r="321">
          <cell r="A321" t="str">
            <v>ASSIS CHATEAUBRIAND2009</v>
          </cell>
          <cell r="B321" t="str">
            <v>ASSIS CHATEAUBRIAND</v>
          </cell>
          <cell r="C321">
            <v>2009</v>
          </cell>
          <cell r="D321">
            <v>41445582.009999998</v>
          </cell>
          <cell r="E321">
            <v>3593611.59</v>
          </cell>
          <cell r="F321">
            <v>2804111.9</v>
          </cell>
          <cell r="G321">
            <v>924296.31</v>
          </cell>
          <cell r="H321">
            <v>1033981.62</v>
          </cell>
          <cell r="I321">
            <v>1088008.6000000001</v>
          </cell>
          <cell r="J321">
            <v>34367668.289999999</v>
          </cell>
          <cell r="K321">
            <v>10036881.949999999</v>
          </cell>
          <cell r="M321">
            <v>9048069.8899999987</v>
          </cell>
          <cell r="N321">
            <v>1276149.33</v>
          </cell>
          <cell r="O321">
            <v>5357872.24</v>
          </cell>
          <cell r="P321">
            <v>1773514.49</v>
          </cell>
          <cell r="Q321">
            <v>3472221.82</v>
          </cell>
          <cell r="R321">
            <v>1039442.05</v>
          </cell>
          <cell r="S321">
            <v>2219672.77</v>
          </cell>
          <cell r="T321">
            <v>0</v>
          </cell>
          <cell r="U321">
            <v>5060991.6100000003</v>
          </cell>
        </row>
        <row r="322">
          <cell r="A322" t="str">
            <v>ASSIS CHATEAUBRIAND2010</v>
          </cell>
          <cell r="B322" t="str">
            <v>ASSIS CHATEAUBRIAND</v>
          </cell>
          <cell r="C322">
            <v>2010</v>
          </cell>
          <cell r="D322">
            <v>47415744.189999998</v>
          </cell>
          <cell r="E322">
            <v>4167182.16</v>
          </cell>
          <cell r="F322">
            <v>3200742.57</v>
          </cell>
          <cell r="G322">
            <v>1031140.92</v>
          </cell>
          <cell r="H322">
            <v>1246398.31</v>
          </cell>
          <cell r="I322">
            <v>1201763.51</v>
          </cell>
          <cell r="J322">
            <v>39528875.329999998</v>
          </cell>
          <cell r="K322">
            <v>10786904.210000001</v>
          </cell>
          <cell r="M322">
            <v>11712344.800000001</v>
          </cell>
          <cell r="N322">
            <v>1350585.16</v>
          </cell>
          <cell r="O322">
            <v>6089526.4199999999</v>
          </cell>
          <cell r="P322">
            <v>2027881.4</v>
          </cell>
          <cell r="Q322">
            <v>1229621.8600000001</v>
          </cell>
          <cell r="R322">
            <v>448346.22</v>
          </cell>
          <cell r="S322">
            <v>781275.64</v>
          </cell>
          <cell r="T322">
            <v>0</v>
          </cell>
          <cell r="U322">
            <v>5949762.9299999997</v>
          </cell>
        </row>
        <row r="323">
          <cell r="A323" t="str">
            <v>ASSIS CHATEAUBRIAND2011</v>
          </cell>
          <cell r="B323" t="str">
            <v>ASSIS CHATEAUBRIAND</v>
          </cell>
          <cell r="C323">
            <v>2011</v>
          </cell>
          <cell r="D323">
            <v>55038918.670000002</v>
          </cell>
          <cell r="E323">
            <v>5500667.8799999999</v>
          </cell>
          <cell r="F323">
            <v>4310056.74</v>
          </cell>
          <cell r="G323">
            <v>1222102.51</v>
          </cell>
          <cell r="H323">
            <v>1447594.29</v>
          </cell>
          <cell r="I323">
            <v>1253587.77</v>
          </cell>
          <cell r="J323">
            <v>45265590.100000001</v>
          </cell>
          <cell r="K323">
            <v>13237214.109999999</v>
          </cell>
          <cell r="M323">
            <v>12464294.07</v>
          </cell>
          <cell r="N323">
            <v>1569877.14</v>
          </cell>
          <cell r="O323">
            <v>7151775.54</v>
          </cell>
          <cell r="P323">
            <v>2314227.4900000002</v>
          </cell>
          <cell r="Q323">
            <v>1414476.53</v>
          </cell>
          <cell r="R323">
            <v>91853.78</v>
          </cell>
          <cell r="S323">
            <v>1242895.3999999999</v>
          </cell>
          <cell r="T323">
            <v>0</v>
          </cell>
          <cell r="U323">
            <v>6782026.0099999998</v>
          </cell>
        </row>
        <row r="324">
          <cell r="A324" t="str">
            <v>ASSIS CHATEAUBRIAND2012</v>
          </cell>
          <cell r="B324" t="str">
            <v>ASSIS CHATEAUBRIAND</v>
          </cell>
          <cell r="C324">
            <v>2012</v>
          </cell>
          <cell r="D324">
            <v>58500031.810000002</v>
          </cell>
          <cell r="E324">
            <v>5812962.3300000001</v>
          </cell>
          <cell r="F324">
            <v>4537150.6500000004</v>
          </cell>
          <cell r="G324">
            <v>1317766.25</v>
          </cell>
          <cell r="H324">
            <v>1625848.74</v>
          </cell>
          <cell r="I324">
            <v>1465555.98</v>
          </cell>
          <cell r="J324">
            <v>48354421.740000002</v>
          </cell>
          <cell r="K324">
            <v>13641678.460000001</v>
          </cell>
          <cell r="M324">
            <v>13896653.720000003</v>
          </cell>
          <cell r="N324">
            <v>1792998.7500000002</v>
          </cell>
          <cell r="O324">
            <v>7417970.4400000004</v>
          </cell>
          <cell r="P324">
            <v>1935128.54</v>
          </cell>
          <cell r="Q324">
            <v>3991587.49</v>
          </cell>
          <cell r="R324">
            <v>1614239.16</v>
          </cell>
          <cell r="S324">
            <v>2332236.0299999998</v>
          </cell>
          <cell r="T324">
            <v>0</v>
          </cell>
          <cell r="U324">
            <v>7278831.21</v>
          </cell>
        </row>
        <row r="325">
          <cell r="A325" t="str">
            <v>ASSIS CHATEAUBRIAND2013</v>
          </cell>
          <cell r="B325" t="str">
            <v>ASSIS CHATEAUBRIAND</v>
          </cell>
          <cell r="C325">
            <v>2013</v>
          </cell>
          <cell r="D325">
            <v>69332633.400000006</v>
          </cell>
          <cell r="E325">
            <v>7716260.3700000001</v>
          </cell>
          <cell r="F325">
            <v>5558472.0899999999</v>
          </cell>
          <cell r="G325">
            <v>1910169.1</v>
          </cell>
          <cell r="H325">
            <v>1915867.26</v>
          </cell>
          <cell r="I325">
            <v>1660579</v>
          </cell>
          <cell r="J325">
            <v>56261224.590000004</v>
          </cell>
          <cell r="K325">
            <v>14661035.75</v>
          </cell>
          <cell r="M325">
            <v>17340329.809999999</v>
          </cell>
          <cell r="N325">
            <v>2000853.9300000002</v>
          </cell>
          <cell r="O325">
            <v>8381580.0300000003</v>
          </cell>
          <cell r="P325">
            <v>2958321.61</v>
          </cell>
          <cell r="Q325">
            <v>7836081.7999999998</v>
          </cell>
          <cell r="R325">
            <v>6120760.8399999999</v>
          </cell>
          <cell r="S325">
            <v>1715320.96</v>
          </cell>
        </row>
        <row r="326">
          <cell r="A326" t="str">
            <v>ASSIS CHATEAUBRIAND2014</v>
          </cell>
          <cell r="B326" t="str">
            <v>ASSIS CHATEAUBRIAND</v>
          </cell>
          <cell r="C326">
            <v>2014</v>
          </cell>
          <cell r="D326">
            <v>74330295.010000005</v>
          </cell>
          <cell r="E326">
            <v>8731663.9399999995</v>
          </cell>
          <cell r="F326">
            <v>6780535.04</v>
          </cell>
          <cell r="G326">
            <v>1829144.71</v>
          </cell>
          <cell r="H326">
            <v>2633915.89</v>
          </cell>
          <cell r="I326">
            <v>1862198.39</v>
          </cell>
          <cell r="J326">
            <v>60909425.460000001</v>
          </cell>
          <cell r="K326">
            <v>15745253.289999999</v>
          </cell>
          <cell r="M326">
            <v>18557621.02</v>
          </cell>
          <cell r="N326">
            <v>2253601.92</v>
          </cell>
          <cell r="P326">
            <v>1567055.38</v>
          </cell>
          <cell r="Q326">
            <v>3139293.99</v>
          </cell>
          <cell r="R326">
            <v>485000</v>
          </cell>
          <cell r="S326">
            <v>2654160.71</v>
          </cell>
        </row>
        <row r="327">
          <cell r="A327" t="str">
            <v>NOVA OLÍMPIA2002</v>
          </cell>
          <cell r="B327" t="str">
            <v>NOVA OLÍMPIA</v>
          </cell>
          <cell r="C327">
            <v>2002</v>
          </cell>
          <cell r="D327">
            <v>5627623.0300000003</v>
          </cell>
          <cell r="E327">
            <v>220594.73</v>
          </cell>
          <cell r="F327">
            <v>175819.73</v>
          </cell>
          <cell r="G327">
            <v>33641.21</v>
          </cell>
          <cell r="H327">
            <v>19557.28</v>
          </cell>
          <cell r="I327">
            <v>167562.9</v>
          </cell>
          <cell r="J327">
            <v>5078462.9400000004</v>
          </cell>
          <cell r="K327">
            <v>1718117.1</v>
          </cell>
          <cell r="M327">
            <v>358610.79</v>
          </cell>
          <cell r="N327">
            <v>48809.84</v>
          </cell>
          <cell r="O327">
            <v>420603</v>
          </cell>
          <cell r="P327">
            <v>83943.18</v>
          </cell>
          <cell r="Q327">
            <v>75100</v>
          </cell>
          <cell r="R327">
            <v>0</v>
          </cell>
          <cell r="S327">
            <v>0</v>
          </cell>
          <cell r="T327">
            <v>0</v>
          </cell>
          <cell r="U327">
            <v>373128.09</v>
          </cell>
        </row>
        <row r="328">
          <cell r="A328" t="str">
            <v>NOVA OLÍMPIA2003</v>
          </cell>
          <cell r="B328" t="str">
            <v>NOVA OLÍMPIA</v>
          </cell>
          <cell r="C328">
            <v>2003</v>
          </cell>
          <cell r="D328">
            <v>4175433.21</v>
          </cell>
          <cell r="E328">
            <v>214913.86</v>
          </cell>
          <cell r="F328">
            <v>150481.16</v>
          </cell>
          <cell r="G328">
            <v>34810.11</v>
          </cell>
          <cell r="H328">
            <v>25530.55</v>
          </cell>
          <cell r="I328">
            <v>83120.800000000003</v>
          </cell>
          <cell r="J328">
            <v>3722517.89</v>
          </cell>
          <cell r="K328">
            <v>1827866.74</v>
          </cell>
          <cell r="M328">
            <v>454097.69999999995</v>
          </cell>
          <cell r="N328">
            <v>62802.2</v>
          </cell>
          <cell r="O328">
            <v>442529.26</v>
          </cell>
          <cell r="P328">
            <v>85022.39</v>
          </cell>
          <cell r="Q328">
            <v>489801.72</v>
          </cell>
          <cell r="R328">
            <v>0</v>
          </cell>
          <cell r="S328">
            <v>484801.72</v>
          </cell>
          <cell r="T328">
            <v>0</v>
          </cell>
          <cell r="U328">
            <v>409899</v>
          </cell>
        </row>
        <row r="329">
          <cell r="A329" t="str">
            <v>NOVA OLÍMPIA2004</v>
          </cell>
          <cell r="B329" t="str">
            <v>NOVA OLÍMPIA</v>
          </cell>
          <cell r="C329">
            <v>2004</v>
          </cell>
          <cell r="D329">
            <v>5747884.8499999996</v>
          </cell>
          <cell r="E329">
            <v>302578.89</v>
          </cell>
          <cell r="F329">
            <v>237135.28</v>
          </cell>
          <cell r="G329">
            <v>35511.68</v>
          </cell>
          <cell r="H329">
            <v>18817.009999999998</v>
          </cell>
          <cell r="I329">
            <v>123664.05</v>
          </cell>
          <cell r="J329">
            <v>4748511.7699999996</v>
          </cell>
          <cell r="K329">
            <v>2053813.58</v>
          </cell>
          <cell r="M329">
            <v>545039.43000000005</v>
          </cell>
          <cell r="N329">
            <v>70143.27</v>
          </cell>
          <cell r="O329">
            <v>522071.16</v>
          </cell>
          <cell r="P329">
            <v>463187.94</v>
          </cell>
          <cell r="Q329">
            <v>897860.64</v>
          </cell>
          <cell r="R329">
            <v>0</v>
          </cell>
          <cell r="S329">
            <v>868310.64</v>
          </cell>
          <cell r="T329">
            <v>0</v>
          </cell>
          <cell r="U329">
            <v>488567.2</v>
          </cell>
        </row>
        <row r="330">
          <cell r="A330" t="str">
            <v>NOVA OLÍMPIA2005</v>
          </cell>
          <cell r="B330" t="str">
            <v>NOVA OLÍMPIA</v>
          </cell>
          <cell r="C330">
            <v>2005</v>
          </cell>
          <cell r="D330">
            <v>7219911.71</v>
          </cell>
          <cell r="E330">
            <v>392156.85</v>
          </cell>
          <cell r="F330">
            <v>297535.15999999997</v>
          </cell>
          <cell r="G330">
            <v>62234.14</v>
          </cell>
          <cell r="H330">
            <v>30357.23</v>
          </cell>
          <cell r="I330">
            <v>136283.51999999999</v>
          </cell>
          <cell r="J330">
            <v>6486203.5999999996</v>
          </cell>
          <cell r="K330">
            <v>2597804.29</v>
          </cell>
          <cell r="M330">
            <v>604995</v>
          </cell>
          <cell r="N330">
            <v>83501.63</v>
          </cell>
          <cell r="O330">
            <v>585759.54</v>
          </cell>
          <cell r="P330">
            <v>82530.47</v>
          </cell>
          <cell r="Q330">
            <v>485975.65</v>
          </cell>
          <cell r="R330">
            <v>0</v>
          </cell>
          <cell r="S330">
            <v>485975.65</v>
          </cell>
          <cell r="T330">
            <v>0</v>
          </cell>
          <cell r="U330">
            <v>577549.03</v>
          </cell>
        </row>
        <row r="331">
          <cell r="A331" t="str">
            <v>NOVA OLÍMPIA2006</v>
          </cell>
          <cell r="B331" t="str">
            <v>NOVA OLÍMPIA</v>
          </cell>
          <cell r="C331">
            <v>2006</v>
          </cell>
          <cell r="D331">
            <v>7416120.71</v>
          </cell>
          <cell r="E331">
            <v>361556.85</v>
          </cell>
          <cell r="F331">
            <v>268363.2</v>
          </cell>
          <cell r="G331">
            <v>56924.11</v>
          </cell>
          <cell r="H331">
            <v>43223.15</v>
          </cell>
          <cell r="I331">
            <v>356960.02</v>
          </cell>
          <cell r="J331">
            <v>6428184.8799999999</v>
          </cell>
          <cell r="K331">
            <v>2908493.77</v>
          </cell>
          <cell r="M331">
            <v>746352.91999999993</v>
          </cell>
          <cell r="N331">
            <v>85455.78</v>
          </cell>
          <cell r="O331">
            <v>627072.34</v>
          </cell>
          <cell r="P331">
            <v>95372.43</v>
          </cell>
          <cell r="Q331">
            <v>1439734.53</v>
          </cell>
          <cell r="R331">
            <v>0</v>
          </cell>
          <cell r="S331">
            <v>1439734.53</v>
          </cell>
          <cell r="T331">
            <v>0</v>
          </cell>
          <cell r="U331">
            <v>650273.91</v>
          </cell>
        </row>
        <row r="332">
          <cell r="A332" t="str">
            <v>NOVA OLÍMPIA2007</v>
          </cell>
          <cell r="B332" t="str">
            <v>NOVA OLÍMPIA</v>
          </cell>
          <cell r="C332">
            <v>2007</v>
          </cell>
          <cell r="D332">
            <v>8315071.9199999999</v>
          </cell>
          <cell r="E332">
            <v>442252.84</v>
          </cell>
          <cell r="F332">
            <v>324679.96999999997</v>
          </cell>
          <cell r="G332">
            <v>71887.14</v>
          </cell>
          <cell r="H332">
            <v>39381.42</v>
          </cell>
          <cell r="I332">
            <v>410349.81</v>
          </cell>
          <cell r="J332">
            <v>7134215.2199999997</v>
          </cell>
          <cell r="K332">
            <v>3394452.41</v>
          </cell>
          <cell r="M332">
            <v>828268.51</v>
          </cell>
          <cell r="N332">
            <v>94301.36</v>
          </cell>
          <cell r="O332">
            <v>632705.93999999994</v>
          </cell>
          <cell r="P332">
            <v>188357.95</v>
          </cell>
          <cell r="Q332">
            <v>1631727.35</v>
          </cell>
          <cell r="R332">
            <v>0</v>
          </cell>
          <cell r="S332">
            <v>1631727.35</v>
          </cell>
          <cell r="T332">
            <v>0</v>
          </cell>
          <cell r="U332">
            <v>855412.79</v>
          </cell>
        </row>
        <row r="333">
          <cell r="A333" t="str">
            <v>NOVA OLÍMPIA2008</v>
          </cell>
          <cell r="B333" t="str">
            <v>NOVA OLÍMPIA</v>
          </cell>
          <cell r="C333">
            <v>2008</v>
          </cell>
          <cell r="D333">
            <v>10010233.710000001</v>
          </cell>
          <cell r="E333">
            <v>461851.58</v>
          </cell>
          <cell r="F333">
            <v>354103.39</v>
          </cell>
          <cell r="G333">
            <v>67146.149999999994</v>
          </cell>
          <cell r="H333">
            <v>63727.94</v>
          </cell>
          <cell r="I333">
            <v>204945.3</v>
          </cell>
          <cell r="J333">
            <v>9129961.2200000007</v>
          </cell>
          <cell r="K333">
            <v>4022391.66</v>
          </cell>
          <cell r="M333">
            <v>1056212.96</v>
          </cell>
          <cell r="N333">
            <v>123966.93999999999</v>
          </cell>
          <cell r="O333">
            <v>1008162.59</v>
          </cell>
          <cell r="P333">
            <v>99413.04</v>
          </cell>
          <cell r="Q333">
            <v>3377093.64</v>
          </cell>
          <cell r="R333">
            <v>0</v>
          </cell>
          <cell r="S333">
            <v>3376053.64</v>
          </cell>
          <cell r="T333">
            <v>0</v>
          </cell>
          <cell r="U333">
            <v>1124714.3700000001</v>
          </cell>
        </row>
        <row r="334">
          <cell r="A334" t="str">
            <v>NOVA OLÍMPIA2009</v>
          </cell>
          <cell r="B334" t="str">
            <v>NOVA OLÍMPIA</v>
          </cell>
          <cell r="C334">
            <v>2009</v>
          </cell>
          <cell r="D334">
            <v>9641922.9900000002</v>
          </cell>
          <cell r="E334">
            <v>487392.69</v>
          </cell>
          <cell r="F334">
            <v>361262.67</v>
          </cell>
          <cell r="G334">
            <v>78161.149999999994</v>
          </cell>
          <cell r="H334">
            <v>59664.480000000003</v>
          </cell>
          <cell r="I334">
            <v>215257.14</v>
          </cell>
          <cell r="J334">
            <v>8763871.7699999996</v>
          </cell>
          <cell r="K334">
            <v>3763830.94</v>
          </cell>
          <cell r="M334">
            <v>1174965.8900000001</v>
          </cell>
          <cell r="N334">
            <v>132166.84</v>
          </cell>
          <cell r="O334">
            <v>1140976.8</v>
          </cell>
          <cell r="P334">
            <v>75518.52</v>
          </cell>
          <cell r="Q334">
            <v>1211482.28</v>
          </cell>
          <cell r="R334">
            <v>0</v>
          </cell>
          <cell r="S334">
            <v>1211482.28</v>
          </cell>
          <cell r="T334">
            <v>0</v>
          </cell>
          <cell r="U334">
            <v>1191121.9199999999</v>
          </cell>
        </row>
        <row r="335">
          <cell r="A335" t="str">
            <v>NOVA OLÍMPIA2010</v>
          </cell>
          <cell r="B335" t="str">
            <v>NOVA OLÍMPIA</v>
          </cell>
          <cell r="C335">
            <v>2010</v>
          </cell>
          <cell r="D335">
            <v>10753335.23</v>
          </cell>
          <cell r="E335">
            <v>526710.21</v>
          </cell>
          <cell r="F335">
            <v>380593.99</v>
          </cell>
          <cell r="G335">
            <v>90072.26</v>
          </cell>
          <cell r="H335">
            <v>59498.98</v>
          </cell>
          <cell r="I335">
            <v>236793.28</v>
          </cell>
          <cell r="J335">
            <v>9621898.9100000001</v>
          </cell>
          <cell r="K335">
            <v>4045089.3</v>
          </cell>
          <cell r="M335">
            <v>1311600.69</v>
          </cell>
          <cell r="N335">
            <v>212795.43</v>
          </cell>
          <cell r="O335">
            <v>1189502.45</v>
          </cell>
          <cell r="P335">
            <v>301989.75</v>
          </cell>
          <cell r="Q335">
            <v>298269.7</v>
          </cell>
          <cell r="R335">
            <v>0</v>
          </cell>
          <cell r="S335">
            <v>260468.7</v>
          </cell>
          <cell r="T335">
            <v>0</v>
          </cell>
          <cell r="U335">
            <v>1357743.94</v>
          </cell>
        </row>
        <row r="336">
          <cell r="A336" t="str">
            <v>NOVA OLÍMPIA2011</v>
          </cell>
          <cell r="B336" t="str">
            <v>NOVA OLÍMPIA</v>
          </cell>
          <cell r="C336">
            <v>2011</v>
          </cell>
          <cell r="D336">
            <v>12177093.470000001</v>
          </cell>
          <cell r="E336">
            <v>545523</v>
          </cell>
          <cell r="F336">
            <v>388979.08</v>
          </cell>
          <cell r="G336">
            <v>98210.35</v>
          </cell>
          <cell r="H336">
            <v>64275.74</v>
          </cell>
          <cell r="I336">
            <v>263656.78000000003</v>
          </cell>
          <cell r="J336">
            <v>11182853.119999999</v>
          </cell>
          <cell r="K336">
            <v>4963955.5199999996</v>
          </cell>
          <cell r="M336">
            <v>1474830.3399999999</v>
          </cell>
          <cell r="N336">
            <v>208525.94</v>
          </cell>
          <cell r="O336">
            <v>1329413.29</v>
          </cell>
          <cell r="P336">
            <v>101374.62</v>
          </cell>
          <cell r="Q336">
            <v>271130.02</v>
          </cell>
          <cell r="R336">
            <v>0</v>
          </cell>
          <cell r="S336">
            <v>271130.02</v>
          </cell>
          <cell r="T336">
            <v>0</v>
          </cell>
          <cell r="U336">
            <v>1664971.02</v>
          </cell>
        </row>
        <row r="337">
          <cell r="A337" t="str">
            <v>NOVA OLÍMPIA2012</v>
          </cell>
          <cell r="B337" t="str">
            <v>NOVA OLÍMPIA</v>
          </cell>
          <cell r="C337">
            <v>2012</v>
          </cell>
          <cell r="D337">
            <v>12951165.77</v>
          </cell>
          <cell r="E337">
            <v>368052.9</v>
          </cell>
          <cell r="F337">
            <v>233211.3</v>
          </cell>
          <cell r="G337">
            <v>108644.19</v>
          </cell>
          <cell r="H337">
            <v>74172.490000000005</v>
          </cell>
          <cell r="I337">
            <v>319875.40999999997</v>
          </cell>
          <cell r="J337">
            <v>11955033.52</v>
          </cell>
          <cell r="K337">
            <v>5115629.5599999996</v>
          </cell>
          <cell r="M337">
            <v>1756735.3900000001</v>
          </cell>
          <cell r="N337">
            <v>205086.27</v>
          </cell>
          <cell r="O337">
            <v>1528116.94</v>
          </cell>
          <cell r="P337">
            <v>145470.15</v>
          </cell>
          <cell r="Q337">
            <v>941608.03</v>
          </cell>
          <cell r="R337">
            <v>214098.52</v>
          </cell>
          <cell r="S337">
            <v>588626.54</v>
          </cell>
          <cell r="T337">
            <v>0</v>
          </cell>
          <cell r="U337">
            <v>1748079.07</v>
          </cell>
        </row>
        <row r="338">
          <cell r="A338" t="str">
            <v>NOVA OLÍMPIA2013</v>
          </cell>
          <cell r="B338" t="str">
            <v>NOVA OLÍMPIA</v>
          </cell>
          <cell r="C338">
            <v>2013</v>
          </cell>
          <cell r="D338">
            <v>14975307.02</v>
          </cell>
          <cell r="E338">
            <v>693007.53</v>
          </cell>
          <cell r="F338">
            <v>492836.03</v>
          </cell>
          <cell r="G338">
            <v>131682.76</v>
          </cell>
          <cell r="H338">
            <v>105252.62</v>
          </cell>
          <cell r="I338">
            <v>480248.31</v>
          </cell>
          <cell r="J338">
            <v>13510026.970000001</v>
          </cell>
          <cell r="K338">
            <v>5497888.5800000001</v>
          </cell>
          <cell r="M338">
            <v>2001360.3800000004</v>
          </cell>
          <cell r="N338">
            <v>217925.82</v>
          </cell>
          <cell r="O338">
            <v>1708333.48</v>
          </cell>
          <cell r="P338">
            <v>197708.21</v>
          </cell>
          <cell r="Q338">
            <v>2317071.7400000002</v>
          </cell>
          <cell r="R338">
            <v>212167.9</v>
          </cell>
          <cell r="S338">
            <v>2102403.84</v>
          </cell>
        </row>
        <row r="339">
          <cell r="A339" t="str">
            <v>NOVA OLÍMPIA2014</v>
          </cell>
          <cell r="B339" t="str">
            <v>NOVA OLÍMPIA</v>
          </cell>
          <cell r="C339">
            <v>2014</v>
          </cell>
          <cell r="D339">
            <v>16458180.439999999</v>
          </cell>
          <cell r="E339">
            <v>806739.68</v>
          </cell>
          <cell r="F339">
            <v>525425.78</v>
          </cell>
          <cell r="G339">
            <v>135980.1</v>
          </cell>
          <cell r="H339">
            <v>108821.72</v>
          </cell>
          <cell r="I339">
            <v>702792.1</v>
          </cell>
          <cell r="J339">
            <v>14293115.77</v>
          </cell>
          <cell r="K339">
            <v>5904470.2199999997</v>
          </cell>
          <cell r="M339">
            <v>2025111.0000000002</v>
          </cell>
          <cell r="N339">
            <v>251358.51</v>
          </cell>
          <cell r="P339">
            <v>121155.43</v>
          </cell>
          <cell r="Q339">
            <v>2281970.69</v>
          </cell>
          <cell r="S339">
            <v>2242070.69</v>
          </cell>
        </row>
        <row r="340">
          <cell r="A340" t="str">
            <v>PICUÍ2002</v>
          </cell>
          <cell r="B340" t="str">
            <v>PICUÍ</v>
          </cell>
          <cell r="C340">
            <v>2002</v>
          </cell>
          <cell r="D340">
            <v>8359683</v>
          </cell>
          <cell r="E340">
            <v>121438</v>
          </cell>
          <cell r="F340">
            <v>114219</v>
          </cell>
          <cell r="G340">
            <v>11552</v>
          </cell>
          <cell r="H340">
            <v>69893</v>
          </cell>
          <cell r="I340">
            <v>273903</v>
          </cell>
          <cell r="J340">
            <v>7208354</v>
          </cell>
          <cell r="M340">
            <v>575443</v>
          </cell>
          <cell r="N340">
            <v>104512</v>
          </cell>
          <cell r="O340">
            <v>1374349</v>
          </cell>
          <cell r="P340">
            <v>44633</v>
          </cell>
          <cell r="Q340">
            <v>217319</v>
          </cell>
          <cell r="R340">
            <v>0</v>
          </cell>
          <cell r="S340">
            <v>217319</v>
          </cell>
          <cell r="T340">
            <v>0</v>
          </cell>
          <cell r="U340">
            <v>673854</v>
          </cell>
        </row>
        <row r="341">
          <cell r="A341" t="str">
            <v>PICUÍ2003</v>
          </cell>
          <cell r="B341" t="str">
            <v>PICUÍ</v>
          </cell>
          <cell r="C341">
            <v>2003</v>
          </cell>
          <cell r="D341">
            <v>8972751</v>
          </cell>
          <cell r="E341">
            <v>182287</v>
          </cell>
          <cell r="F341">
            <v>175750</v>
          </cell>
          <cell r="G341">
            <v>14128</v>
          </cell>
          <cell r="H341">
            <v>101020</v>
          </cell>
          <cell r="I341">
            <v>254152</v>
          </cell>
          <cell r="J341">
            <v>8286212</v>
          </cell>
          <cell r="M341">
            <v>508231</v>
          </cell>
          <cell r="N341">
            <v>53803</v>
          </cell>
          <cell r="O341">
            <v>1516484</v>
          </cell>
          <cell r="P341">
            <v>36342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681885</v>
          </cell>
        </row>
        <row r="342">
          <cell r="A342" t="str">
            <v>PICUÍ2004</v>
          </cell>
          <cell r="B342" t="str">
            <v>PICUÍ</v>
          </cell>
          <cell r="C342">
            <v>2004</v>
          </cell>
          <cell r="D342">
            <v>10401388.9</v>
          </cell>
          <cell r="E342">
            <v>190686.7</v>
          </cell>
          <cell r="F342">
            <v>186779.27</v>
          </cell>
          <cell r="G342">
            <v>47835.35</v>
          </cell>
          <cell r="H342">
            <v>81279.37</v>
          </cell>
          <cell r="I342">
            <v>0</v>
          </cell>
          <cell r="J342">
            <v>10148137.949999999</v>
          </cell>
          <cell r="M342">
            <v>536084.44999999995</v>
          </cell>
          <cell r="N342">
            <v>34084.61</v>
          </cell>
          <cell r="O342">
            <v>1685577.76</v>
          </cell>
          <cell r="P342">
            <v>54263.97</v>
          </cell>
          <cell r="Q342">
            <v>15000</v>
          </cell>
          <cell r="R342">
            <v>0</v>
          </cell>
          <cell r="S342">
            <v>15000</v>
          </cell>
          <cell r="T342">
            <v>0</v>
          </cell>
          <cell r="U342">
            <v>737277.68</v>
          </cell>
        </row>
        <row r="343">
          <cell r="A343" t="str">
            <v>PICUÍ2005</v>
          </cell>
          <cell r="B343" t="str">
            <v>PICUÍ</v>
          </cell>
          <cell r="C343">
            <v>2005</v>
          </cell>
          <cell r="D343">
            <v>11860582.52</v>
          </cell>
          <cell r="E343">
            <v>346380.21</v>
          </cell>
          <cell r="F343">
            <v>310333.71999999997</v>
          </cell>
          <cell r="G343">
            <v>27898.05</v>
          </cell>
          <cell r="H343">
            <v>115701.84</v>
          </cell>
          <cell r="I343">
            <v>0</v>
          </cell>
          <cell r="J343">
            <v>11368089.73</v>
          </cell>
          <cell r="M343">
            <v>610331.04</v>
          </cell>
          <cell r="N343">
            <v>88550.17</v>
          </cell>
          <cell r="O343">
            <v>2100763.83</v>
          </cell>
          <cell r="P343">
            <v>132233.20000000001</v>
          </cell>
          <cell r="Q343">
            <v>740909.9</v>
          </cell>
          <cell r="R343">
            <v>0</v>
          </cell>
          <cell r="S343">
            <v>740909.9</v>
          </cell>
          <cell r="T343">
            <v>0</v>
          </cell>
          <cell r="U343">
            <v>902663.82</v>
          </cell>
        </row>
        <row r="344">
          <cell r="A344" t="str">
            <v>PICUÍ2006</v>
          </cell>
          <cell r="B344" t="str">
            <v>PICUÍ</v>
          </cell>
          <cell r="C344">
            <v>2006</v>
          </cell>
          <cell r="D344">
            <v>12962956.869999999</v>
          </cell>
          <cell r="E344">
            <v>428900.28</v>
          </cell>
          <cell r="F344">
            <v>382133.26</v>
          </cell>
          <cell r="G344">
            <v>32875.480000000003</v>
          </cell>
          <cell r="H344">
            <v>163547.01</v>
          </cell>
          <cell r="I344">
            <v>0</v>
          </cell>
          <cell r="J344">
            <v>12397558.289999999</v>
          </cell>
          <cell r="M344">
            <v>728040.22</v>
          </cell>
          <cell r="N344">
            <v>55048.800000000003</v>
          </cell>
          <cell r="O344">
            <v>2531283.11</v>
          </cell>
          <cell r="P344">
            <v>125840.66</v>
          </cell>
          <cell r="Q344">
            <v>415729.93</v>
          </cell>
          <cell r="R344">
            <v>0</v>
          </cell>
          <cell r="S344">
            <v>405843.93</v>
          </cell>
          <cell r="T344">
            <v>0</v>
          </cell>
          <cell r="U344">
            <v>985315.61</v>
          </cell>
        </row>
        <row r="345">
          <cell r="A345" t="str">
            <v>PICUÍ2007</v>
          </cell>
          <cell r="B345" t="str">
            <v>PICUÍ</v>
          </cell>
          <cell r="C345">
            <v>2007</v>
          </cell>
          <cell r="D345">
            <v>16263705.98</v>
          </cell>
          <cell r="E345">
            <v>419932.79</v>
          </cell>
          <cell r="F345">
            <v>378070.66</v>
          </cell>
          <cell r="G345">
            <v>46202.23</v>
          </cell>
          <cell r="H345">
            <v>175015.55</v>
          </cell>
          <cell r="I345">
            <v>0</v>
          </cell>
          <cell r="J345">
            <v>15698412.74</v>
          </cell>
          <cell r="M345">
            <v>729607.77</v>
          </cell>
          <cell r="O345">
            <v>3205288.78</v>
          </cell>
          <cell r="P345">
            <v>62790.38</v>
          </cell>
          <cell r="Q345">
            <v>709593.54</v>
          </cell>
          <cell r="R345">
            <v>0</v>
          </cell>
          <cell r="S345">
            <v>701593.54</v>
          </cell>
          <cell r="T345">
            <v>0</v>
          </cell>
          <cell r="U345">
            <v>2221823.35</v>
          </cell>
        </row>
        <row r="346">
          <cell r="A346" t="str">
            <v>PICUÍ2008</v>
          </cell>
          <cell r="B346" t="str">
            <v>PICUÍ</v>
          </cell>
          <cell r="C346">
            <v>2008</v>
          </cell>
          <cell r="D346">
            <v>20029665.710000001</v>
          </cell>
          <cell r="E346">
            <v>556339.9</v>
          </cell>
          <cell r="F346">
            <v>481303.66</v>
          </cell>
          <cell r="G346">
            <v>39663.699999999997</v>
          </cell>
          <cell r="H346">
            <v>230722.02</v>
          </cell>
          <cell r="I346">
            <v>0</v>
          </cell>
          <cell r="J346">
            <v>19328851.350000001</v>
          </cell>
          <cell r="M346">
            <v>871255.77999999991</v>
          </cell>
          <cell r="O346">
            <v>4339471.62</v>
          </cell>
          <cell r="P346">
            <v>47434.080000000002</v>
          </cell>
          <cell r="Q346">
            <v>743613.43</v>
          </cell>
          <cell r="R346">
            <v>0</v>
          </cell>
          <cell r="S346">
            <v>743613.43</v>
          </cell>
          <cell r="T346">
            <v>0</v>
          </cell>
          <cell r="U346">
            <v>1795115.33</v>
          </cell>
        </row>
        <row r="347">
          <cell r="A347" t="str">
            <v>PICUÍ2009</v>
          </cell>
          <cell r="B347" t="str">
            <v>PICUÍ</v>
          </cell>
          <cell r="C347">
            <v>2009</v>
          </cell>
          <cell r="D347">
            <v>20912253.879999999</v>
          </cell>
          <cell r="E347">
            <v>563548.84</v>
          </cell>
          <cell r="F347">
            <v>532101.72</v>
          </cell>
          <cell r="G347">
            <v>48937.64</v>
          </cell>
          <cell r="H347">
            <v>237624.94</v>
          </cell>
          <cell r="I347">
            <v>72384.19</v>
          </cell>
          <cell r="J347">
            <v>20159277.829999998</v>
          </cell>
          <cell r="M347">
            <v>962364.79</v>
          </cell>
          <cell r="O347">
            <v>4721180.13</v>
          </cell>
          <cell r="P347">
            <v>51651.48</v>
          </cell>
          <cell r="Q347">
            <v>490218.3</v>
          </cell>
          <cell r="R347">
            <v>0</v>
          </cell>
          <cell r="S347">
            <v>490218.3</v>
          </cell>
          <cell r="T347">
            <v>0</v>
          </cell>
          <cell r="U347">
            <v>1912305.86</v>
          </cell>
        </row>
        <row r="348">
          <cell r="A348" t="str">
            <v>PICUÍ2010</v>
          </cell>
          <cell r="B348" t="str">
            <v>PICUÍ</v>
          </cell>
          <cell r="C348">
            <v>2010</v>
          </cell>
          <cell r="D348">
            <v>23637439.719999999</v>
          </cell>
          <cell r="E348">
            <v>630832.82999999996</v>
          </cell>
          <cell r="F348">
            <v>582467.87</v>
          </cell>
          <cell r="G348">
            <v>41134.94</v>
          </cell>
          <cell r="H348">
            <v>301369.34000000003</v>
          </cell>
          <cell r="I348">
            <v>200659.63</v>
          </cell>
          <cell r="J348">
            <v>22566333.34</v>
          </cell>
          <cell r="M348">
            <v>1098778.3999999999</v>
          </cell>
          <cell r="O348">
            <v>5723093.4400000004</v>
          </cell>
          <cell r="P348">
            <v>152811.13</v>
          </cell>
          <cell r="Q348">
            <v>514262.89</v>
          </cell>
          <cell r="R348">
            <v>0</v>
          </cell>
          <cell r="S348">
            <v>514262.89</v>
          </cell>
          <cell r="T348">
            <v>0</v>
          </cell>
          <cell r="U348">
            <v>2070694.86</v>
          </cell>
        </row>
        <row r="349">
          <cell r="A349" t="str">
            <v>PICUÍ2011</v>
          </cell>
          <cell r="B349" t="str">
            <v>PICUÍ</v>
          </cell>
          <cell r="C349">
            <v>2011</v>
          </cell>
          <cell r="D349">
            <v>28333139.510000002</v>
          </cell>
          <cell r="E349">
            <v>757906.31</v>
          </cell>
          <cell r="F349">
            <v>720081.5</v>
          </cell>
          <cell r="G349">
            <v>58602.43</v>
          </cell>
          <cell r="H349">
            <v>357472.37</v>
          </cell>
          <cell r="I349">
            <v>209188.18</v>
          </cell>
          <cell r="J349">
            <v>26744508.66</v>
          </cell>
          <cell r="M349">
            <v>1135120.6000000001</v>
          </cell>
          <cell r="O349">
            <v>7550646.4500000002</v>
          </cell>
          <cell r="P349">
            <v>401814.21</v>
          </cell>
          <cell r="Q349">
            <v>1438506.29</v>
          </cell>
          <cell r="R349">
            <v>0</v>
          </cell>
          <cell r="S349">
            <v>1424506.29</v>
          </cell>
          <cell r="T349">
            <v>0</v>
          </cell>
          <cell r="U349">
            <v>2486783.11</v>
          </cell>
        </row>
        <row r="350">
          <cell r="A350" t="str">
            <v>PICUÍ2012</v>
          </cell>
          <cell r="B350" t="str">
            <v>PICUÍ</v>
          </cell>
          <cell r="C350">
            <v>2012</v>
          </cell>
          <cell r="D350">
            <v>32837171.870000001</v>
          </cell>
          <cell r="E350">
            <v>1033045.98</v>
          </cell>
          <cell r="F350">
            <v>998684.81</v>
          </cell>
          <cell r="G350">
            <v>49751.66</v>
          </cell>
          <cell r="H350">
            <v>482188.84</v>
          </cell>
          <cell r="I350">
            <v>362351.61</v>
          </cell>
          <cell r="J350">
            <v>30630144.739999998</v>
          </cell>
          <cell r="M350">
            <v>1290794.6200000001</v>
          </cell>
          <cell r="O350">
            <v>7881573.5800000001</v>
          </cell>
          <cell r="P350">
            <v>636011.43999999994</v>
          </cell>
          <cell r="Q350">
            <v>2821414.27</v>
          </cell>
          <cell r="R350">
            <v>0</v>
          </cell>
          <cell r="S350">
            <v>2821414.27</v>
          </cell>
          <cell r="T350">
            <v>0</v>
          </cell>
          <cell r="U350">
            <v>2597550.41</v>
          </cell>
        </row>
        <row r="351">
          <cell r="A351" t="str">
            <v>PICUÍ2013</v>
          </cell>
          <cell r="B351" t="str">
            <v>PICUÍ</v>
          </cell>
          <cell r="C351">
            <v>2013</v>
          </cell>
          <cell r="D351">
            <v>33882649.560000002</v>
          </cell>
          <cell r="E351">
            <v>1252820.68</v>
          </cell>
          <cell r="F351">
            <v>1189435.6299999999</v>
          </cell>
          <cell r="G351">
            <v>140423.59</v>
          </cell>
          <cell r="H351">
            <v>506778.87</v>
          </cell>
          <cell r="I351">
            <v>373302.06</v>
          </cell>
          <cell r="J351">
            <v>31859519.59</v>
          </cell>
          <cell r="M351">
            <v>1569685.04</v>
          </cell>
          <cell r="O351">
            <v>9062847.4499999993</v>
          </cell>
          <cell r="P351">
            <v>213364.33</v>
          </cell>
          <cell r="Q351">
            <v>1738042.72</v>
          </cell>
          <cell r="S351">
            <v>1738042.72</v>
          </cell>
        </row>
        <row r="352">
          <cell r="A352" t="str">
            <v>PICUÍ2014</v>
          </cell>
          <cell r="B352" t="str">
            <v>PICUÍ</v>
          </cell>
          <cell r="C352">
            <v>2014</v>
          </cell>
          <cell r="D352">
            <v>36372470.090000004</v>
          </cell>
          <cell r="E352">
            <v>1282513.3899999999</v>
          </cell>
          <cell r="G352">
            <v>48558.19</v>
          </cell>
          <cell r="H352">
            <v>625050.17000000004</v>
          </cell>
          <cell r="I352">
            <v>251345.59</v>
          </cell>
          <cell r="J352">
            <v>33888122.009999998</v>
          </cell>
          <cell r="P352">
            <v>545350.31000000006</v>
          </cell>
          <cell r="Q352">
            <v>774341.62</v>
          </cell>
          <cell r="R352">
            <v>0</v>
          </cell>
          <cell r="S352">
            <v>774341.62</v>
          </cell>
          <cell r="T352">
            <v>0</v>
          </cell>
        </row>
        <row r="353">
          <cell r="A353" t="str">
            <v>PICUÍ2015</v>
          </cell>
          <cell r="B353" t="str">
            <v>PICUÍ</v>
          </cell>
          <cell r="C353">
            <v>2015</v>
          </cell>
          <cell r="D353">
            <v>36554735.530000001</v>
          </cell>
          <cell r="E353">
            <v>1375342.43</v>
          </cell>
          <cell r="I353">
            <v>307564.81</v>
          </cell>
          <cell r="J353">
            <v>34077147.659999996</v>
          </cell>
          <cell r="P353">
            <v>480279.1</v>
          </cell>
          <cell r="Q353">
            <v>2527272.63</v>
          </cell>
          <cell r="S353">
            <v>2527272.63</v>
          </cell>
        </row>
        <row r="354">
          <cell r="A354" t="str">
            <v>MANAQUIRI2002</v>
          </cell>
          <cell r="B354" t="str">
            <v>MANAQUIRI</v>
          </cell>
          <cell r="C354">
            <v>2002</v>
          </cell>
          <cell r="D354">
            <v>8320840.4699999997</v>
          </cell>
          <cell r="E354">
            <v>120954.67</v>
          </cell>
          <cell r="F354">
            <v>120954.67</v>
          </cell>
          <cell r="G354">
            <v>0</v>
          </cell>
          <cell r="H354">
            <v>44498.7</v>
          </cell>
          <cell r="I354">
            <v>0</v>
          </cell>
          <cell r="J354">
            <v>7315317.1699999999</v>
          </cell>
          <cell r="K354">
            <v>2645059.9700000002</v>
          </cell>
          <cell r="M354">
            <v>1548069.72</v>
          </cell>
          <cell r="N354">
            <v>805.49</v>
          </cell>
          <cell r="O354">
            <v>1727510.8</v>
          </cell>
          <cell r="P354">
            <v>879808.9</v>
          </cell>
          <cell r="Q354">
            <v>1050518.71</v>
          </cell>
          <cell r="R354">
            <v>0</v>
          </cell>
          <cell r="S354">
            <v>1050518.71</v>
          </cell>
          <cell r="T354">
            <v>0</v>
          </cell>
          <cell r="U354">
            <v>744972.62</v>
          </cell>
        </row>
        <row r="355">
          <cell r="A355" t="str">
            <v>MANAQUIRI2003</v>
          </cell>
          <cell r="B355" t="str">
            <v>MANAQUIRI</v>
          </cell>
          <cell r="C355">
            <v>2003</v>
          </cell>
          <cell r="D355">
            <v>8304717.7199999997</v>
          </cell>
          <cell r="E355">
            <v>91139.8</v>
          </cell>
          <cell r="F355">
            <v>91139.8</v>
          </cell>
          <cell r="G355">
            <v>0</v>
          </cell>
          <cell r="H355">
            <v>20940.740000000002</v>
          </cell>
          <cell r="I355">
            <v>0</v>
          </cell>
          <cell r="J355">
            <v>8185828.04</v>
          </cell>
          <cell r="K355">
            <v>2617985.96</v>
          </cell>
          <cell r="M355">
            <v>1806200.4000000001</v>
          </cell>
          <cell r="N355">
            <v>925.99</v>
          </cell>
          <cell r="O355">
            <v>2145135.65</v>
          </cell>
          <cell r="P355">
            <v>0</v>
          </cell>
          <cell r="Q355">
            <v>200000</v>
          </cell>
          <cell r="R355">
            <v>0</v>
          </cell>
          <cell r="S355">
            <v>200000</v>
          </cell>
          <cell r="T355">
            <v>0</v>
          </cell>
          <cell r="U355">
            <v>809234.83</v>
          </cell>
        </row>
        <row r="356">
          <cell r="A356" t="str">
            <v>MANAQUIRI2004</v>
          </cell>
          <cell r="B356" t="str">
            <v>MANAQUIRI</v>
          </cell>
          <cell r="C356">
            <v>2004</v>
          </cell>
          <cell r="D356">
            <v>9981823.0099999998</v>
          </cell>
          <cell r="E356">
            <v>60012.959999999999</v>
          </cell>
          <cell r="F356">
            <v>60012.959999999999</v>
          </cell>
          <cell r="J356">
            <v>9898375.0099999998</v>
          </cell>
          <cell r="K356">
            <v>3513217.59</v>
          </cell>
          <cell r="M356">
            <v>1925477.8699999999</v>
          </cell>
          <cell r="N356">
            <v>1485.67</v>
          </cell>
          <cell r="O356">
            <v>2481068.46</v>
          </cell>
          <cell r="P356">
            <v>62</v>
          </cell>
          <cell r="Q356">
            <v>950000</v>
          </cell>
          <cell r="S356">
            <v>950000</v>
          </cell>
        </row>
        <row r="357">
          <cell r="A357" t="str">
            <v>MANAQUIRI2005</v>
          </cell>
          <cell r="B357" t="str">
            <v>MANAQUIRI</v>
          </cell>
          <cell r="C357">
            <v>2005</v>
          </cell>
          <cell r="D357">
            <v>13666762.140000001</v>
          </cell>
          <cell r="E357">
            <v>288009.99</v>
          </cell>
          <cell r="F357">
            <v>288009.99</v>
          </cell>
          <cell r="G357">
            <v>0</v>
          </cell>
          <cell r="H357">
            <v>97468.95</v>
          </cell>
          <cell r="I357">
            <v>0</v>
          </cell>
          <cell r="J357">
            <v>13234910.210000001</v>
          </cell>
          <cell r="K357">
            <v>5063485.8099999996</v>
          </cell>
          <cell r="M357">
            <v>2218153.52</v>
          </cell>
          <cell r="N357">
            <v>2313.48</v>
          </cell>
          <cell r="O357">
            <v>3330416.66</v>
          </cell>
          <cell r="P357">
            <v>56645.86</v>
          </cell>
          <cell r="Q357">
            <v>686250</v>
          </cell>
          <cell r="R357">
            <v>0</v>
          </cell>
          <cell r="S357">
            <v>686250</v>
          </cell>
          <cell r="T357">
            <v>0</v>
          </cell>
          <cell r="U357">
            <v>1312620.02</v>
          </cell>
        </row>
        <row r="358">
          <cell r="A358" t="str">
            <v>MANAQUIRI2006</v>
          </cell>
          <cell r="B358" t="str">
            <v>MANAQUIRI</v>
          </cell>
          <cell r="C358">
            <v>2006</v>
          </cell>
          <cell r="D358">
            <v>15692008.49</v>
          </cell>
          <cell r="E358">
            <v>346585.27</v>
          </cell>
          <cell r="F358">
            <v>346585.27</v>
          </cell>
          <cell r="G358">
            <v>346585.27</v>
          </cell>
          <cell r="H358">
            <v>0</v>
          </cell>
          <cell r="I358">
            <v>160769.75</v>
          </cell>
          <cell r="J358">
            <v>14688857.289999999</v>
          </cell>
          <cell r="K358">
            <v>4656099.92</v>
          </cell>
          <cell r="M358">
            <v>2505935.81</v>
          </cell>
          <cell r="N358">
            <v>2031.15</v>
          </cell>
          <cell r="O358">
            <v>3608530.22</v>
          </cell>
          <cell r="P358">
            <v>30</v>
          </cell>
          <cell r="Q358">
            <v>1895069.13</v>
          </cell>
          <cell r="R358">
            <v>0</v>
          </cell>
          <cell r="S358">
            <v>1895069.13</v>
          </cell>
          <cell r="T358">
            <v>0</v>
          </cell>
          <cell r="U358">
            <v>1305846.6399999999</v>
          </cell>
        </row>
        <row r="359">
          <cell r="A359" t="str">
            <v>MANAQUIRI2007</v>
          </cell>
          <cell r="B359" t="str">
            <v>MANAQUIRI</v>
          </cell>
          <cell r="C359">
            <v>2007</v>
          </cell>
          <cell r="D359">
            <v>17103866.98</v>
          </cell>
          <cell r="E359">
            <v>337126.35</v>
          </cell>
          <cell r="F359">
            <v>337126.35</v>
          </cell>
          <cell r="G359">
            <v>0</v>
          </cell>
          <cell r="H359">
            <v>143995.6</v>
          </cell>
          <cell r="I359">
            <v>0</v>
          </cell>
          <cell r="J359">
            <v>16672459.300000001</v>
          </cell>
          <cell r="K359">
            <v>5411145.1200000001</v>
          </cell>
          <cell r="M359">
            <v>2718470.06</v>
          </cell>
          <cell r="N359">
            <v>4276.54</v>
          </cell>
          <cell r="O359">
            <v>3831072.91</v>
          </cell>
          <cell r="P359">
            <v>2386.48</v>
          </cell>
          <cell r="Q359">
            <v>1268327.27</v>
          </cell>
          <cell r="R359">
            <v>0</v>
          </cell>
          <cell r="S359">
            <v>1268327.27</v>
          </cell>
          <cell r="T359">
            <v>0</v>
          </cell>
          <cell r="U359">
            <v>1634066.81</v>
          </cell>
        </row>
        <row r="360">
          <cell r="A360" t="str">
            <v>MANAQUIRI2008</v>
          </cell>
          <cell r="B360" t="str">
            <v>MANAQUIRI</v>
          </cell>
          <cell r="C360">
            <v>2008</v>
          </cell>
          <cell r="D360">
            <v>22214039</v>
          </cell>
          <cell r="E360">
            <v>432433.08</v>
          </cell>
          <cell r="F360">
            <v>432433.08</v>
          </cell>
          <cell r="G360">
            <v>0</v>
          </cell>
          <cell r="H360">
            <v>206244.41</v>
          </cell>
          <cell r="I360">
            <v>0</v>
          </cell>
          <cell r="J360">
            <v>21613494.93</v>
          </cell>
          <cell r="K360">
            <v>6821830.1500000004</v>
          </cell>
          <cell r="M360">
            <v>3308089.42</v>
          </cell>
          <cell r="N360">
            <v>5610.2800000000007</v>
          </cell>
          <cell r="O360">
            <v>5565314.9400000004</v>
          </cell>
          <cell r="P360">
            <v>0</v>
          </cell>
          <cell r="Q360">
            <v>3146833.31</v>
          </cell>
          <cell r="R360">
            <v>0</v>
          </cell>
          <cell r="S360">
            <v>3146833.31</v>
          </cell>
          <cell r="T360">
            <v>0</v>
          </cell>
          <cell r="U360">
            <v>2208313.2799999998</v>
          </cell>
        </row>
        <row r="361">
          <cell r="A361" t="str">
            <v>MANAQUIRI2009</v>
          </cell>
          <cell r="B361" t="str">
            <v>MANAQUIRI</v>
          </cell>
          <cell r="C361">
            <v>2009</v>
          </cell>
          <cell r="D361">
            <v>21874286.98</v>
          </cell>
          <cell r="E361">
            <v>654701.73</v>
          </cell>
          <cell r="F361">
            <v>652518.55000000005</v>
          </cell>
          <cell r="G361">
            <v>55402.58</v>
          </cell>
          <cell r="H361">
            <v>339588.36</v>
          </cell>
          <cell r="I361">
            <v>0</v>
          </cell>
          <cell r="J361">
            <v>21088251.73</v>
          </cell>
          <cell r="K361">
            <v>6327427.7199999997</v>
          </cell>
          <cell r="M361">
            <v>3063172.7700000005</v>
          </cell>
          <cell r="N361">
            <v>5523</v>
          </cell>
          <cell r="O361">
            <v>5597736.9100000001</v>
          </cell>
          <cell r="P361">
            <v>75</v>
          </cell>
          <cell r="Q361">
            <v>500000</v>
          </cell>
          <cell r="R361">
            <v>0</v>
          </cell>
          <cell r="S361">
            <v>500000</v>
          </cell>
          <cell r="T361">
            <v>0</v>
          </cell>
          <cell r="U361">
            <v>2275408.77</v>
          </cell>
        </row>
        <row r="362">
          <cell r="A362" t="str">
            <v>MANAQUIRI2010</v>
          </cell>
          <cell r="B362" t="str">
            <v>MANAQUIRI</v>
          </cell>
          <cell r="C362">
            <v>2010</v>
          </cell>
          <cell r="D362">
            <v>25914764.949999999</v>
          </cell>
          <cell r="E362">
            <v>829246.43</v>
          </cell>
          <cell r="F362">
            <v>825583.7</v>
          </cell>
          <cell r="G362">
            <v>48505.33</v>
          </cell>
          <cell r="H362">
            <v>422519.24</v>
          </cell>
          <cell r="I362">
            <v>150575.67999999999</v>
          </cell>
          <cell r="J362">
            <v>24715998.140000001</v>
          </cell>
          <cell r="K362">
            <v>6789203.0599999996</v>
          </cell>
          <cell r="M362">
            <v>3894753.3800000004</v>
          </cell>
          <cell r="N362">
            <v>10776.609999999999</v>
          </cell>
          <cell r="O362">
            <v>7384944.4699999997</v>
          </cell>
          <cell r="P362">
            <v>2897.04</v>
          </cell>
          <cell r="Q362">
            <v>1508212.34</v>
          </cell>
          <cell r="R362">
            <v>0</v>
          </cell>
          <cell r="S362">
            <v>1508212.34</v>
          </cell>
          <cell r="T362">
            <v>0</v>
          </cell>
          <cell r="U362">
            <v>2596118.81</v>
          </cell>
        </row>
        <row r="363">
          <cell r="A363" t="str">
            <v>MANAQUIRI2011</v>
          </cell>
          <cell r="B363" t="str">
            <v>MANAQUIRI</v>
          </cell>
          <cell r="C363">
            <v>2011</v>
          </cell>
          <cell r="D363">
            <v>30443233.57</v>
          </cell>
          <cell r="E363">
            <v>665949.59</v>
          </cell>
          <cell r="F363">
            <v>662318.62</v>
          </cell>
          <cell r="G363">
            <v>37087.43</v>
          </cell>
          <cell r="H363">
            <v>334287.62</v>
          </cell>
          <cell r="I363">
            <v>632273.23</v>
          </cell>
          <cell r="J363">
            <v>28815634.010000002</v>
          </cell>
          <cell r="K363">
            <v>8215503.8300000001</v>
          </cell>
          <cell r="M363">
            <v>4131180.8800000004</v>
          </cell>
          <cell r="N363">
            <v>19024.920000000002</v>
          </cell>
          <cell r="O363">
            <v>8519557.8000000007</v>
          </cell>
          <cell r="P363">
            <v>14427.05</v>
          </cell>
          <cell r="Q363">
            <v>2695487.25</v>
          </cell>
          <cell r="R363">
            <v>0</v>
          </cell>
          <cell r="S363">
            <v>2695487.25</v>
          </cell>
          <cell r="T363">
            <v>0</v>
          </cell>
          <cell r="U363">
            <v>2995517.39</v>
          </cell>
        </row>
        <row r="364">
          <cell r="A364" t="str">
            <v>MANAQUIRI2012</v>
          </cell>
          <cell r="B364" t="str">
            <v>MANAQUIRI</v>
          </cell>
          <cell r="C364">
            <v>2012</v>
          </cell>
          <cell r="D364">
            <v>34901217.960000001</v>
          </cell>
          <cell r="E364">
            <v>719298.9</v>
          </cell>
          <cell r="F364">
            <v>713149.63</v>
          </cell>
          <cell r="G364">
            <v>27608.81</v>
          </cell>
          <cell r="H364">
            <v>324523.88</v>
          </cell>
          <cell r="I364">
            <v>870202.64</v>
          </cell>
          <cell r="J364">
            <v>32791780.93</v>
          </cell>
          <cell r="K364">
            <v>8394234.9800000004</v>
          </cell>
          <cell r="M364">
            <v>4638149.33</v>
          </cell>
          <cell r="N364">
            <v>24338.839999999997</v>
          </cell>
          <cell r="O364">
            <v>10980022.800000001</v>
          </cell>
          <cell r="P364">
            <v>12811.84</v>
          </cell>
          <cell r="Q364">
            <v>2042421.88</v>
          </cell>
          <cell r="R364">
            <v>0</v>
          </cell>
          <cell r="S364">
            <v>2042421.88</v>
          </cell>
          <cell r="T364">
            <v>0</v>
          </cell>
          <cell r="U364">
            <v>3163226.09</v>
          </cell>
        </row>
        <row r="365">
          <cell r="A365" t="str">
            <v>MANAQUIRI2013</v>
          </cell>
          <cell r="B365" t="str">
            <v>MANAQUIRI</v>
          </cell>
          <cell r="C365">
            <v>2013</v>
          </cell>
          <cell r="D365">
            <v>39472253.310000002</v>
          </cell>
          <cell r="E365">
            <v>943051.14</v>
          </cell>
          <cell r="F365">
            <v>939121.41</v>
          </cell>
          <cell r="G365">
            <v>14911.41</v>
          </cell>
          <cell r="H365">
            <v>547526.05000000005</v>
          </cell>
          <cell r="I365">
            <v>293966.58</v>
          </cell>
          <cell r="J365">
            <v>38012701.07</v>
          </cell>
          <cell r="K365">
            <v>10487280.34</v>
          </cell>
          <cell r="M365">
            <v>5271360.47</v>
          </cell>
          <cell r="N365">
            <v>30179.149999999998</v>
          </cell>
          <cell r="O365">
            <v>12311333.84</v>
          </cell>
          <cell r="P365">
            <v>1568.78</v>
          </cell>
          <cell r="Q365">
            <v>2148389.69</v>
          </cell>
          <cell r="R365">
            <v>0</v>
          </cell>
          <cell r="S365">
            <v>2148389.69</v>
          </cell>
          <cell r="T365">
            <v>0</v>
          </cell>
          <cell r="U365">
            <v>3818342.73</v>
          </cell>
        </row>
        <row r="366">
          <cell r="A366" t="str">
            <v>MANAQUIRI2014</v>
          </cell>
          <cell r="B366" t="str">
            <v>MANAQUIRI</v>
          </cell>
          <cell r="C366">
            <v>2014</v>
          </cell>
          <cell r="D366">
            <v>41970991.890000001</v>
          </cell>
          <cell r="E366">
            <v>943302.65</v>
          </cell>
          <cell r="F366">
            <v>940618.55</v>
          </cell>
          <cell r="G366">
            <v>26279.39</v>
          </cell>
          <cell r="H366">
            <v>530113.06999999995</v>
          </cell>
          <cell r="I366">
            <v>314034.65000000002</v>
          </cell>
          <cell r="J366">
            <v>40075835.780000001</v>
          </cell>
          <cell r="K366">
            <v>11056596.35</v>
          </cell>
          <cell r="M366">
            <v>5446124.3900000006</v>
          </cell>
          <cell r="N366">
            <v>35798.589999999997</v>
          </cell>
          <cell r="P366">
            <v>68568.509999999995</v>
          </cell>
          <cell r="Q366">
            <v>1268758.28</v>
          </cell>
          <cell r="S366">
            <v>1268758.28</v>
          </cell>
          <cell r="U366">
            <v>3999833.02</v>
          </cell>
        </row>
        <row r="367">
          <cell r="A367" t="str">
            <v>SÃO BORJA2002</v>
          </cell>
          <cell r="B367" t="str">
            <v>SÃO BORJA</v>
          </cell>
          <cell r="C367">
            <v>2002</v>
          </cell>
          <cell r="D367">
            <v>31451562.030000001</v>
          </cell>
          <cell r="E367">
            <v>3264661.04</v>
          </cell>
          <cell r="F367">
            <v>2440201.41</v>
          </cell>
          <cell r="G367">
            <v>989877.84</v>
          </cell>
          <cell r="H367">
            <v>801683.64</v>
          </cell>
          <cell r="I367">
            <v>656609.56000000006</v>
          </cell>
          <cell r="J367">
            <v>25596686.469999999</v>
          </cell>
          <cell r="K367">
            <v>5995905.9500000002</v>
          </cell>
          <cell r="M367">
            <v>8174933.1100000003</v>
          </cell>
          <cell r="N367">
            <v>1037311.34</v>
          </cell>
          <cell r="O367">
            <v>4275961.2699999996</v>
          </cell>
          <cell r="P367">
            <v>1791519.7</v>
          </cell>
          <cell r="Q367">
            <v>1706716.1599999999</v>
          </cell>
          <cell r="R367">
            <v>13417.49</v>
          </cell>
          <cell r="S367">
            <v>1644563.98</v>
          </cell>
          <cell r="T367">
            <v>29134.69</v>
          </cell>
          <cell r="U367">
            <v>2586247.0099999998</v>
          </cell>
        </row>
        <row r="368">
          <cell r="A368" t="str">
            <v>SÃO BORJA2003</v>
          </cell>
          <cell r="B368" t="str">
            <v>SÃO BORJA</v>
          </cell>
          <cell r="C368">
            <v>2003</v>
          </cell>
          <cell r="D368">
            <v>37149507.240000002</v>
          </cell>
          <cell r="E368">
            <v>4559299.38</v>
          </cell>
          <cell r="F368">
            <v>3559668.71</v>
          </cell>
          <cell r="G368">
            <v>1202743.05</v>
          </cell>
          <cell r="H368">
            <v>941812.24</v>
          </cell>
          <cell r="I368">
            <v>834651.29</v>
          </cell>
          <cell r="J368">
            <v>29207424.850000001</v>
          </cell>
          <cell r="K368">
            <v>6171749.6200000001</v>
          </cell>
          <cell r="M368">
            <v>9995726.3599999994</v>
          </cell>
          <cell r="N368">
            <v>1185589.54</v>
          </cell>
          <cell r="O368">
            <v>4770906.22</v>
          </cell>
          <cell r="P368">
            <v>2173488.12</v>
          </cell>
          <cell r="Q368">
            <v>784764.39</v>
          </cell>
          <cell r="R368">
            <v>383634.78</v>
          </cell>
          <cell r="S368">
            <v>192526.4</v>
          </cell>
          <cell r="T368">
            <v>54418.09</v>
          </cell>
          <cell r="U368">
            <v>2913003.09</v>
          </cell>
        </row>
        <row r="369">
          <cell r="A369" t="str">
            <v>SÃO BORJA2004</v>
          </cell>
          <cell r="B369" t="str">
            <v>SÃO BORJA</v>
          </cell>
          <cell r="C369">
            <v>2004</v>
          </cell>
          <cell r="D369">
            <v>41868194.409999996</v>
          </cell>
          <cell r="E369">
            <v>4795461.76</v>
          </cell>
          <cell r="F369">
            <v>3775069.74</v>
          </cell>
          <cell r="G369">
            <v>1335536.28</v>
          </cell>
          <cell r="H369">
            <v>1013740.2</v>
          </cell>
          <cell r="I369">
            <v>1309327.46</v>
          </cell>
          <cell r="J369">
            <v>33109401.710000001</v>
          </cell>
          <cell r="K369">
            <v>6740072.46</v>
          </cell>
          <cell r="M369">
            <v>10292592.789999999</v>
          </cell>
          <cell r="N369">
            <v>1423975.78</v>
          </cell>
          <cell r="O369">
            <v>5127154.8600000003</v>
          </cell>
          <cell r="P369">
            <v>2406820.1</v>
          </cell>
          <cell r="Q369">
            <v>1001750.92</v>
          </cell>
          <cell r="R369">
            <v>142281.41</v>
          </cell>
          <cell r="S369">
            <v>844753.8</v>
          </cell>
          <cell r="T369">
            <v>14715.71</v>
          </cell>
          <cell r="U369">
            <v>3021184.53</v>
          </cell>
        </row>
        <row r="370">
          <cell r="A370" t="str">
            <v>SÃO BORJA2005</v>
          </cell>
          <cell r="B370" t="str">
            <v>SÃO BORJA</v>
          </cell>
          <cell r="C370">
            <v>2005</v>
          </cell>
          <cell r="D370">
            <v>47313373.439999998</v>
          </cell>
          <cell r="E370">
            <v>4848174.3899999997</v>
          </cell>
          <cell r="F370">
            <v>3770169.5</v>
          </cell>
          <cell r="G370">
            <v>1441995.67</v>
          </cell>
          <cell r="H370">
            <v>1187473.8600000001</v>
          </cell>
          <cell r="I370">
            <v>813622.82</v>
          </cell>
          <cell r="J370">
            <v>38307606.770000003</v>
          </cell>
          <cell r="K370">
            <v>8318324.54</v>
          </cell>
          <cell r="M370">
            <v>12760695.640000001</v>
          </cell>
          <cell r="N370">
            <v>1623857.47</v>
          </cell>
          <cell r="O370">
            <v>6100645.2699999996</v>
          </cell>
          <cell r="P370">
            <v>1529722.4</v>
          </cell>
          <cell r="Q370">
            <v>580806.91</v>
          </cell>
          <cell r="R370">
            <v>221000</v>
          </cell>
          <cell r="S370">
            <v>0</v>
          </cell>
          <cell r="T370">
            <v>207876.71</v>
          </cell>
          <cell r="U370">
            <v>3756057.01</v>
          </cell>
        </row>
        <row r="371">
          <cell r="A371" t="str">
            <v>SÃO BORJA2006</v>
          </cell>
          <cell r="B371" t="str">
            <v>SÃO BORJA</v>
          </cell>
          <cell r="C371">
            <v>2006</v>
          </cell>
          <cell r="D371">
            <v>52107353.710000001</v>
          </cell>
          <cell r="E371">
            <v>5397104.2699999996</v>
          </cell>
          <cell r="F371">
            <v>4309843.63</v>
          </cell>
          <cell r="G371">
            <v>1479573.81</v>
          </cell>
          <cell r="H371">
            <v>1427520.59</v>
          </cell>
          <cell r="I371">
            <v>1346749.6</v>
          </cell>
          <cell r="J371">
            <v>41878298.140000001</v>
          </cell>
          <cell r="K371">
            <v>9104942.5</v>
          </cell>
          <cell r="M371">
            <v>13685017.420000002</v>
          </cell>
          <cell r="N371">
            <v>1785546.63</v>
          </cell>
          <cell r="O371">
            <v>6484733.9900000002</v>
          </cell>
          <cell r="P371">
            <v>2142309.14</v>
          </cell>
          <cell r="Q371">
            <v>1042955.44</v>
          </cell>
          <cell r="R371">
            <v>0</v>
          </cell>
          <cell r="S371">
            <v>972107.55</v>
          </cell>
          <cell r="T371">
            <v>62992.89</v>
          </cell>
          <cell r="U371">
            <v>3999464.56</v>
          </cell>
        </row>
        <row r="372">
          <cell r="A372" t="str">
            <v>SÃO BORJA2007</v>
          </cell>
          <cell r="B372" t="str">
            <v>SÃO BORJA</v>
          </cell>
          <cell r="C372">
            <v>2007</v>
          </cell>
          <cell r="D372">
            <v>64451592.439999998</v>
          </cell>
          <cell r="E372">
            <v>5967242.0700000003</v>
          </cell>
          <cell r="F372">
            <v>4736900.7300000004</v>
          </cell>
          <cell r="G372">
            <v>1523102.92</v>
          </cell>
          <cell r="H372">
            <v>1795302.38</v>
          </cell>
          <cell r="I372">
            <v>1754821.45</v>
          </cell>
          <cell r="J372">
            <v>48300348.369999997</v>
          </cell>
          <cell r="K372">
            <v>10381605.18</v>
          </cell>
          <cell r="M372">
            <v>13493690.75</v>
          </cell>
          <cell r="N372">
            <v>1904617.11</v>
          </cell>
          <cell r="O372">
            <v>7648292.3499999996</v>
          </cell>
          <cell r="P372">
            <v>2607659.83</v>
          </cell>
          <cell r="Q372">
            <v>3915569.35</v>
          </cell>
          <cell r="R372">
            <v>221000</v>
          </cell>
          <cell r="S372">
            <v>3641288.99</v>
          </cell>
          <cell r="T372">
            <v>53280.36</v>
          </cell>
          <cell r="U372">
            <v>5870066.25</v>
          </cell>
        </row>
        <row r="373">
          <cell r="A373" t="str">
            <v>SÃO BORJA2008</v>
          </cell>
          <cell r="B373" t="str">
            <v>SÃO BORJA</v>
          </cell>
          <cell r="C373">
            <v>2008</v>
          </cell>
          <cell r="D373">
            <v>72859200.930000007</v>
          </cell>
          <cell r="E373">
            <v>7482254.4299999997</v>
          </cell>
          <cell r="F373">
            <v>6144142.4100000001</v>
          </cell>
          <cell r="G373">
            <v>1643552.36</v>
          </cell>
          <cell r="H373">
            <v>2206651.29</v>
          </cell>
          <cell r="I373">
            <v>2023427.4</v>
          </cell>
          <cell r="J373">
            <v>57589855.549999997</v>
          </cell>
          <cell r="K373">
            <v>13764521.43</v>
          </cell>
          <cell r="M373">
            <v>15560954.08</v>
          </cell>
          <cell r="N373">
            <v>2302477.69</v>
          </cell>
          <cell r="O373">
            <v>10127473.470000001</v>
          </cell>
          <cell r="P373">
            <v>3590889.78</v>
          </cell>
          <cell r="Q373">
            <v>2742837.6</v>
          </cell>
          <cell r="R373">
            <v>0</v>
          </cell>
          <cell r="S373">
            <v>2466750</v>
          </cell>
          <cell r="T373">
            <v>92742.6</v>
          </cell>
          <cell r="U373">
            <v>6999162.9299999997</v>
          </cell>
        </row>
        <row r="374">
          <cell r="A374" t="str">
            <v>SÃO BORJA2009</v>
          </cell>
          <cell r="B374" t="str">
            <v>SÃO BORJA</v>
          </cell>
          <cell r="C374">
            <v>2009</v>
          </cell>
          <cell r="D374">
            <v>75277444.170000002</v>
          </cell>
          <cell r="E374">
            <v>7995938.0700000003</v>
          </cell>
          <cell r="F374">
            <v>6650269.4900000002</v>
          </cell>
          <cell r="G374">
            <v>1881923.57</v>
          </cell>
          <cell r="H374">
            <v>2609195.7200000002</v>
          </cell>
          <cell r="I374">
            <v>2109267.06</v>
          </cell>
          <cell r="J374">
            <v>60753014.030000001</v>
          </cell>
          <cell r="K374">
            <v>12901534.470000001</v>
          </cell>
          <cell r="M374">
            <v>15143183.969999999</v>
          </cell>
          <cell r="N374">
            <v>2620208.8199999998</v>
          </cell>
          <cell r="O374">
            <v>11138807.51</v>
          </cell>
          <cell r="P374">
            <v>2606771.65</v>
          </cell>
          <cell r="Q374">
            <v>2045103.3</v>
          </cell>
          <cell r="R374">
            <v>0</v>
          </cell>
          <cell r="S374">
            <v>1995658.97</v>
          </cell>
          <cell r="T374">
            <v>49444.33</v>
          </cell>
          <cell r="U374">
            <v>7811122.8899999997</v>
          </cell>
        </row>
        <row r="375">
          <cell r="A375" t="str">
            <v>SÃO BORJA2010</v>
          </cell>
          <cell r="B375" t="str">
            <v>SÃO BORJA</v>
          </cell>
          <cell r="C375">
            <v>2010</v>
          </cell>
          <cell r="D375">
            <v>92340535.790000007</v>
          </cell>
          <cell r="E375">
            <v>9093706.5199999996</v>
          </cell>
          <cell r="F375">
            <v>7273470.9400000004</v>
          </cell>
          <cell r="G375">
            <v>1834833.31</v>
          </cell>
          <cell r="H375">
            <v>3206147.2</v>
          </cell>
          <cell r="I375">
            <v>2422169.88</v>
          </cell>
          <cell r="J375">
            <v>73038297</v>
          </cell>
          <cell r="K375">
            <v>13855605.289999999</v>
          </cell>
          <cell r="M375">
            <v>18365120.23</v>
          </cell>
          <cell r="N375">
            <v>2686834.4299999997</v>
          </cell>
          <cell r="O375">
            <v>13656664.83</v>
          </cell>
          <cell r="P375">
            <v>4618231.49</v>
          </cell>
          <cell r="Q375">
            <v>3441658.81</v>
          </cell>
          <cell r="R375">
            <v>0</v>
          </cell>
          <cell r="S375">
            <v>3306507.15</v>
          </cell>
          <cell r="T375">
            <v>135151.66</v>
          </cell>
          <cell r="U375">
            <v>8992739.0899999999</v>
          </cell>
        </row>
        <row r="376">
          <cell r="A376" t="str">
            <v>SÃO BORJA2011</v>
          </cell>
          <cell r="B376" t="str">
            <v>SÃO BORJA</v>
          </cell>
          <cell r="C376">
            <v>2011</v>
          </cell>
          <cell r="D376">
            <v>109696499.45</v>
          </cell>
          <cell r="E376">
            <v>10606998.98</v>
          </cell>
          <cell r="F376">
            <v>8716433.3599999994</v>
          </cell>
          <cell r="G376">
            <v>2095787.55</v>
          </cell>
          <cell r="H376">
            <v>3639217.78</v>
          </cell>
          <cell r="I376">
            <v>3108983.99</v>
          </cell>
          <cell r="J376">
            <v>87989930.159999996</v>
          </cell>
          <cell r="K376">
            <v>17118201.649999999</v>
          </cell>
          <cell r="M376">
            <v>20319802.52</v>
          </cell>
          <cell r="N376">
            <v>3104206.72</v>
          </cell>
          <cell r="O376">
            <v>15012637.060000001</v>
          </cell>
          <cell r="P376">
            <v>3523906.77</v>
          </cell>
          <cell r="Q376">
            <v>3670249.92</v>
          </cell>
          <cell r="R376">
            <v>0</v>
          </cell>
          <cell r="S376">
            <v>3496473.96</v>
          </cell>
          <cell r="T376">
            <v>173775.96</v>
          </cell>
          <cell r="U376">
            <v>10623835.390000001</v>
          </cell>
        </row>
        <row r="377">
          <cell r="A377" t="str">
            <v>SÃO BORJA2012</v>
          </cell>
          <cell r="B377" t="str">
            <v>SÃO BORJA</v>
          </cell>
          <cell r="C377">
            <v>2012</v>
          </cell>
          <cell r="D377">
            <v>126859915.13</v>
          </cell>
          <cell r="E377">
            <v>11680725.949999999</v>
          </cell>
          <cell r="F377">
            <v>9689895.3699999992</v>
          </cell>
          <cell r="G377">
            <v>2240759.59</v>
          </cell>
          <cell r="H377">
            <v>4057180.12</v>
          </cell>
          <cell r="I377">
            <v>3822584.84</v>
          </cell>
          <cell r="J377">
            <v>99412458.480000004</v>
          </cell>
          <cell r="K377">
            <v>17672563.149999999</v>
          </cell>
          <cell r="M377">
            <v>21937498.829999998</v>
          </cell>
          <cell r="N377">
            <v>3373926.41</v>
          </cell>
          <cell r="O377">
            <v>16259180.699999999</v>
          </cell>
          <cell r="P377">
            <v>1659175.11</v>
          </cell>
          <cell r="Q377">
            <v>10586951.789999999</v>
          </cell>
          <cell r="R377">
            <v>0</v>
          </cell>
          <cell r="S377">
            <v>10362726.539999999</v>
          </cell>
          <cell r="T377">
            <v>186600.25</v>
          </cell>
          <cell r="U377">
            <v>11028368.43</v>
          </cell>
        </row>
        <row r="378">
          <cell r="A378" t="str">
            <v>SÃO BORJA2013</v>
          </cell>
          <cell r="B378" t="str">
            <v>SÃO BORJA</v>
          </cell>
          <cell r="C378">
            <v>2013</v>
          </cell>
          <cell r="D378">
            <v>134799446.81</v>
          </cell>
          <cell r="E378">
            <v>13812778.92</v>
          </cell>
          <cell r="F378">
            <v>11428784.279999999</v>
          </cell>
          <cell r="G378">
            <v>2509410.98</v>
          </cell>
          <cell r="H378">
            <v>4355124.95</v>
          </cell>
          <cell r="I378">
            <v>4408917.16</v>
          </cell>
          <cell r="J378">
            <v>109681373.70999999</v>
          </cell>
          <cell r="K378">
            <v>18981848.170000002</v>
          </cell>
          <cell r="M378">
            <v>24190877.82</v>
          </cell>
          <cell r="N378">
            <v>3817069.18</v>
          </cell>
          <cell r="O378">
            <v>17959324</v>
          </cell>
          <cell r="P378">
            <v>3586773.63</v>
          </cell>
          <cell r="Q378">
            <v>6064583.1900000004</v>
          </cell>
          <cell r="R378">
            <v>0</v>
          </cell>
          <cell r="S378">
            <v>5820788.4299999997</v>
          </cell>
          <cell r="T378">
            <v>241503.76</v>
          </cell>
        </row>
        <row r="379">
          <cell r="A379" t="str">
            <v>SÃO BORJA2014</v>
          </cell>
          <cell r="B379" t="str">
            <v>SÃO BORJA</v>
          </cell>
          <cell r="C379">
            <v>2014</v>
          </cell>
          <cell r="D379">
            <v>151071437.90000001</v>
          </cell>
          <cell r="E379">
            <v>15797547.720000001</v>
          </cell>
          <cell r="F379">
            <v>13239859.17</v>
          </cell>
          <cell r="G379">
            <v>2786105.1</v>
          </cell>
          <cell r="H379">
            <v>5135091.51</v>
          </cell>
          <cell r="I379">
            <v>4676779.8899999997</v>
          </cell>
          <cell r="J379">
            <v>119305932.2</v>
          </cell>
          <cell r="K379">
            <v>20414598.210000001</v>
          </cell>
          <cell r="M379">
            <v>25121488.520000003</v>
          </cell>
          <cell r="N379">
            <v>4216972.09</v>
          </cell>
          <cell r="P379">
            <v>3242465.95</v>
          </cell>
          <cell r="Q379">
            <v>9166191.3599999994</v>
          </cell>
          <cell r="R379">
            <v>2953605.85</v>
          </cell>
          <cell r="S379">
            <v>5850269.2999999998</v>
          </cell>
          <cell r="T379">
            <v>362316.21</v>
          </cell>
          <cell r="U379">
            <v>12709654.689999999</v>
          </cell>
        </row>
        <row r="380">
          <cell r="A380" t="str">
            <v>LAVRAS DO SUL2002</v>
          </cell>
          <cell r="B380" t="str">
            <v>LAVRAS DO SUL</v>
          </cell>
          <cell r="C380">
            <v>2002</v>
          </cell>
          <cell r="D380">
            <v>7106439.3300000001</v>
          </cell>
          <cell r="E380">
            <v>288054.40999999997</v>
          </cell>
          <cell r="F380">
            <v>209096.5</v>
          </cell>
          <cell r="G380">
            <v>67613.08</v>
          </cell>
          <cell r="H380">
            <v>18526.02</v>
          </cell>
          <cell r="I380">
            <v>467609.99</v>
          </cell>
          <cell r="J380">
            <v>5918402.4199999999</v>
          </cell>
          <cell r="K380">
            <v>1713243.88</v>
          </cell>
          <cell r="M380">
            <v>1838272.87</v>
          </cell>
          <cell r="N380">
            <v>67890.95</v>
          </cell>
          <cell r="O380">
            <v>744987.71</v>
          </cell>
          <cell r="P380">
            <v>157985.14000000001</v>
          </cell>
          <cell r="Q380">
            <v>280294.09999999998</v>
          </cell>
          <cell r="R380">
            <v>0</v>
          </cell>
          <cell r="S380">
            <v>231528.44</v>
          </cell>
          <cell r="T380">
            <v>0</v>
          </cell>
          <cell r="U380">
            <v>645968.79</v>
          </cell>
        </row>
        <row r="381">
          <cell r="A381" t="str">
            <v>LAVRAS DO SUL2003</v>
          </cell>
          <cell r="B381" t="str">
            <v>LAVRAS DO SUL</v>
          </cell>
          <cell r="C381">
            <v>2003</v>
          </cell>
          <cell r="D381">
            <v>8150496</v>
          </cell>
          <cell r="E381">
            <v>341809</v>
          </cell>
          <cell r="F381">
            <v>255665</v>
          </cell>
          <cell r="G381">
            <v>81239</v>
          </cell>
          <cell r="H381">
            <v>24885</v>
          </cell>
          <cell r="I381">
            <v>555311</v>
          </cell>
          <cell r="J381">
            <v>6272751</v>
          </cell>
          <cell r="K381">
            <v>1728147.58</v>
          </cell>
          <cell r="M381">
            <v>2297107</v>
          </cell>
          <cell r="N381">
            <v>78373</v>
          </cell>
          <cell r="O381">
            <v>806783</v>
          </cell>
          <cell r="P381">
            <v>204936</v>
          </cell>
          <cell r="Q381">
            <v>52794</v>
          </cell>
          <cell r="R381">
            <v>7711</v>
          </cell>
          <cell r="S381">
            <v>37500</v>
          </cell>
          <cell r="T381">
            <v>0</v>
          </cell>
          <cell r="U381">
            <v>723838</v>
          </cell>
        </row>
        <row r="382">
          <cell r="A382" t="str">
            <v>LAVRAS DO SUL2004</v>
          </cell>
          <cell r="B382" t="str">
            <v>LAVRAS DO SUL</v>
          </cell>
          <cell r="C382">
            <v>2004</v>
          </cell>
          <cell r="D382">
            <v>8880276.1099999994</v>
          </cell>
          <cell r="E382">
            <v>655576.76</v>
          </cell>
          <cell r="F382">
            <v>558607.31000000006</v>
          </cell>
          <cell r="G382">
            <v>92131.37</v>
          </cell>
          <cell r="H382">
            <v>57541.74</v>
          </cell>
          <cell r="I382">
            <v>594389.51</v>
          </cell>
          <cell r="J382">
            <v>6721837.5499999998</v>
          </cell>
          <cell r="K382">
            <v>1848084.82</v>
          </cell>
          <cell r="M382">
            <v>2382603.86</v>
          </cell>
          <cell r="N382">
            <v>82530.73</v>
          </cell>
          <cell r="O382">
            <v>834259.85</v>
          </cell>
          <cell r="P382">
            <v>178036.6</v>
          </cell>
          <cell r="Q382">
            <v>909860.23</v>
          </cell>
          <cell r="R382">
            <v>283838.43</v>
          </cell>
          <cell r="S382">
            <v>66884.320000000007</v>
          </cell>
          <cell r="T382">
            <v>3064.16</v>
          </cell>
          <cell r="U382">
            <v>752374.88</v>
          </cell>
        </row>
        <row r="383">
          <cell r="A383" t="str">
            <v>LAVRAS DO SUL2005</v>
          </cell>
          <cell r="B383" t="str">
            <v>LAVRAS DO SUL</v>
          </cell>
          <cell r="C383">
            <v>2005</v>
          </cell>
          <cell r="D383">
            <v>10036254.58</v>
          </cell>
          <cell r="E383">
            <v>530183.28</v>
          </cell>
          <cell r="F383">
            <v>422322.81</v>
          </cell>
          <cell r="G383">
            <v>95258.86</v>
          </cell>
          <cell r="H383">
            <v>65311.57</v>
          </cell>
          <cell r="I383">
            <v>282034.65999999997</v>
          </cell>
          <cell r="J383">
            <v>8075684.0199999996</v>
          </cell>
          <cell r="K383">
            <v>2232340.87</v>
          </cell>
          <cell r="M383">
            <v>2852880.33</v>
          </cell>
          <cell r="N383">
            <v>99279.91</v>
          </cell>
          <cell r="O383">
            <v>1042772.75</v>
          </cell>
          <cell r="P383">
            <v>128087.9</v>
          </cell>
          <cell r="Q383">
            <v>1093155.6200000001</v>
          </cell>
          <cell r="R383">
            <v>643466.69999999995</v>
          </cell>
          <cell r="S383">
            <v>422250</v>
          </cell>
          <cell r="T383">
            <v>12093.54</v>
          </cell>
          <cell r="U383">
            <v>928624.13</v>
          </cell>
        </row>
        <row r="384">
          <cell r="A384" t="str">
            <v>LAVRAS DO SUL2006</v>
          </cell>
          <cell r="B384" t="str">
            <v>LAVRAS DO SUL</v>
          </cell>
          <cell r="C384">
            <v>2006</v>
          </cell>
          <cell r="D384">
            <v>11635878.779999999</v>
          </cell>
          <cell r="E384">
            <v>715316.31</v>
          </cell>
          <cell r="F384">
            <v>586631.44999999995</v>
          </cell>
          <cell r="G384">
            <v>110728.71</v>
          </cell>
          <cell r="H384">
            <v>95493.19</v>
          </cell>
          <cell r="I384">
            <v>360287.86</v>
          </cell>
          <cell r="J384">
            <v>9207461.2100000009</v>
          </cell>
          <cell r="K384">
            <v>2388589.88</v>
          </cell>
          <cell r="M384">
            <v>3060504.8</v>
          </cell>
          <cell r="N384">
            <v>96569.34</v>
          </cell>
          <cell r="O384">
            <v>1058789.8999999999</v>
          </cell>
          <cell r="P384">
            <v>189493.75</v>
          </cell>
          <cell r="Q384">
            <v>197554.5</v>
          </cell>
          <cell r="R384">
            <v>0</v>
          </cell>
          <cell r="S384">
            <v>162685.71</v>
          </cell>
          <cell r="T384">
            <v>16190.82</v>
          </cell>
          <cell r="U384">
            <v>1687256.12</v>
          </cell>
        </row>
        <row r="385">
          <cell r="A385" t="str">
            <v>LAVRAS DO SUL2007</v>
          </cell>
          <cell r="B385" t="str">
            <v>LAVRAS DO SUL</v>
          </cell>
          <cell r="C385">
            <v>2007</v>
          </cell>
          <cell r="D385">
            <v>13379498.539999999</v>
          </cell>
          <cell r="E385">
            <v>1066717.32</v>
          </cell>
          <cell r="F385">
            <v>938476.84</v>
          </cell>
          <cell r="G385">
            <v>105741.73</v>
          </cell>
          <cell r="H385">
            <v>143263.10999999999</v>
          </cell>
          <cell r="I385">
            <v>380033.21</v>
          </cell>
          <cell r="J385">
            <v>10035159.199999999</v>
          </cell>
          <cell r="K385">
            <v>2659771.92</v>
          </cell>
          <cell r="M385">
            <v>3023223.88</v>
          </cell>
          <cell r="N385">
            <v>102346.54000000001</v>
          </cell>
          <cell r="O385">
            <v>1154146.42</v>
          </cell>
          <cell r="P385">
            <v>838732.9</v>
          </cell>
          <cell r="Q385">
            <v>202235.41</v>
          </cell>
          <cell r="R385">
            <v>0</v>
          </cell>
          <cell r="S385">
            <v>120250</v>
          </cell>
          <cell r="T385">
            <v>7411.92</v>
          </cell>
          <cell r="U385">
            <v>2094667.17</v>
          </cell>
        </row>
        <row r="386">
          <cell r="A386" t="str">
            <v>LAVRAS DO SUL2008</v>
          </cell>
          <cell r="B386" t="str">
            <v>LAVRAS DO SUL</v>
          </cell>
          <cell r="C386">
            <v>2008</v>
          </cell>
          <cell r="D386">
            <v>14556474.140000001</v>
          </cell>
          <cell r="E386">
            <v>1016183.57</v>
          </cell>
          <cell r="F386">
            <v>878653.92</v>
          </cell>
          <cell r="G386">
            <v>111725.22</v>
          </cell>
          <cell r="H386">
            <v>348395.86</v>
          </cell>
          <cell r="I386">
            <v>492331.08</v>
          </cell>
          <cell r="J386">
            <v>11620018.970000001</v>
          </cell>
          <cell r="K386">
            <v>3441130.64</v>
          </cell>
          <cell r="M386">
            <v>3700952.8100000005</v>
          </cell>
          <cell r="N386">
            <v>124978.06000000001</v>
          </cell>
          <cell r="O386">
            <v>1491006.91</v>
          </cell>
          <cell r="P386">
            <v>229915.42</v>
          </cell>
          <cell r="Q386">
            <v>514347.37</v>
          </cell>
          <cell r="R386">
            <v>228000</v>
          </cell>
          <cell r="S386">
            <v>260027.85</v>
          </cell>
          <cell r="T386">
            <v>9696.11</v>
          </cell>
          <cell r="U386">
            <v>1648978.73</v>
          </cell>
        </row>
        <row r="387">
          <cell r="A387" t="str">
            <v>LAVRAS DO SUL2009</v>
          </cell>
          <cell r="B387" t="str">
            <v>LAVRAS DO SUL</v>
          </cell>
          <cell r="C387">
            <v>2009</v>
          </cell>
          <cell r="D387">
            <v>14652440.43</v>
          </cell>
          <cell r="E387">
            <v>871304.75</v>
          </cell>
          <cell r="F387">
            <v>723487.95</v>
          </cell>
          <cell r="G387">
            <v>119181.01</v>
          </cell>
          <cell r="H387">
            <v>369263.4</v>
          </cell>
          <cell r="I387">
            <v>510060.54</v>
          </cell>
          <cell r="J387">
            <v>11720299.08</v>
          </cell>
          <cell r="K387">
            <v>3225383.91</v>
          </cell>
          <cell r="M387">
            <v>3513521.17</v>
          </cell>
          <cell r="N387">
            <v>255457.61</v>
          </cell>
          <cell r="O387">
            <v>1731674.66</v>
          </cell>
          <cell r="P387">
            <v>228824.21</v>
          </cell>
          <cell r="Q387">
            <v>132574.39000000001</v>
          </cell>
          <cell r="R387">
            <v>0</v>
          </cell>
          <cell r="S387">
            <v>65190.11</v>
          </cell>
          <cell r="T387">
            <v>9118.49</v>
          </cell>
          <cell r="U387">
            <v>1786570.73</v>
          </cell>
        </row>
        <row r="388">
          <cell r="A388" t="str">
            <v>LAVRAS DO SUL2010</v>
          </cell>
          <cell r="B388" t="str">
            <v>LAVRAS DO SUL</v>
          </cell>
          <cell r="C388">
            <v>2010</v>
          </cell>
          <cell r="D388">
            <v>18587085.690000001</v>
          </cell>
          <cell r="E388">
            <v>1693602.11</v>
          </cell>
          <cell r="F388">
            <v>1515509.96</v>
          </cell>
          <cell r="G388">
            <v>151003.95000000001</v>
          </cell>
          <cell r="H388">
            <v>995309.43</v>
          </cell>
          <cell r="I388">
            <v>564012.13</v>
          </cell>
          <cell r="J388">
            <v>14309294.59</v>
          </cell>
          <cell r="K388">
            <v>3463901.55</v>
          </cell>
          <cell r="M388">
            <v>4219908.3199999994</v>
          </cell>
          <cell r="N388">
            <v>293747.61</v>
          </cell>
          <cell r="O388">
            <v>2114732.56</v>
          </cell>
          <cell r="P388">
            <v>221045.56</v>
          </cell>
          <cell r="Q388">
            <v>636723.55000000005</v>
          </cell>
          <cell r="R388">
            <v>0</v>
          </cell>
          <cell r="S388">
            <v>603367.79</v>
          </cell>
          <cell r="T388">
            <v>16718.599999999999</v>
          </cell>
          <cell r="U388">
            <v>2104000.48</v>
          </cell>
        </row>
        <row r="389">
          <cell r="A389" t="str">
            <v>LAVRAS DO SUL2011</v>
          </cell>
          <cell r="B389" t="str">
            <v>LAVRAS DO SUL</v>
          </cell>
          <cell r="C389">
            <v>2011</v>
          </cell>
          <cell r="D389">
            <v>21132694</v>
          </cell>
          <cell r="E389">
            <v>1572996.2</v>
          </cell>
          <cell r="F389">
            <v>1369473.23</v>
          </cell>
          <cell r="G389">
            <v>165108.04</v>
          </cell>
          <cell r="H389">
            <v>694462.88</v>
          </cell>
          <cell r="I389">
            <v>721114.65</v>
          </cell>
          <cell r="J389">
            <v>16237033.130000001</v>
          </cell>
          <cell r="K389">
            <v>4279550.66</v>
          </cell>
          <cell r="M389">
            <v>4839491.66</v>
          </cell>
          <cell r="N389">
            <v>198908.1</v>
          </cell>
          <cell r="O389">
            <v>2709996.71</v>
          </cell>
          <cell r="P389">
            <v>217776.17</v>
          </cell>
          <cell r="Q389">
            <v>1626030.18</v>
          </cell>
          <cell r="R389">
            <v>888000</v>
          </cell>
          <cell r="S389">
            <v>526532.04</v>
          </cell>
          <cell r="T389">
            <v>26505.27</v>
          </cell>
          <cell r="U389">
            <v>2450767.14</v>
          </cell>
        </row>
        <row r="390">
          <cell r="A390" t="str">
            <v>LAVRAS DO SUL2012</v>
          </cell>
          <cell r="B390" t="str">
            <v>LAVRAS DO SUL</v>
          </cell>
          <cell r="C390">
            <v>2012</v>
          </cell>
          <cell r="D390">
            <v>24607217.93</v>
          </cell>
          <cell r="E390">
            <v>1585244.33</v>
          </cell>
          <cell r="F390">
            <v>1378880.51</v>
          </cell>
          <cell r="G390">
            <v>178138.1</v>
          </cell>
          <cell r="H390">
            <v>700145.09</v>
          </cell>
          <cell r="I390">
            <v>873322.63</v>
          </cell>
          <cell r="J390">
            <v>17842106.739999998</v>
          </cell>
          <cell r="K390">
            <v>4418141.04</v>
          </cell>
          <cell r="M390">
            <v>4897088.82</v>
          </cell>
          <cell r="N390">
            <v>539469.37</v>
          </cell>
          <cell r="O390">
            <v>3059210.6</v>
          </cell>
          <cell r="P390">
            <v>439645.46</v>
          </cell>
          <cell r="Q390">
            <v>421324.35</v>
          </cell>
          <cell r="R390">
            <v>0</v>
          </cell>
          <cell r="S390">
            <v>387166.7</v>
          </cell>
          <cell r="T390">
            <v>16171.78</v>
          </cell>
          <cell r="U390">
            <v>2652797.42</v>
          </cell>
        </row>
        <row r="391">
          <cell r="A391" t="str">
            <v>LAVRAS DO SUL2013</v>
          </cell>
          <cell r="B391" t="str">
            <v>LAVRAS DO SUL</v>
          </cell>
          <cell r="C391">
            <v>2013</v>
          </cell>
          <cell r="D391">
            <v>24866915.879999999</v>
          </cell>
          <cell r="E391">
            <v>1545758.53</v>
          </cell>
          <cell r="F391">
            <v>1323449.92</v>
          </cell>
          <cell r="G391">
            <v>193644.59</v>
          </cell>
          <cell r="H391">
            <v>417192.59</v>
          </cell>
          <cell r="I391">
            <v>954482.63</v>
          </cell>
          <cell r="J391">
            <v>20152984.190000001</v>
          </cell>
          <cell r="K391">
            <v>4745462.25</v>
          </cell>
          <cell r="M391">
            <v>5840892.7400000002</v>
          </cell>
          <cell r="N391">
            <v>388365.06000000006</v>
          </cell>
          <cell r="O391">
            <v>3396515.07</v>
          </cell>
          <cell r="P391">
            <v>283479.19</v>
          </cell>
          <cell r="Q391">
            <v>521217.87</v>
          </cell>
          <cell r="R391">
            <v>0</v>
          </cell>
          <cell r="S391">
            <v>480204.06</v>
          </cell>
          <cell r="T391">
            <v>26186.17</v>
          </cell>
        </row>
        <row r="392">
          <cell r="A392" t="str">
            <v>LAVRAS DO SUL2014</v>
          </cell>
          <cell r="B392" t="str">
            <v>LAVRAS DO SUL</v>
          </cell>
          <cell r="C392">
            <v>2014</v>
          </cell>
          <cell r="D392">
            <v>25737945.57</v>
          </cell>
          <cell r="E392">
            <v>2489338.2799999998</v>
          </cell>
          <cell r="F392">
            <v>2261604.7200000002</v>
          </cell>
          <cell r="G392">
            <v>208172.15</v>
          </cell>
          <cell r="H392">
            <v>486592.18</v>
          </cell>
          <cell r="I392">
            <v>1091497.2</v>
          </cell>
          <cell r="J392">
            <v>18262486.780000001</v>
          </cell>
          <cell r="K392">
            <v>5103649.71</v>
          </cell>
          <cell r="M392">
            <v>6360208.1100000003</v>
          </cell>
          <cell r="N392">
            <v>400246.12</v>
          </cell>
          <cell r="P392">
            <v>336828.15999999997</v>
          </cell>
          <cell r="Q392">
            <v>1341543.08</v>
          </cell>
          <cell r="R392">
            <v>713585.22</v>
          </cell>
          <cell r="S392">
            <v>562371.98</v>
          </cell>
          <cell r="T392">
            <v>51898.05</v>
          </cell>
        </row>
        <row r="393">
          <cell r="A393" t="str">
            <v>DIANÓPOLIS2002</v>
          </cell>
          <cell r="B393" t="str">
            <v>DIANÓPOLIS</v>
          </cell>
          <cell r="C393">
            <v>2002</v>
          </cell>
          <cell r="D393">
            <v>5409047.7300000004</v>
          </cell>
          <cell r="E393">
            <v>347160.49</v>
          </cell>
          <cell r="F393">
            <v>319363.93</v>
          </cell>
          <cell r="G393">
            <v>42313.74</v>
          </cell>
          <cell r="H393">
            <v>195426.66</v>
          </cell>
          <cell r="I393">
            <v>0</v>
          </cell>
          <cell r="J393">
            <v>5007041.37</v>
          </cell>
          <cell r="K393">
            <v>2055788.69</v>
          </cell>
          <cell r="M393">
            <v>1000062.4400000001</v>
          </cell>
          <cell r="N393">
            <v>41204.019999999997</v>
          </cell>
          <cell r="O393">
            <v>571379.09</v>
          </cell>
          <cell r="P393">
            <v>36055.96</v>
          </cell>
          <cell r="Q393">
            <v>1925410</v>
          </cell>
          <cell r="R393">
            <v>0</v>
          </cell>
          <cell r="S393">
            <v>1925410</v>
          </cell>
          <cell r="T393">
            <v>0</v>
          </cell>
          <cell r="U393">
            <v>540462.9</v>
          </cell>
        </row>
        <row r="394">
          <cell r="A394" t="str">
            <v>DIANÓPOLIS2003</v>
          </cell>
          <cell r="B394" t="str">
            <v>DIANÓPOLIS</v>
          </cell>
          <cell r="C394">
            <v>2003</v>
          </cell>
          <cell r="D394">
            <v>6406887.5499999998</v>
          </cell>
          <cell r="E394">
            <v>457359.46</v>
          </cell>
          <cell r="F394">
            <v>408928.17</v>
          </cell>
          <cell r="G394">
            <v>42034.9</v>
          </cell>
          <cell r="H394">
            <v>237043.53</v>
          </cell>
          <cell r="I394">
            <v>0</v>
          </cell>
          <cell r="J394">
            <v>5925402.0199999996</v>
          </cell>
          <cell r="K394">
            <v>2157380.75</v>
          </cell>
          <cell r="M394">
            <v>1349417.96</v>
          </cell>
          <cell r="N394">
            <v>45411.18</v>
          </cell>
          <cell r="O394">
            <v>870356.35</v>
          </cell>
          <cell r="P394">
            <v>1247.06</v>
          </cell>
          <cell r="Q394">
            <v>1248039.77</v>
          </cell>
          <cell r="R394">
            <v>0</v>
          </cell>
          <cell r="S394">
            <v>1248039.77</v>
          </cell>
          <cell r="T394">
            <v>0</v>
          </cell>
          <cell r="U394">
            <v>619335.32999999996</v>
          </cell>
        </row>
        <row r="395">
          <cell r="A395" t="str">
            <v>DIANÓPOLIS2004</v>
          </cell>
          <cell r="B395" t="str">
            <v>DIANÓPOLIS</v>
          </cell>
          <cell r="C395">
            <v>2004</v>
          </cell>
          <cell r="D395">
            <v>8005283.5499999998</v>
          </cell>
          <cell r="E395">
            <v>518944.17</v>
          </cell>
          <cell r="F395">
            <v>489331.93</v>
          </cell>
          <cell r="G395">
            <v>45682.3</v>
          </cell>
          <cell r="H395">
            <v>252400.59</v>
          </cell>
          <cell r="I395">
            <v>0</v>
          </cell>
          <cell r="J395">
            <v>7396238.9299999997</v>
          </cell>
          <cell r="K395">
            <v>2390793.62</v>
          </cell>
          <cell r="M395">
            <v>1890718.0100000002</v>
          </cell>
          <cell r="N395">
            <v>59490.1</v>
          </cell>
          <cell r="O395">
            <v>1032926.88</v>
          </cell>
          <cell r="P395">
            <v>73706.2</v>
          </cell>
          <cell r="Q395">
            <v>359160.6</v>
          </cell>
          <cell r="R395">
            <v>0</v>
          </cell>
          <cell r="S395">
            <v>319277.59999999998</v>
          </cell>
          <cell r="T395">
            <v>0</v>
          </cell>
          <cell r="U395">
            <v>756986.16</v>
          </cell>
        </row>
        <row r="396">
          <cell r="A396" t="str">
            <v>DIANÓPOLIS2005</v>
          </cell>
          <cell r="B396" t="str">
            <v>DIANÓPOLIS</v>
          </cell>
          <cell r="C396">
            <v>2005</v>
          </cell>
          <cell r="D396">
            <v>9544869.7400000002</v>
          </cell>
          <cell r="E396">
            <v>861781.82</v>
          </cell>
          <cell r="F396">
            <v>815337.82</v>
          </cell>
          <cell r="G396">
            <v>70332.960000000006</v>
          </cell>
          <cell r="H396">
            <v>444420.23</v>
          </cell>
          <cell r="J396">
            <v>8617120.0399999991</v>
          </cell>
          <cell r="K396">
            <v>3032400.4</v>
          </cell>
          <cell r="M396">
            <v>1689476.3399999999</v>
          </cell>
          <cell r="N396">
            <v>78715.61</v>
          </cell>
          <cell r="O396">
            <v>1063845.82</v>
          </cell>
          <cell r="P396">
            <v>47992.76</v>
          </cell>
          <cell r="Q396">
            <v>281398.28000000003</v>
          </cell>
          <cell r="S396">
            <v>281398.28000000003</v>
          </cell>
          <cell r="U396">
            <v>834387.5</v>
          </cell>
        </row>
        <row r="397">
          <cell r="A397" t="str">
            <v>DIANÓPOLIS2006</v>
          </cell>
          <cell r="B397" t="str">
            <v>DIANÓPOLIS</v>
          </cell>
          <cell r="C397">
            <v>2006</v>
          </cell>
          <cell r="D397">
            <v>12902058.359999999</v>
          </cell>
          <cell r="E397">
            <v>1495828.19</v>
          </cell>
          <cell r="F397">
            <v>1460707.58</v>
          </cell>
          <cell r="G397">
            <v>95204.24</v>
          </cell>
          <cell r="H397">
            <v>1097883.45</v>
          </cell>
          <cell r="I397">
            <v>0</v>
          </cell>
          <cell r="J397">
            <v>11352491.939999999</v>
          </cell>
          <cell r="K397">
            <v>4042736.38</v>
          </cell>
          <cell r="M397">
            <v>2075593.6400000001</v>
          </cell>
          <cell r="N397">
            <v>99747.67</v>
          </cell>
          <cell r="O397">
            <v>1490931.88</v>
          </cell>
          <cell r="P397">
            <v>49952.59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1080303.53</v>
          </cell>
        </row>
        <row r="398">
          <cell r="A398" t="str">
            <v>DIANÓPOLIS2007</v>
          </cell>
          <cell r="B398" t="str">
            <v>DIANÓPOLIS</v>
          </cell>
          <cell r="C398">
            <v>2007</v>
          </cell>
          <cell r="D398">
            <v>16629966.16</v>
          </cell>
          <cell r="E398">
            <v>3235996.39</v>
          </cell>
          <cell r="F398">
            <v>3094824.56</v>
          </cell>
          <cell r="G398">
            <v>116135.44</v>
          </cell>
          <cell r="H398">
            <v>2391212.2799999998</v>
          </cell>
          <cell r="I398">
            <v>0</v>
          </cell>
          <cell r="J398">
            <v>13256454.01</v>
          </cell>
          <cell r="K398">
            <v>4695034.96</v>
          </cell>
          <cell r="M398">
            <v>2384986.75</v>
          </cell>
          <cell r="N398">
            <v>157649.35</v>
          </cell>
          <cell r="O398">
            <v>2104345.29</v>
          </cell>
          <cell r="P398">
            <v>119550.57</v>
          </cell>
          <cell r="Q398">
            <v>759275.8</v>
          </cell>
          <cell r="R398">
            <v>0</v>
          </cell>
          <cell r="S398">
            <v>759275.8</v>
          </cell>
          <cell r="T398">
            <v>0</v>
          </cell>
          <cell r="U398">
            <v>1425441.9</v>
          </cell>
        </row>
        <row r="399">
          <cell r="A399" t="str">
            <v>DIANÓPOLIS2008</v>
          </cell>
          <cell r="B399" t="str">
            <v>DIANÓPOLIS</v>
          </cell>
          <cell r="C399">
            <v>2008</v>
          </cell>
          <cell r="D399">
            <v>20071601.82</v>
          </cell>
          <cell r="E399">
            <v>2879142.26</v>
          </cell>
          <cell r="F399">
            <v>2814656.14</v>
          </cell>
          <cell r="G399">
            <v>161271.31</v>
          </cell>
          <cell r="H399">
            <v>2104388.04</v>
          </cell>
          <cell r="I399">
            <v>0</v>
          </cell>
          <cell r="J399">
            <v>16630291.619999999</v>
          </cell>
          <cell r="K399">
            <v>5833520.75</v>
          </cell>
          <cell r="M399">
            <v>2797610.89</v>
          </cell>
          <cell r="N399">
            <v>176256.56</v>
          </cell>
          <cell r="O399">
            <v>3127647.17</v>
          </cell>
          <cell r="P399">
            <v>109234.08</v>
          </cell>
          <cell r="Q399">
            <v>2388740.25</v>
          </cell>
          <cell r="R399">
            <v>0</v>
          </cell>
          <cell r="S399">
            <v>2388740.25</v>
          </cell>
          <cell r="T399">
            <v>0</v>
          </cell>
          <cell r="U399">
            <v>1907545.9</v>
          </cell>
        </row>
        <row r="400">
          <cell r="A400" t="str">
            <v>DIANÓPOLIS2009</v>
          </cell>
          <cell r="B400" t="str">
            <v>DIANÓPOLIS</v>
          </cell>
          <cell r="C400">
            <v>2009</v>
          </cell>
          <cell r="D400">
            <v>19672345.73</v>
          </cell>
          <cell r="E400">
            <v>1928963.27</v>
          </cell>
          <cell r="F400">
            <v>1852665.65</v>
          </cell>
          <cell r="G400">
            <v>286959.19</v>
          </cell>
          <cell r="H400">
            <v>1329263.6599999999</v>
          </cell>
          <cell r="I400">
            <v>136011.35</v>
          </cell>
          <cell r="J400">
            <v>17419081.149999999</v>
          </cell>
          <cell r="K400">
            <v>5516258.8700000001</v>
          </cell>
          <cell r="M400">
            <v>3558769.61</v>
          </cell>
          <cell r="N400">
            <v>232336.66999999998</v>
          </cell>
          <cell r="O400">
            <v>3311057.64</v>
          </cell>
          <cell r="P400">
            <v>106069.85</v>
          </cell>
          <cell r="Q400">
            <v>275000</v>
          </cell>
          <cell r="R400">
            <v>0</v>
          </cell>
          <cell r="S400">
            <v>275000</v>
          </cell>
          <cell r="T400">
            <v>0</v>
          </cell>
          <cell r="U400">
            <v>-2981543.26</v>
          </cell>
        </row>
        <row r="401">
          <cell r="A401" t="str">
            <v>DIANÓPOLIS2010</v>
          </cell>
          <cell r="B401" t="str">
            <v>DIANÓPOLIS</v>
          </cell>
          <cell r="C401">
            <v>2010</v>
          </cell>
          <cell r="D401">
            <v>22523240.34</v>
          </cell>
          <cell r="E401">
            <v>2755603.03</v>
          </cell>
          <cell r="F401">
            <v>2563643.84</v>
          </cell>
          <cell r="G401">
            <v>288916.88</v>
          </cell>
          <cell r="H401">
            <v>2050931.38</v>
          </cell>
          <cell r="I401">
            <v>860662.22</v>
          </cell>
          <cell r="J401">
            <v>18482582.829999998</v>
          </cell>
          <cell r="K401">
            <v>5923265.0599999996</v>
          </cell>
          <cell r="M401">
            <v>2525106.23</v>
          </cell>
          <cell r="N401">
            <v>258561.32</v>
          </cell>
          <cell r="O401">
            <v>3641852.33</v>
          </cell>
          <cell r="P401">
            <v>207026.39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2141186.7799999998</v>
          </cell>
        </row>
        <row r="402">
          <cell r="A402" t="str">
            <v>DIANÓPOLIS2011</v>
          </cell>
          <cell r="B402" t="str">
            <v>DIANÓPOLIS</v>
          </cell>
          <cell r="C402">
            <v>2011</v>
          </cell>
          <cell r="D402">
            <v>24943195.969999999</v>
          </cell>
          <cell r="E402">
            <v>1731813.18</v>
          </cell>
          <cell r="F402">
            <v>1667444.83</v>
          </cell>
          <cell r="G402">
            <v>354979.56</v>
          </cell>
          <cell r="H402">
            <v>1069344.79</v>
          </cell>
          <cell r="I402">
            <v>1254508.6000000001</v>
          </cell>
          <cell r="J402">
            <v>21401293.629999999</v>
          </cell>
          <cell r="K402">
            <v>7203941.3300000001</v>
          </cell>
          <cell r="M402">
            <v>5648191.96</v>
          </cell>
          <cell r="N402">
            <v>311564.79999999999</v>
          </cell>
          <cell r="O402">
            <v>4330632.6500000004</v>
          </cell>
          <cell r="P402">
            <v>104264.38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-2711229.83</v>
          </cell>
        </row>
        <row r="403">
          <cell r="A403" t="str">
            <v>DIANÓPOLIS2012</v>
          </cell>
          <cell r="B403" t="str">
            <v>DIANÓPOLIS</v>
          </cell>
          <cell r="C403">
            <v>2012</v>
          </cell>
          <cell r="D403">
            <v>32349800.899999999</v>
          </cell>
          <cell r="E403">
            <v>2950988.55</v>
          </cell>
          <cell r="F403">
            <v>2850377.71</v>
          </cell>
          <cell r="G403">
            <v>333986.34999999998</v>
          </cell>
          <cell r="H403">
            <v>1189270.94</v>
          </cell>
          <cell r="I403">
            <v>1425461.36</v>
          </cell>
          <cell r="J403">
            <v>26666526.77</v>
          </cell>
          <cell r="K403">
            <v>7427733.71</v>
          </cell>
          <cell r="M403">
            <v>4930575.0600000005</v>
          </cell>
          <cell r="N403">
            <v>379063.89999999997</v>
          </cell>
          <cell r="O403">
            <v>4663553.4000000004</v>
          </cell>
          <cell r="P403">
            <v>308022.90999999997</v>
          </cell>
          <cell r="Q403">
            <v>271302.34000000003</v>
          </cell>
          <cell r="U403">
            <v>3106549.86</v>
          </cell>
        </row>
        <row r="404">
          <cell r="A404" t="str">
            <v>DIANÓPOLIS2013</v>
          </cell>
          <cell r="B404" t="str">
            <v>DIANÓPOLIS</v>
          </cell>
          <cell r="C404">
            <v>2013</v>
          </cell>
          <cell r="D404">
            <v>34063583.049999997</v>
          </cell>
          <cell r="E404">
            <v>2569255.06</v>
          </cell>
          <cell r="F404">
            <v>2407225.41</v>
          </cell>
          <cell r="G404">
            <v>355729.4</v>
          </cell>
          <cell r="H404">
            <v>1062997.94</v>
          </cell>
          <cell r="I404">
            <v>1435393.46</v>
          </cell>
          <cell r="J404">
            <v>29374741.989999998</v>
          </cell>
          <cell r="K404">
            <v>7988229.3399999999</v>
          </cell>
          <cell r="M404">
            <v>5434131.4000000004</v>
          </cell>
          <cell r="N404">
            <v>438021.52</v>
          </cell>
          <cell r="O404">
            <v>5609311.9500000002</v>
          </cell>
          <cell r="P404">
            <v>478248.06</v>
          </cell>
          <cell r="U404">
            <v>3446648.25</v>
          </cell>
        </row>
        <row r="405">
          <cell r="A405" t="str">
            <v>DIANÓPOLIS2014</v>
          </cell>
          <cell r="B405" t="str">
            <v>DIANÓPOLIS</v>
          </cell>
          <cell r="C405">
            <v>2014</v>
          </cell>
          <cell r="D405">
            <v>39196615.990000002</v>
          </cell>
          <cell r="E405">
            <v>3853390.55</v>
          </cell>
          <cell r="F405">
            <v>3648661.73</v>
          </cell>
          <cell r="G405">
            <v>449344.38</v>
          </cell>
          <cell r="H405">
            <v>1765408.84</v>
          </cell>
          <cell r="I405">
            <v>2030578.25</v>
          </cell>
          <cell r="J405">
            <v>31328616.68</v>
          </cell>
          <cell r="K405">
            <v>8583228.9000000004</v>
          </cell>
          <cell r="M405">
            <v>6261745.8399999999</v>
          </cell>
          <cell r="N405">
            <v>464812.80999999994</v>
          </cell>
          <cell r="O405">
            <v>6209632.79</v>
          </cell>
          <cell r="P405">
            <v>476179.46</v>
          </cell>
          <cell r="U405">
            <v>3749855.06</v>
          </cell>
        </row>
        <row r="406">
          <cell r="A406" t="str">
            <v>SÃO JULIÃO2002</v>
          </cell>
          <cell r="B406" t="str">
            <v>SÃO JULIÃO</v>
          </cell>
          <cell r="C406">
            <v>2002</v>
          </cell>
          <cell r="D406">
            <v>3075543.22</v>
          </cell>
          <cell r="E406">
            <v>145229.67000000001</v>
          </cell>
          <cell r="F406">
            <v>141704.45000000001</v>
          </cell>
          <cell r="G406">
            <v>8118.16</v>
          </cell>
          <cell r="H406">
            <v>43756.37</v>
          </cell>
          <cell r="I406">
            <v>0</v>
          </cell>
          <cell r="J406">
            <v>2889087.31</v>
          </cell>
          <cell r="K406">
            <v>1470947.94</v>
          </cell>
          <cell r="M406">
            <v>74512.819999999992</v>
          </cell>
          <cell r="N406">
            <v>12588.54</v>
          </cell>
          <cell r="O406">
            <v>567415.29</v>
          </cell>
          <cell r="P406">
            <v>21.89</v>
          </cell>
          <cell r="Q406">
            <v>2325198.12</v>
          </cell>
          <cell r="R406">
            <v>0</v>
          </cell>
          <cell r="S406">
            <v>2325198.12</v>
          </cell>
          <cell r="T406">
            <v>0</v>
          </cell>
          <cell r="U406">
            <v>273534.84000000003</v>
          </cell>
        </row>
        <row r="407">
          <cell r="A407" t="str">
            <v>SÃO JULIÃO2003</v>
          </cell>
          <cell r="B407" t="str">
            <v>SÃO JULIÃO</v>
          </cell>
          <cell r="C407">
            <v>2003</v>
          </cell>
          <cell r="D407">
            <v>3258639</v>
          </cell>
          <cell r="E407">
            <v>143301</v>
          </cell>
          <cell r="F407">
            <v>139897</v>
          </cell>
          <cell r="G407">
            <v>8052</v>
          </cell>
          <cell r="H407">
            <v>42351</v>
          </cell>
          <cell r="I407">
            <v>0</v>
          </cell>
          <cell r="J407">
            <v>2976318</v>
          </cell>
          <cell r="K407">
            <v>1487631.29</v>
          </cell>
          <cell r="M407">
            <v>102890</v>
          </cell>
          <cell r="N407">
            <v>17739</v>
          </cell>
          <cell r="O407">
            <v>599934</v>
          </cell>
          <cell r="P407">
            <v>4915</v>
          </cell>
          <cell r="Q407">
            <v>2711931</v>
          </cell>
          <cell r="R407">
            <v>0</v>
          </cell>
          <cell r="S407">
            <v>2711931</v>
          </cell>
          <cell r="T407">
            <v>0</v>
          </cell>
          <cell r="U407">
            <v>279027</v>
          </cell>
        </row>
        <row r="408">
          <cell r="A408" t="str">
            <v>SÃO JULIÃO2004</v>
          </cell>
          <cell r="B408" t="str">
            <v>SÃO JULIÃO</v>
          </cell>
          <cell r="C408">
            <v>2004</v>
          </cell>
          <cell r="D408">
            <v>3345987.42</v>
          </cell>
          <cell r="E408">
            <v>139830.93</v>
          </cell>
          <cell r="F408">
            <v>138698.85999999999</v>
          </cell>
          <cell r="G408">
            <v>3177.25</v>
          </cell>
          <cell r="H408">
            <v>28451.73</v>
          </cell>
          <cell r="I408">
            <v>0</v>
          </cell>
          <cell r="J408">
            <v>3197905.98</v>
          </cell>
          <cell r="K408">
            <v>1592858.84</v>
          </cell>
          <cell r="M408">
            <v>99051.360000000015</v>
          </cell>
          <cell r="N408">
            <v>9371.9699999999993</v>
          </cell>
          <cell r="O408">
            <v>672314.86</v>
          </cell>
          <cell r="P408">
            <v>1466.75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298646.27</v>
          </cell>
        </row>
        <row r="409">
          <cell r="A409" t="str">
            <v>SÃO JULIÃO2005</v>
          </cell>
          <cell r="B409" t="str">
            <v>SÃO JULIÃO</v>
          </cell>
          <cell r="C409">
            <v>2005</v>
          </cell>
          <cell r="D409">
            <v>4525695.68</v>
          </cell>
          <cell r="E409">
            <v>205597.22</v>
          </cell>
          <cell r="F409">
            <v>199637.91</v>
          </cell>
          <cell r="G409">
            <v>4140.12</v>
          </cell>
          <cell r="H409">
            <v>52521.120000000003</v>
          </cell>
          <cell r="I409">
            <v>0</v>
          </cell>
          <cell r="J409">
            <v>4219136.87</v>
          </cell>
          <cell r="K409">
            <v>1929529.78</v>
          </cell>
          <cell r="M409">
            <v>114531.23000000001</v>
          </cell>
          <cell r="N409">
            <v>8050.14</v>
          </cell>
          <cell r="O409">
            <v>947179.64</v>
          </cell>
          <cell r="P409">
            <v>98001.31</v>
          </cell>
          <cell r="Q409">
            <v>1848</v>
          </cell>
          <cell r="R409">
            <v>0</v>
          </cell>
          <cell r="S409">
            <v>1848</v>
          </cell>
          <cell r="T409">
            <v>0</v>
          </cell>
          <cell r="U409">
            <v>360912.18</v>
          </cell>
        </row>
        <row r="410">
          <cell r="A410" t="str">
            <v>SÃO JULIÃO2006</v>
          </cell>
          <cell r="B410" t="str">
            <v>SÃO JULIÃO</v>
          </cell>
          <cell r="C410">
            <v>2006</v>
          </cell>
          <cell r="D410">
            <v>5207396.96</v>
          </cell>
          <cell r="E410">
            <v>223580.4</v>
          </cell>
          <cell r="F410">
            <v>216355.72</v>
          </cell>
          <cell r="G410">
            <v>4849.96</v>
          </cell>
          <cell r="H410">
            <v>76170.86</v>
          </cell>
          <cell r="I410">
            <v>35298.11</v>
          </cell>
          <cell r="J410">
            <v>4744026.91</v>
          </cell>
          <cell r="K410">
            <v>2070418.73</v>
          </cell>
          <cell r="M410">
            <v>126373.46</v>
          </cell>
          <cell r="N410">
            <v>14997.01</v>
          </cell>
          <cell r="O410">
            <v>1069108.02</v>
          </cell>
          <cell r="P410">
            <v>142607.75</v>
          </cell>
          <cell r="Q410">
            <v>52253.66</v>
          </cell>
          <cell r="R410">
            <v>171.41</v>
          </cell>
          <cell r="S410">
            <v>52082.25</v>
          </cell>
          <cell r="T410">
            <v>0</v>
          </cell>
          <cell r="U410">
            <v>387594.53</v>
          </cell>
        </row>
        <row r="411">
          <cell r="A411" t="str">
            <v>SÃO JULIÃO2007</v>
          </cell>
          <cell r="B411" t="str">
            <v>SÃO JULIÃO</v>
          </cell>
          <cell r="C411">
            <v>2007</v>
          </cell>
          <cell r="D411">
            <v>5915128.04</v>
          </cell>
          <cell r="E411">
            <v>249914.68</v>
          </cell>
          <cell r="F411">
            <v>243062.51</v>
          </cell>
          <cell r="G411">
            <v>2260.83</v>
          </cell>
          <cell r="H411">
            <v>66787.23</v>
          </cell>
          <cell r="I411">
            <v>318767.96000000002</v>
          </cell>
          <cell r="J411">
            <v>5300114.63</v>
          </cell>
          <cell r="K411">
            <v>2304938.42</v>
          </cell>
          <cell r="M411">
            <v>145804.14000000001</v>
          </cell>
          <cell r="N411">
            <v>10986.58</v>
          </cell>
          <cell r="O411">
            <v>1322949.03</v>
          </cell>
          <cell r="P411">
            <v>0</v>
          </cell>
          <cell r="Q411">
            <v>60270.400000000001</v>
          </cell>
          <cell r="R411">
            <v>0</v>
          </cell>
          <cell r="S411">
            <v>60270.400000000001</v>
          </cell>
          <cell r="T411">
            <v>0</v>
          </cell>
          <cell r="U411">
            <v>506816.29</v>
          </cell>
        </row>
        <row r="412">
          <cell r="A412" t="str">
            <v>SÃO JULIÃO2008</v>
          </cell>
          <cell r="B412" t="str">
            <v>SÃO JULIÃO</v>
          </cell>
          <cell r="C412">
            <v>2008</v>
          </cell>
          <cell r="D412">
            <v>7257889.9400000004</v>
          </cell>
          <cell r="E412">
            <v>315189.14</v>
          </cell>
          <cell r="F412">
            <v>308441.03999999998</v>
          </cell>
          <cell r="G412">
            <v>4249.46</v>
          </cell>
          <cell r="H412">
            <v>103935.54</v>
          </cell>
          <cell r="I412">
            <v>451995.85</v>
          </cell>
          <cell r="J412">
            <v>6423217.46</v>
          </cell>
          <cell r="K412">
            <v>3079702.71</v>
          </cell>
          <cell r="M412">
            <v>173605.52000000002</v>
          </cell>
          <cell r="N412">
            <v>17325.600000000002</v>
          </cell>
          <cell r="O412">
            <v>1491143.03</v>
          </cell>
          <cell r="P412">
            <v>0</v>
          </cell>
          <cell r="Q412">
            <v>131926.38</v>
          </cell>
          <cell r="R412">
            <v>112860</v>
          </cell>
          <cell r="S412">
            <v>19066.38</v>
          </cell>
          <cell r="T412">
            <v>0</v>
          </cell>
          <cell r="U412">
            <v>698597.45</v>
          </cell>
        </row>
        <row r="413">
          <cell r="A413" t="str">
            <v>SÃO JULIÃO2009</v>
          </cell>
          <cell r="B413" t="str">
            <v>SÃO JULIÃO</v>
          </cell>
          <cell r="C413">
            <v>2009</v>
          </cell>
          <cell r="D413">
            <v>8145639.21</v>
          </cell>
          <cell r="E413">
            <v>394852.85</v>
          </cell>
          <cell r="F413">
            <v>389576.95</v>
          </cell>
          <cell r="G413">
            <v>238.28</v>
          </cell>
          <cell r="H413">
            <v>160799.37</v>
          </cell>
          <cell r="I413">
            <v>258674.19</v>
          </cell>
          <cell r="J413">
            <v>7328070.25</v>
          </cell>
          <cell r="K413">
            <v>2878542.87</v>
          </cell>
          <cell r="M413">
            <v>218498.17999999996</v>
          </cell>
          <cell r="N413">
            <v>13410.559999999998</v>
          </cell>
          <cell r="O413">
            <v>1508909.99</v>
          </cell>
          <cell r="P413">
            <v>1676.11</v>
          </cell>
          <cell r="Q413">
            <v>100000</v>
          </cell>
          <cell r="S413">
            <v>100000</v>
          </cell>
          <cell r="U413">
            <v>736249</v>
          </cell>
        </row>
        <row r="414">
          <cell r="A414" t="str">
            <v>SÃO JULIÃO2010</v>
          </cell>
          <cell r="B414" t="str">
            <v>SÃO JULIÃO</v>
          </cell>
          <cell r="C414">
            <v>2010</v>
          </cell>
          <cell r="D414">
            <v>8678271.5600000005</v>
          </cell>
          <cell r="E414">
            <v>409691.02</v>
          </cell>
          <cell r="F414">
            <v>408263.34</v>
          </cell>
          <cell r="G414">
            <v>14376.81</v>
          </cell>
          <cell r="H414">
            <v>245353.04</v>
          </cell>
          <cell r="I414">
            <v>53633.919999999998</v>
          </cell>
          <cell r="J414">
            <v>8094194.5300000003</v>
          </cell>
          <cell r="K414">
            <v>3095735.68</v>
          </cell>
          <cell r="M414">
            <v>307652.25999999995</v>
          </cell>
          <cell r="N414">
            <v>17700.870000000003</v>
          </cell>
          <cell r="O414">
            <v>1670834.04</v>
          </cell>
          <cell r="P414">
            <v>0</v>
          </cell>
          <cell r="Q414">
            <v>636723.31000000006</v>
          </cell>
          <cell r="R414">
            <v>0</v>
          </cell>
          <cell r="S414">
            <v>629412.39</v>
          </cell>
          <cell r="T414">
            <v>7310.92</v>
          </cell>
          <cell r="U414">
            <v>807890.34</v>
          </cell>
        </row>
        <row r="415">
          <cell r="A415" t="str">
            <v>SÃO JULIÃO2011</v>
          </cell>
          <cell r="B415" t="str">
            <v>SÃO JULIÃO</v>
          </cell>
          <cell r="C415">
            <v>2011</v>
          </cell>
          <cell r="D415">
            <v>9718881.8200000003</v>
          </cell>
          <cell r="E415">
            <v>262299.53999999998</v>
          </cell>
          <cell r="F415">
            <v>246971.7</v>
          </cell>
          <cell r="G415">
            <v>10410.620000000001</v>
          </cell>
          <cell r="H415">
            <v>151548.79</v>
          </cell>
          <cell r="I415">
            <v>51857.34</v>
          </cell>
          <cell r="J415">
            <v>9306805.8200000003</v>
          </cell>
          <cell r="K415">
            <v>3812163.03</v>
          </cell>
          <cell r="M415">
            <v>326535.24</v>
          </cell>
          <cell r="N415">
            <v>27347.11</v>
          </cell>
          <cell r="O415">
            <v>2328239.83</v>
          </cell>
          <cell r="P415">
            <v>0</v>
          </cell>
          <cell r="Q415">
            <v>18.95</v>
          </cell>
          <cell r="R415">
            <v>0</v>
          </cell>
          <cell r="S415">
            <v>0</v>
          </cell>
          <cell r="T415">
            <v>18.95</v>
          </cell>
          <cell r="U415">
            <v>984936.47</v>
          </cell>
        </row>
        <row r="416">
          <cell r="A416" t="str">
            <v>SÃO JULIÃO2012</v>
          </cell>
          <cell r="B416" t="str">
            <v>SÃO JULIÃO</v>
          </cell>
          <cell r="C416">
            <v>2012</v>
          </cell>
          <cell r="D416">
            <v>10069377.720000001</v>
          </cell>
          <cell r="E416">
            <v>164268.49</v>
          </cell>
          <cell r="F416">
            <v>154243.79999999999</v>
          </cell>
          <cell r="G416">
            <v>6630.53</v>
          </cell>
          <cell r="H416">
            <v>61096.43</v>
          </cell>
          <cell r="I416">
            <v>0</v>
          </cell>
          <cell r="J416">
            <v>9814134.1999999993</v>
          </cell>
          <cell r="K416">
            <v>3926060.57</v>
          </cell>
          <cell r="M416">
            <v>319429.42</v>
          </cell>
          <cell r="N416">
            <v>33492.660000000003</v>
          </cell>
          <cell r="O416">
            <v>2485943.66</v>
          </cell>
          <cell r="P416">
            <v>4021.1</v>
          </cell>
          <cell r="Q416">
            <v>594745.9</v>
          </cell>
          <cell r="R416">
            <v>0</v>
          </cell>
          <cell r="S416">
            <v>594745.9</v>
          </cell>
          <cell r="T416">
            <v>0</v>
          </cell>
          <cell r="U416">
            <v>1010175.83</v>
          </cell>
        </row>
        <row r="417">
          <cell r="A417" t="str">
            <v>SÃO JULIÃO2013</v>
          </cell>
          <cell r="B417" t="str">
            <v>SÃO JULIÃO</v>
          </cell>
          <cell r="C417">
            <v>2013</v>
          </cell>
          <cell r="D417">
            <v>10915158.970000001</v>
          </cell>
          <cell r="E417">
            <v>262009.47</v>
          </cell>
          <cell r="F417">
            <v>238370.27</v>
          </cell>
          <cell r="G417">
            <v>13220.99</v>
          </cell>
          <cell r="H417">
            <v>149955.85999999999</v>
          </cell>
          <cell r="J417">
            <v>10562970.720000001</v>
          </cell>
          <cell r="K417">
            <v>4222320.41</v>
          </cell>
          <cell r="M417">
            <v>360017.82999999996</v>
          </cell>
          <cell r="N417">
            <v>42604.04</v>
          </cell>
          <cell r="O417">
            <v>2693749.63</v>
          </cell>
          <cell r="P417">
            <v>22751.25</v>
          </cell>
          <cell r="Q417">
            <v>978381.34</v>
          </cell>
          <cell r="S417">
            <v>978381.34</v>
          </cell>
          <cell r="U417">
            <v>1090495.56</v>
          </cell>
        </row>
        <row r="418">
          <cell r="A418" t="str">
            <v>SÃO JULIÃO2014</v>
          </cell>
          <cell r="B418" t="str">
            <v>SÃO JULIÃO</v>
          </cell>
          <cell r="C418">
            <v>2014</v>
          </cell>
          <cell r="D418">
            <v>13083627.199999999</v>
          </cell>
          <cell r="E418">
            <v>220044.87</v>
          </cell>
          <cell r="F418">
            <v>215939.78</v>
          </cell>
          <cell r="G418">
            <v>32032.39</v>
          </cell>
          <cell r="H418">
            <v>108628.77</v>
          </cell>
          <cell r="I418">
            <v>781943.8</v>
          </cell>
          <cell r="J418">
            <v>11964961.439999999</v>
          </cell>
          <cell r="K418">
            <v>4590398.05</v>
          </cell>
          <cell r="M418">
            <v>359116.1</v>
          </cell>
          <cell r="N418">
            <v>47756.66</v>
          </cell>
          <cell r="O418">
            <v>3390752.58</v>
          </cell>
          <cell r="Q418">
            <v>1394133.69</v>
          </cell>
          <cell r="U418">
            <v>1177438.18</v>
          </cell>
        </row>
        <row r="419">
          <cell r="A419" t="str">
            <v>SÃO JOÃO DO PIAUÍ2002</v>
          </cell>
          <cell r="B419" t="str">
            <v>SÃO JOÃO DO PIAUÍ</v>
          </cell>
          <cell r="C419">
            <v>2002</v>
          </cell>
          <cell r="D419">
            <v>7339971.6200000001</v>
          </cell>
          <cell r="E419">
            <v>208261.89</v>
          </cell>
          <cell r="F419">
            <v>173932.1</v>
          </cell>
          <cell r="G419">
            <v>29402.11</v>
          </cell>
          <cell r="H419">
            <v>88407.679999999993</v>
          </cell>
          <cell r="J419">
            <v>7098147.5700000003</v>
          </cell>
          <cell r="K419">
            <v>3432107.93</v>
          </cell>
          <cell r="M419">
            <v>395652.39999999997</v>
          </cell>
          <cell r="N419">
            <v>15009.24</v>
          </cell>
          <cell r="O419">
            <v>1221506.67</v>
          </cell>
          <cell r="Q419">
            <v>1431405.36</v>
          </cell>
          <cell r="S419">
            <v>1431405.36</v>
          </cell>
          <cell r="U419">
            <v>681865.17</v>
          </cell>
        </row>
        <row r="420">
          <cell r="A420" t="str">
            <v>SÃO JOÃO DO PIAUÍ2003</v>
          </cell>
          <cell r="B420" t="str">
            <v>SÃO JOÃO DO PIAUÍ</v>
          </cell>
          <cell r="C420">
            <v>2003</v>
          </cell>
          <cell r="D420">
            <v>9444521.4000000004</v>
          </cell>
          <cell r="E420">
            <v>489503.83</v>
          </cell>
          <cell r="F420">
            <v>419212.09</v>
          </cell>
          <cell r="G420">
            <v>29180.080000000002</v>
          </cell>
          <cell r="H420">
            <v>153960.31</v>
          </cell>
          <cell r="I420">
            <v>0</v>
          </cell>
          <cell r="J420">
            <v>8916292.1400000006</v>
          </cell>
          <cell r="K420">
            <v>3400295.52</v>
          </cell>
          <cell r="M420">
            <v>562548.31999999995</v>
          </cell>
          <cell r="N420">
            <v>23087.59</v>
          </cell>
          <cell r="O420">
            <v>1346303.78</v>
          </cell>
          <cell r="P420">
            <v>50</v>
          </cell>
          <cell r="Q420">
            <v>1301055.78</v>
          </cell>
          <cell r="R420">
            <v>0</v>
          </cell>
          <cell r="S420">
            <v>1301055.78</v>
          </cell>
          <cell r="T420">
            <v>0</v>
          </cell>
          <cell r="U420">
            <v>690064.62</v>
          </cell>
        </row>
        <row r="421">
          <cell r="A421" t="str">
            <v>SÃO JOÃO DO PIAUÍ2004</v>
          </cell>
          <cell r="B421" t="str">
            <v>SÃO JOÃO DO PIAUÍ</v>
          </cell>
          <cell r="C421">
            <v>2004</v>
          </cell>
          <cell r="D421">
            <v>10609277.85</v>
          </cell>
          <cell r="E421">
            <v>1131567.67</v>
          </cell>
          <cell r="F421">
            <v>1102807.6299999999</v>
          </cell>
          <cell r="G421">
            <v>91127.38</v>
          </cell>
          <cell r="H421">
            <v>844917.17</v>
          </cell>
          <cell r="I421">
            <v>0</v>
          </cell>
          <cell r="J421">
            <v>9477698.1799999997</v>
          </cell>
          <cell r="K421">
            <v>3560507.11</v>
          </cell>
          <cell r="M421">
            <v>579068.06000000006</v>
          </cell>
          <cell r="N421">
            <v>25817.75</v>
          </cell>
          <cell r="O421">
            <v>1645592.12</v>
          </cell>
          <cell r="P421">
            <v>12</v>
          </cell>
          <cell r="Q421">
            <v>1104318</v>
          </cell>
          <cell r="R421">
            <v>0</v>
          </cell>
          <cell r="S421">
            <v>1104318</v>
          </cell>
          <cell r="T421">
            <v>0</v>
          </cell>
          <cell r="U421">
            <v>731218.52</v>
          </cell>
        </row>
        <row r="422">
          <cell r="A422" t="str">
            <v>SÃO JOÃO DO PIAUÍ2005</v>
          </cell>
          <cell r="B422" t="str">
            <v>SÃO JOÃO DO PIAUÍ</v>
          </cell>
          <cell r="C422">
            <v>2005</v>
          </cell>
          <cell r="D422">
            <v>11506180.68</v>
          </cell>
          <cell r="E422">
            <v>842689.35</v>
          </cell>
          <cell r="F422">
            <v>831785.94</v>
          </cell>
          <cell r="G422">
            <v>65046.54</v>
          </cell>
          <cell r="H422">
            <v>481702.08</v>
          </cell>
          <cell r="I422">
            <v>0</v>
          </cell>
          <cell r="J422">
            <v>10660966.16</v>
          </cell>
          <cell r="K422">
            <v>4211155.26</v>
          </cell>
          <cell r="M422">
            <v>647262.39</v>
          </cell>
          <cell r="N422">
            <v>24875.37</v>
          </cell>
          <cell r="O422">
            <v>2056847.93</v>
          </cell>
          <cell r="P422">
            <v>0</v>
          </cell>
          <cell r="Q422">
            <v>225000</v>
          </cell>
          <cell r="R422">
            <v>0</v>
          </cell>
          <cell r="S422">
            <v>225000</v>
          </cell>
          <cell r="T422">
            <v>0</v>
          </cell>
          <cell r="U422">
            <v>858625.55</v>
          </cell>
        </row>
        <row r="423">
          <cell r="A423" t="str">
            <v>SÃO JOÃO DO PIAUÍ2006</v>
          </cell>
          <cell r="B423" t="str">
            <v>SÃO JOÃO DO PIAUÍ</v>
          </cell>
          <cell r="C423">
            <v>2006</v>
          </cell>
          <cell r="D423">
            <v>13452230.82</v>
          </cell>
          <cell r="E423">
            <v>2060443.66</v>
          </cell>
          <cell r="F423">
            <v>1957484.37</v>
          </cell>
          <cell r="G423">
            <v>26267.5</v>
          </cell>
          <cell r="H423">
            <v>1640705.1</v>
          </cell>
          <cell r="I423">
            <v>0</v>
          </cell>
          <cell r="J423">
            <v>11383244.470000001</v>
          </cell>
          <cell r="K423">
            <v>4400532.18</v>
          </cell>
          <cell r="M423">
            <v>793684.47999999998</v>
          </cell>
          <cell r="N423">
            <v>74101.039999999994</v>
          </cell>
          <cell r="O423">
            <v>2259582.64</v>
          </cell>
          <cell r="P423">
            <v>0.67</v>
          </cell>
          <cell r="Q423">
            <v>422149.19</v>
          </cell>
          <cell r="R423">
            <v>0</v>
          </cell>
          <cell r="S423">
            <v>422149.19</v>
          </cell>
          <cell r="T423">
            <v>0</v>
          </cell>
          <cell r="U423">
            <v>917217.88</v>
          </cell>
        </row>
        <row r="424">
          <cell r="A424" t="str">
            <v>SÃO JOÃO DO PIAUÍ2007</v>
          </cell>
          <cell r="B424" t="str">
            <v>SÃO JOÃO DO PIAUÍ</v>
          </cell>
          <cell r="C424">
            <v>2007</v>
          </cell>
          <cell r="D424">
            <v>17352128.68</v>
          </cell>
          <cell r="E424">
            <v>1341934.93</v>
          </cell>
          <cell r="F424">
            <v>1172550.55</v>
          </cell>
          <cell r="G424">
            <v>11973.71</v>
          </cell>
          <cell r="H424">
            <v>901650.52</v>
          </cell>
          <cell r="I424">
            <v>0</v>
          </cell>
          <cell r="J424">
            <v>15993269.51</v>
          </cell>
          <cell r="K424">
            <v>4758629.9400000004</v>
          </cell>
          <cell r="M424">
            <v>889136.62999999989</v>
          </cell>
          <cell r="N424">
            <v>64873.16</v>
          </cell>
          <cell r="O424">
            <v>2910414.6</v>
          </cell>
          <cell r="P424">
            <v>0</v>
          </cell>
          <cell r="Q424">
            <v>720143.25</v>
          </cell>
          <cell r="R424">
            <v>0</v>
          </cell>
          <cell r="S424">
            <v>720143.25</v>
          </cell>
          <cell r="T424">
            <v>0</v>
          </cell>
          <cell r="U424">
            <v>4320234.9000000004</v>
          </cell>
        </row>
        <row r="425">
          <cell r="A425" t="str">
            <v>SÃO JOÃO DO PIAUÍ2008</v>
          </cell>
          <cell r="B425" t="str">
            <v>SÃO JOÃO DO PIAUÍ</v>
          </cell>
          <cell r="C425">
            <v>2008</v>
          </cell>
          <cell r="D425">
            <v>18555222.620000001</v>
          </cell>
          <cell r="E425">
            <v>912140.15</v>
          </cell>
          <cell r="F425">
            <v>904957.15</v>
          </cell>
          <cell r="G425">
            <v>773.11</v>
          </cell>
          <cell r="H425">
            <v>656928.89</v>
          </cell>
          <cell r="I425">
            <v>0</v>
          </cell>
          <cell r="J425">
            <v>17628846.030000001</v>
          </cell>
          <cell r="K425">
            <v>6159405.0700000003</v>
          </cell>
          <cell r="M425">
            <v>1405105.8699999999</v>
          </cell>
          <cell r="N425">
            <v>51737.829999999994</v>
          </cell>
          <cell r="O425">
            <v>3781956.95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1620801.46</v>
          </cell>
        </row>
        <row r="426">
          <cell r="A426" t="str">
            <v>SÃO JOÃO DO PIAUÍ2009</v>
          </cell>
          <cell r="B426" t="str">
            <v>SÃO JOÃO DO PIAUÍ</v>
          </cell>
          <cell r="C426">
            <v>2009</v>
          </cell>
          <cell r="D426">
            <v>20069728.82</v>
          </cell>
          <cell r="E426">
            <v>984142.66</v>
          </cell>
          <cell r="F426">
            <v>663213.56000000006</v>
          </cell>
          <cell r="G426">
            <v>5878.04</v>
          </cell>
          <cell r="H426">
            <v>411668.93</v>
          </cell>
          <cell r="I426">
            <v>0</v>
          </cell>
          <cell r="J426">
            <v>19073671.850000001</v>
          </cell>
          <cell r="K426">
            <v>5757085.3700000001</v>
          </cell>
          <cell r="M426">
            <v>1821100.71</v>
          </cell>
          <cell r="N426">
            <v>73368.63</v>
          </cell>
          <cell r="O426">
            <v>4253688.5999999996</v>
          </cell>
          <cell r="P426">
            <v>0</v>
          </cell>
          <cell r="Q426">
            <v>497970</v>
          </cell>
          <cell r="R426">
            <v>0</v>
          </cell>
          <cell r="S426">
            <v>497970</v>
          </cell>
          <cell r="T426">
            <v>0</v>
          </cell>
          <cell r="U426">
            <v>1795846.13</v>
          </cell>
        </row>
        <row r="427">
          <cell r="A427" t="str">
            <v>SÃO JOÃO DO PIAUÍ2010</v>
          </cell>
          <cell r="B427" t="str">
            <v>SÃO JOÃO DO PIAUÍ</v>
          </cell>
          <cell r="C427">
            <v>2010</v>
          </cell>
          <cell r="D427">
            <v>21694422.09</v>
          </cell>
          <cell r="E427">
            <v>1366084.11</v>
          </cell>
          <cell r="F427">
            <v>1063728.96</v>
          </cell>
          <cell r="G427">
            <v>31911.19</v>
          </cell>
          <cell r="H427">
            <v>802974.85</v>
          </cell>
          <cell r="I427">
            <v>0</v>
          </cell>
          <cell r="J427">
            <v>20316207.879999999</v>
          </cell>
          <cell r="K427">
            <v>6191471.0800000001</v>
          </cell>
          <cell r="M427">
            <v>1474426.85</v>
          </cell>
          <cell r="N427">
            <v>74149.67</v>
          </cell>
          <cell r="O427">
            <v>4700394.6100000003</v>
          </cell>
          <cell r="P427">
            <v>163.65</v>
          </cell>
          <cell r="Q427">
            <v>644520</v>
          </cell>
          <cell r="R427">
            <v>0</v>
          </cell>
          <cell r="S427">
            <v>644520</v>
          </cell>
          <cell r="T427">
            <v>0</v>
          </cell>
          <cell r="U427">
            <v>1837353.28</v>
          </cell>
        </row>
        <row r="428">
          <cell r="A428" t="str">
            <v>SÃO JOÃO DO PIAUÍ2011</v>
          </cell>
          <cell r="B428" t="str">
            <v>SÃO JOÃO DO PIAUÍ</v>
          </cell>
          <cell r="C428">
            <v>2011</v>
          </cell>
          <cell r="D428">
            <v>24816039.84</v>
          </cell>
          <cell r="E428">
            <v>688849.24</v>
          </cell>
          <cell r="F428">
            <v>657779.19999999995</v>
          </cell>
          <cell r="G428">
            <v>5805.17</v>
          </cell>
          <cell r="H428">
            <v>428430.53</v>
          </cell>
          <cell r="I428">
            <v>0</v>
          </cell>
          <cell r="J428">
            <v>24077837.879999999</v>
          </cell>
          <cell r="K428">
            <v>7624325.7300000004</v>
          </cell>
          <cell r="M428">
            <v>1620183.29</v>
          </cell>
          <cell r="N428">
            <v>94551.44</v>
          </cell>
          <cell r="O428">
            <v>6320467.3799999999</v>
          </cell>
          <cell r="P428">
            <v>39296.660000000003</v>
          </cell>
          <cell r="Q428">
            <v>898810</v>
          </cell>
          <cell r="R428">
            <v>0</v>
          </cell>
          <cell r="S428">
            <v>898810</v>
          </cell>
          <cell r="T428">
            <v>0</v>
          </cell>
          <cell r="U428">
            <v>2213423.67</v>
          </cell>
        </row>
        <row r="429">
          <cell r="A429" t="str">
            <v>SÃO JOÃO DO PIAUÍ2012</v>
          </cell>
          <cell r="B429" t="str">
            <v>SÃO JOÃO DO PIAUÍ</v>
          </cell>
          <cell r="C429">
            <v>2012</v>
          </cell>
          <cell r="D429">
            <v>27781054.460000001</v>
          </cell>
          <cell r="E429">
            <v>1516942.26</v>
          </cell>
          <cell r="F429">
            <v>1490579.49</v>
          </cell>
          <cell r="G429">
            <v>57.41</v>
          </cell>
          <cell r="H429">
            <v>1059348.18</v>
          </cell>
          <cell r="J429">
            <v>26248837.91</v>
          </cell>
          <cell r="K429">
            <v>7852120.7999999998</v>
          </cell>
          <cell r="M429">
            <v>1850349.2399999998</v>
          </cell>
          <cell r="N429">
            <v>113023.74000000002</v>
          </cell>
          <cell r="O429">
            <v>6721553.6699999999</v>
          </cell>
          <cell r="P429">
            <v>4231.43</v>
          </cell>
          <cell r="Q429">
            <v>1580889.99</v>
          </cell>
          <cell r="S429">
            <v>1580889.99</v>
          </cell>
          <cell r="U429">
            <v>2325094.9700000002</v>
          </cell>
        </row>
        <row r="430">
          <cell r="A430" t="str">
            <v>SÃO JOÃO DO PIAUÍ2013</v>
          </cell>
          <cell r="B430" t="str">
            <v>SÃO JOÃO DO PIAUÍ</v>
          </cell>
          <cell r="C430">
            <v>2013</v>
          </cell>
          <cell r="D430">
            <v>31466812.48</v>
          </cell>
          <cell r="E430">
            <v>1908516.06</v>
          </cell>
          <cell r="F430">
            <v>1526903.12</v>
          </cell>
          <cell r="G430">
            <v>77446.399999999994</v>
          </cell>
          <cell r="H430">
            <v>787859.41</v>
          </cell>
          <cell r="I430">
            <v>290424.55</v>
          </cell>
          <cell r="J430">
            <v>29195143.350000001</v>
          </cell>
          <cell r="K430">
            <v>8444640.5800000001</v>
          </cell>
          <cell r="M430">
            <v>2156372</v>
          </cell>
          <cell r="N430">
            <v>97242.209999999992</v>
          </cell>
          <cell r="O430">
            <v>7135352.1500000004</v>
          </cell>
          <cell r="P430">
            <v>28560.46</v>
          </cell>
          <cell r="Q430">
            <v>1076.31</v>
          </cell>
          <cell r="T430">
            <v>1076.31</v>
          </cell>
          <cell r="U430">
            <v>2648610.9300000002</v>
          </cell>
        </row>
        <row r="431">
          <cell r="A431" t="str">
            <v>SÃO JOÃO DO PIAUÍ2014</v>
          </cell>
          <cell r="B431" t="str">
            <v>SÃO JOÃO DO PIAUÍ</v>
          </cell>
          <cell r="C431">
            <v>2014</v>
          </cell>
          <cell r="D431">
            <v>36716021.43</v>
          </cell>
          <cell r="E431">
            <v>2404101.19</v>
          </cell>
          <cell r="F431">
            <v>1993983.62</v>
          </cell>
          <cell r="G431">
            <v>245426.14</v>
          </cell>
          <cell r="H431">
            <v>1269013.21</v>
          </cell>
          <cell r="I431">
            <v>1194124.26</v>
          </cell>
          <cell r="J431">
            <v>32730510.82</v>
          </cell>
          <cell r="K431">
            <v>9180795.8900000006</v>
          </cell>
          <cell r="M431">
            <v>2207998</v>
          </cell>
          <cell r="N431">
            <v>188900.34</v>
          </cell>
          <cell r="O431">
            <v>8326917.2199999997</v>
          </cell>
          <cell r="P431">
            <v>264395</v>
          </cell>
          <cell r="Q431">
            <v>1486165.92</v>
          </cell>
          <cell r="S431">
            <v>1475221.28</v>
          </cell>
          <cell r="T431">
            <v>10944.64</v>
          </cell>
          <cell r="U431">
            <v>2791873.19</v>
          </cell>
        </row>
        <row r="432">
          <cell r="A432" t="str">
            <v>FRONTEIRAS2002</v>
          </cell>
          <cell r="B432" t="str">
            <v>FRONTEIRAS</v>
          </cell>
          <cell r="C432">
            <v>2002</v>
          </cell>
          <cell r="D432">
            <v>3197840.29</v>
          </cell>
          <cell r="E432">
            <v>67087.070000000007</v>
          </cell>
          <cell r="F432">
            <v>63597.07</v>
          </cell>
          <cell r="G432">
            <v>151.72</v>
          </cell>
          <cell r="H432">
            <v>32301.08</v>
          </cell>
          <cell r="J432">
            <v>3130753.22</v>
          </cell>
          <cell r="K432">
            <v>1961518.51</v>
          </cell>
          <cell r="M432">
            <v>150234.84</v>
          </cell>
          <cell r="N432">
            <v>27647.040000000001</v>
          </cell>
          <cell r="O432">
            <v>328318.14</v>
          </cell>
          <cell r="Q432">
            <v>877398.42</v>
          </cell>
          <cell r="S432">
            <v>877398.42</v>
          </cell>
        </row>
        <row r="433">
          <cell r="A433" t="str">
            <v>FRONTEIRAS2003</v>
          </cell>
          <cell r="B433" t="str">
            <v>FRONTEIRAS</v>
          </cell>
          <cell r="C433">
            <v>2003</v>
          </cell>
          <cell r="D433">
            <v>5109361.55</v>
          </cell>
          <cell r="E433">
            <v>66364.3</v>
          </cell>
          <cell r="F433">
            <v>65065.3</v>
          </cell>
          <cell r="G433">
            <v>1923.9</v>
          </cell>
          <cell r="H433">
            <v>33528.9</v>
          </cell>
          <cell r="I433">
            <v>0</v>
          </cell>
          <cell r="J433">
            <v>5038909.53</v>
          </cell>
          <cell r="K433">
            <v>1912783.69</v>
          </cell>
          <cell r="M433">
            <v>1242610.26</v>
          </cell>
          <cell r="N433">
            <v>29568.42</v>
          </cell>
          <cell r="O433">
            <v>853138.55</v>
          </cell>
          <cell r="P433">
            <v>4087.72</v>
          </cell>
          <cell r="Q433">
            <v>163570.10999999999</v>
          </cell>
          <cell r="R433">
            <v>0</v>
          </cell>
          <cell r="S433">
            <v>157570.10999999999</v>
          </cell>
          <cell r="T433">
            <v>0</v>
          </cell>
          <cell r="U433">
            <v>542815.24</v>
          </cell>
        </row>
        <row r="434">
          <cell r="A434" t="str">
            <v>FRONTEIRAS2004</v>
          </cell>
          <cell r="B434" t="str">
            <v>FRONTEIRAS</v>
          </cell>
          <cell r="C434">
            <v>2004</v>
          </cell>
          <cell r="D434">
            <v>8080529.5099999998</v>
          </cell>
          <cell r="E434">
            <v>62947.71</v>
          </cell>
          <cell r="F434">
            <v>62551.71</v>
          </cell>
          <cell r="G434">
            <v>1574.46</v>
          </cell>
          <cell r="H434">
            <v>40821.32</v>
          </cell>
          <cell r="I434">
            <v>0</v>
          </cell>
          <cell r="J434">
            <v>8017563.54</v>
          </cell>
          <cell r="K434">
            <v>2248741.6800000002</v>
          </cell>
          <cell r="M434">
            <v>2791392.82</v>
          </cell>
          <cell r="N434">
            <v>29741.09</v>
          </cell>
          <cell r="O434">
            <v>1057326.6000000001</v>
          </cell>
          <cell r="P434">
            <v>18.260000000000002</v>
          </cell>
          <cell r="Q434">
            <v>6695.23</v>
          </cell>
          <cell r="R434">
            <v>0</v>
          </cell>
          <cell r="S434">
            <v>6695.23</v>
          </cell>
          <cell r="T434">
            <v>0</v>
          </cell>
          <cell r="U434">
            <v>894559.44</v>
          </cell>
        </row>
        <row r="435">
          <cell r="A435" t="str">
            <v>FRONTEIRAS2005</v>
          </cell>
          <cell r="B435" t="str">
            <v>FRONTEIRAS</v>
          </cell>
          <cell r="C435">
            <v>2005</v>
          </cell>
          <cell r="D435">
            <v>11496063.15</v>
          </cell>
          <cell r="E435">
            <v>186644.93</v>
          </cell>
          <cell r="F435">
            <v>157362.35999999999</v>
          </cell>
          <cell r="G435">
            <v>6038.5</v>
          </cell>
          <cell r="H435">
            <v>90336.25</v>
          </cell>
          <cell r="I435">
            <v>0</v>
          </cell>
          <cell r="J435">
            <v>11309418.220000001</v>
          </cell>
          <cell r="K435">
            <v>2689191.35</v>
          </cell>
          <cell r="M435">
            <v>4631013.82</v>
          </cell>
          <cell r="N435">
            <v>25442.58</v>
          </cell>
          <cell r="O435">
            <v>1313924.46</v>
          </cell>
          <cell r="P435">
            <v>0</v>
          </cell>
          <cell r="Q435">
            <v>13048.07</v>
          </cell>
          <cell r="R435">
            <v>0</v>
          </cell>
          <cell r="S435">
            <v>13048.07</v>
          </cell>
          <cell r="T435">
            <v>0</v>
          </cell>
          <cell r="U435">
            <v>1299653.19</v>
          </cell>
        </row>
        <row r="436">
          <cell r="A436" t="str">
            <v>FRONTEIRAS2006</v>
          </cell>
          <cell r="B436" t="str">
            <v>FRONTEIRAS</v>
          </cell>
          <cell r="C436">
            <v>2006</v>
          </cell>
          <cell r="D436">
            <v>11880211</v>
          </cell>
          <cell r="E436">
            <v>185234.64</v>
          </cell>
          <cell r="F436">
            <v>183227.64</v>
          </cell>
          <cell r="G436">
            <v>3296.58</v>
          </cell>
          <cell r="H436">
            <v>76757.67</v>
          </cell>
          <cell r="I436">
            <v>0</v>
          </cell>
          <cell r="J436">
            <v>11694976.359999999</v>
          </cell>
          <cell r="K436">
            <v>2846727.5</v>
          </cell>
          <cell r="M436">
            <v>4650264.3000000007</v>
          </cell>
          <cell r="N436">
            <v>44970.74</v>
          </cell>
          <cell r="O436">
            <v>1447725.1</v>
          </cell>
          <cell r="P436">
            <v>0</v>
          </cell>
          <cell r="Q436">
            <v>41728.6</v>
          </cell>
          <cell r="R436">
            <v>0</v>
          </cell>
          <cell r="S436">
            <v>41728.6</v>
          </cell>
          <cell r="T436">
            <v>0</v>
          </cell>
          <cell r="U436">
            <v>1326533.04</v>
          </cell>
        </row>
        <row r="437">
          <cell r="A437" t="str">
            <v>FRONTEIRAS2007</v>
          </cell>
          <cell r="B437" t="str">
            <v>FRONTEIRAS</v>
          </cell>
          <cell r="C437">
            <v>2007</v>
          </cell>
          <cell r="D437">
            <v>11608901.619999999</v>
          </cell>
          <cell r="E437">
            <v>164863.78</v>
          </cell>
          <cell r="F437">
            <v>162085.76999999999</v>
          </cell>
          <cell r="G437">
            <v>4387.6400000000003</v>
          </cell>
          <cell r="H437">
            <v>53151.99</v>
          </cell>
          <cell r="I437">
            <v>0</v>
          </cell>
          <cell r="J437">
            <v>11444037.84</v>
          </cell>
          <cell r="K437">
            <v>3122835.7</v>
          </cell>
          <cell r="M437">
            <v>3592754.16</v>
          </cell>
          <cell r="N437">
            <v>87514.72</v>
          </cell>
          <cell r="O437">
            <v>1977609.23</v>
          </cell>
          <cell r="P437">
            <v>0</v>
          </cell>
          <cell r="Q437">
            <v>10118.959999999999</v>
          </cell>
          <cell r="R437">
            <v>0</v>
          </cell>
          <cell r="S437">
            <v>10118.959999999999</v>
          </cell>
          <cell r="T437">
            <v>0</v>
          </cell>
          <cell r="U437">
            <v>1322218.1299999999</v>
          </cell>
        </row>
        <row r="438">
          <cell r="A438" t="str">
            <v>FRONTEIRAS2008</v>
          </cell>
          <cell r="B438" t="str">
            <v>FRONTEIRAS</v>
          </cell>
          <cell r="C438">
            <v>2008</v>
          </cell>
          <cell r="D438">
            <v>14062322.390000001</v>
          </cell>
          <cell r="E438">
            <v>126542.88</v>
          </cell>
          <cell r="F438">
            <v>125668.88</v>
          </cell>
          <cell r="G438">
            <v>874.37</v>
          </cell>
          <cell r="H438">
            <v>63986.8</v>
          </cell>
          <cell r="I438">
            <v>0</v>
          </cell>
          <cell r="J438">
            <v>13924138.34</v>
          </cell>
          <cell r="K438">
            <v>4106270.17</v>
          </cell>
          <cell r="M438">
            <v>4107467.45</v>
          </cell>
          <cell r="N438">
            <v>47146.81</v>
          </cell>
          <cell r="O438">
            <v>2392550.81</v>
          </cell>
          <cell r="P438">
            <v>0</v>
          </cell>
          <cell r="Q438">
            <v>135982.35</v>
          </cell>
          <cell r="R438">
            <v>0</v>
          </cell>
          <cell r="S438">
            <v>135982.35</v>
          </cell>
          <cell r="T438">
            <v>0</v>
          </cell>
          <cell r="U438">
            <v>1815117.84</v>
          </cell>
        </row>
        <row r="439">
          <cell r="A439" t="str">
            <v>FRONTEIRAS2009</v>
          </cell>
          <cell r="B439" t="str">
            <v>FRONTEIRAS</v>
          </cell>
          <cell r="C439">
            <v>2009</v>
          </cell>
          <cell r="D439">
            <v>17445484.530000001</v>
          </cell>
          <cell r="E439">
            <v>305186.09000000003</v>
          </cell>
          <cell r="F439">
            <v>300619.95</v>
          </cell>
          <cell r="G439">
            <v>3590</v>
          </cell>
          <cell r="H439">
            <v>197267.85</v>
          </cell>
          <cell r="I439">
            <v>0</v>
          </cell>
          <cell r="J439">
            <v>17124983.75</v>
          </cell>
          <cell r="K439">
            <v>3838056.94</v>
          </cell>
          <cell r="M439">
            <v>5439301.3700000001</v>
          </cell>
          <cell r="N439">
            <v>38217.769999999997</v>
          </cell>
          <cell r="O439">
            <v>3071302.82</v>
          </cell>
          <cell r="P439">
            <v>0</v>
          </cell>
          <cell r="Q439">
            <v>15440</v>
          </cell>
          <cell r="R439">
            <v>0</v>
          </cell>
          <cell r="S439">
            <v>15440</v>
          </cell>
          <cell r="T439">
            <v>0</v>
          </cell>
          <cell r="U439">
            <v>2222787.58</v>
          </cell>
        </row>
        <row r="440">
          <cell r="A440" t="str">
            <v>FRONTEIRAS2010</v>
          </cell>
          <cell r="B440" t="str">
            <v>FRONTEIRAS</v>
          </cell>
          <cell r="C440">
            <v>2010</v>
          </cell>
          <cell r="D440">
            <v>19786816.809999999</v>
          </cell>
          <cell r="E440">
            <v>490049.44</v>
          </cell>
          <cell r="F440">
            <v>487854.44</v>
          </cell>
          <cell r="G440">
            <v>5557.41</v>
          </cell>
          <cell r="H440">
            <v>404590.34</v>
          </cell>
          <cell r="I440">
            <v>0</v>
          </cell>
          <cell r="J440">
            <v>19280164.969999999</v>
          </cell>
          <cell r="K440">
            <v>4127647.52</v>
          </cell>
          <cell r="M440">
            <v>5931998.8100000005</v>
          </cell>
          <cell r="N440">
            <v>48030.36</v>
          </cell>
          <cell r="O440">
            <v>3254484.25</v>
          </cell>
          <cell r="P440">
            <v>0</v>
          </cell>
          <cell r="Q440">
            <v>89000</v>
          </cell>
          <cell r="R440">
            <v>0</v>
          </cell>
          <cell r="S440">
            <v>0</v>
          </cell>
          <cell r="T440">
            <v>0</v>
          </cell>
          <cell r="U440">
            <v>2467622.09</v>
          </cell>
        </row>
        <row r="441">
          <cell r="A441" t="str">
            <v>FRONTEIRAS2011</v>
          </cell>
          <cell r="B441" t="str">
            <v>FRONTEIRAS</v>
          </cell>
          <cell r="C441">
            <v>2011</v>
          </cell>
          <cell r="D441">
            <v>5869927.8700000001</v>
          </cell>
          <cell r="E441">
            <v>133957.82999999999</v>
          </cell>
          <cell r="F441">
            <v>133957.82999999999</v>
          </cell>
          <cell r="G441">
            <v>1821.63</v>
          </cell>
          <cell r="H441">
            <v>59662.559999999998</v>
          </cell>
          <cell r="I441">
            <v>0</v>
          </cell>
          <cell r="J441">
            <v>5358509.09</v>
          </cell>
          <cell r="K441">
            <v>5082884</v>
          </cell>
          <cell r="M441">
            <v>1668650.1</v>
          </cell>
          <cell r="N441">
            <v>10628.11</v>
          </cell>
          <cell r="O441">
            <v>977879.12</v>
          </cell>
          <cell r="P441">
            <v>361979.73</v>
          </cell>
          <cell r="Q441">
            <v>105024.91</v>
          </cell>
          <cell r="R441">
            <v>0</v>
          </cell>
          <cell r="S441">
            <v>105024.91</v>
          </cell>
          <cell r="T441">
            <v>0</v>
          </cell>
          <cell r="U441">
            <v>692245.13</v>
          </cell>
        </row>
        <row r="442">
          <cell r="A442" t="str">
            <v>FRONTEIRAS2012</v>
          </cell>
          <cell r="B442" t="str">
            <v>FRONTEIRAS</v>
          </cell>
          <cell r="C442">
            <v>2012</v>
          </cell>
          <cell r="D442">
            <v>28037409.039999999</v>
          </cell>
          <cell r="E442">
            <v>665124.42000000004</v>
          </cell>
          <cell r="F442">
            <v>657786.28</v>
          </cell>
          <cell r="G442">
            <v>6143.74</v>
          </cell>
          <cell r="H442">
            <v>276363.65999999997</v>
          </cell>
          <cell r="I442">
            <v>871604.21</v>
          </cell>
          <cell r="J442">
            <v>24976867.899999999</v>
          </cell>
          <cell r="K442">
            <v>5234747.37</v>
          </cell>
          <cell r="M442">
            <v>8785125.959999999</v>
          </cell>
          <cell r="N442">
            <v>73841.78</v>
          </cell>
          <cell r="O442">
            <v>4681477.6500000004</v>
          </cell>
          <cell r="P442">
            <v>7183.12</v>
          </cell>
          <cell r="Q442">
            <v>418790.36</v>
          </cell>
          <cell r="R442">
            <v>0</v>
          </cell>
          <cell r="S442">
            <v>418790.36</v>
          </cell>
          <cell r="T442">
            <v>0</v>
          </cell>
          <cell r="U442">
            <v>3265998.72</v>
          </cell>
        </row>
        <row r="443">
          <cell r="A443" t="str">
            <v>FRONTEIRAS2013</v>
          </cell>
          <cell r="B443" t="str">
            <v>FRONTEIRAS</v>
          </cell>
          <cell r="C443">
            <v>2013</v>
          </cell>
          <cell r="D443">
            <v>32118488.16</v>
          </cell>
          <cell r="E443">
            <v>596372.76</v>
          </cell>
          <cell r="F443">
            <v>587976.91</v>
          </cell>
          <cell r="G443">
            <v>2495.37</v>
          </cell>
          <cell r="H443">
            <v>239824.06</v>
          </cell>
          <cell r="I443">
            <v>854485.12</v>
          </cell>
          <cell r="J443">
            <v>28967239.829999998</v>
          </cell>
          <cell r="K443">
            <v>5629760.4900000002</v>
          </cell>
          <cell r="M443">
            <v>10769962.41</v>
          </cell>
          <cell r="N443">
            <v>110111.3</v>
          </cell>
          <cell r="O443">
            <v>4793942.68</v>
          </cell>
          <cell r="P443">
            <v>125812.35</v>
          </cell>
          <cell r="Q443">
            <v>376416.52</v>
          </cell>
          <cell r="S443">
            <v>376416.52</v>
          </cell>
          <cell r="U443">
            <v>4032359.8</v>
          </cell>
        </row>
        <row r="444">
          <cell r="A444" t="str">
            <v>FRONTEIRAS2014</v>
          </cell>
          <cell r="B444" t="str">
            <v>FRONTEIRAS</v>
          </cell>
          <cell r="C444">
            <v>2014</v>
          </cell>
          <cell r="D444">
            <v>32997281.739999998</v>
          </cell>
          <cell r="E444">
            <v>692839.97</v>
          </cell>
          <cell r="F444">
            <v>670898.61</v>
          </cell>
          <cell r="G444">
            <v>16202.15</v>
          </cell>
          <cell r="H444">
            <v>252549.35</v>
          </cell>
          <cell r="I444">
            <v>868345.2</v>
          </cell>
          <cell r="J444">
            <v>29493206.789999999</v>
          </cell>
          <cell r="K444">
            <v>6120530.71</v>
          </cell>
          <cell r="M444">
            <v>10104329.26</v>
          </cell>
          <cell r="N444">
            <v>124051.26000000001</v>
          </cell>
          <cell r="O444">
            <v>5212131.8099999996</v>
          </cell>
          <cell r="Q444">
            <v>1076800.97</v>
          </cell>
          <cell r="S444">
            <v>1076800.97</v>
          </cell>
          <cell r="U444">
            <v>4024157.87</v>
          </cell>
        </row>
        <row r="445">
          <cell r="A445" t="str">
            <v>ALEGRETE DO PIAUÍ2002</v>
          </cell>
          <cell r="B445" t="str">
            <v>ALEGRETE DO PIAUÍ</v>
          </cell>
          <cell r="C445">
            <v>2002</v>
          </cell>
          <cell r="D445">
            <v>2712074.42</v>
          </cell>
          <cell r="E445">
            <v>126700.67</v>
          </cell>
          <cell r="F445">
            <v>124527.77</v>
          </cell>
          <cell r="G445">
            <v>4449.22</v>
          </cell>
          <cell r="H445">
            <v>34583.01</v>
          </cell>
          <cell r="I445">
            <v>0</v>
          </cell>
          <cell r="J445">
            <v>2573728.0699999998</v>
          </cell>
          <cell r="K445">
            <v>1331958.6399999999</v>
          </cell>
          <cell r="M445">
            <v>58299.369999999995</v>
          </cell>
          <cell r="N445">
            <v>4678.74</v>
          </cell>
          <cell r="O445">
            <v>552111.26</v>
          </cell>
          <cell r="P445">
            <v>1410</v>
          </cell>
          <cell r="Q445">
            <v>787848.82</v>
          </cell>
          <cell r="R445">
            <v>0</v>
          </cell>
          <cell r="S445">
            <v>783848.82</v>
          </cell>
          <cell r="T445">
            <v>0</v>
          </cell>
          <cell r="U445">
            <v>245391.27</v>
          </cell>
        </row>
        <row r="446">
          <cell r="A446" t="str">
            <v>ALEGRETE DO PIAUÍ2003</v>
          </cell>
          <cell r="B446" t="str">
            <v>ALEGRETE DO PIAUÍ</v>
          </cell>
          <cell r="C446">
            <v>2003</v>
          </cell>
          <cell r="D446">
            <v>2831759</v>
          </cell>
          <cell r="E446">
            <v>109632</v>
          </cell>
          <cell r="F446">
            <v>109395</v>
          </cell>
          <cell r="G446">
            <v>253</v>
          </cell>
          <cell r="H446">
            <v>28604</v>
          </cell>
          <cell r="I446">
            <v>0</v>
          </cell>
          <cell r="J446">
            <v>2719952</v>
          </cell>
          <cell r="K446">
            <v>1414390.07</v>
          </cell>
          <cell r="M446">
            <v>58701</v>
          </cell>
          <cell r="N446">
            <v>2393</v>
          </cell>
          <cell r="O446">
            <v>586855</v>
          </cell>
          <cell r="P446">
            <v>1971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261040</v>
          </cell>
        </row>
        <row r="447">
          <cell r="A447" t="str">
            <v>ALEGRETE DO PIAUÍ2004</v>
          </cell>
          <cell r="B447" t="str">
            <v>ALEGRETE DO PIAUÍ</v>
          </cell>
          <cell r="C447">
            <v>2004</v>
          </cell>
          <cell r="D447">
            <v>3290794.71</v>
          </cell>
          <cell r="E447">
            <v>132149.26</v>
          </cell>
          <cell r="F447">
            <v>131826.26</v>
          </cell>
          <cell r="G447">
            <v>22.56</v>
          </cell>
          <cell r="H447">
            <v>31431.69</v>
          </cell>
          <cell r="I447">
            <v>0</v>
          </cell>
          <cell r="J447">
            <v>3157916.72</v>
          </cell>
          <cell r="K447">
            <v>1577019.48</v>
          </cell>
          <cell r="M447">
            <v>68052.800000000003</v>
          </cell>
          <cell r="N447">
            <v>2999.62</v>
          </cell>
          <cell r="O447">
            <v>660292.42000000004</v>
          </cell>
          <cell r="P447">
            <v>497.5</v>
          </cell>
          <cell r="Q447">
            <v>100000</v>
          </cell>
          <cell r="R447">
            <v>0</v>
          </cell>
          <cell r="S447">
            <v>100000</v>
          </cell>
          <cell r="T447">
            <v>0</v>
          </cell>
          <cell r="U447">
            <v>290450.23</v>
          </cell>
        </row>
        <row r="448">
          <cell r="A448" t="str">
            <v>ALEGRETE DO PIAUÍ2005</v>
          </cell>
          <cell r="B448" t="str">
            <v>ALEGRETE DO PIAUÍ</v>
          </cell>
          <cell r="C448">
            <v>2005</v>
          </cell>
          <cell r="D448">
            <v>4110545.43</v>
          </cell>
          <cell r="E448">
            <v>231775.16</v>
          </cell>
          <cell r="F448">
            <v>231775.16</v>
          </cell>
          <cell r="G448">
            <v>2327.13</v>
          </cell>
          <cell r="H448">
            <v>47245.78</v>
          </cell>
          <cell r="I448">
            <v>0</v>
          </cell>
          <cell r="J448">
            <v>3873198.9</v>
          </cell>
          <cell r="K448">
            <v>1982687.03</v>
          </cell>
          <cell r="M448">
            <v>83506.540000000008</v>
          </cell>
          <cell r="N448">
            <v>1840.95</v>
          </cell>
          <cell r="O448">
            <v>778652.45</v>
          </cell>
          <cell r="P448">
            <v>5402.13</v>
          </cell>
          <cell r="Q448">
            <v>161433.34</v>
          </cell>
          <cell r="R448">
            <v>0</v>
          </cell>
          <cell r="S448">
            <v>0</v>
          </cell>
          <cell r="T448">
            <v>143333.34</v>
          </cell>
          <cell r="U448">
            <v>364765.16</v>
          </cell>
        </row>
        <row r="449">
          <cell r="A449" t="str">
            <v>ALEGRETE DO PIAUÍ2006</v>
          </cell>
          <cell r="B449" t="str">
            <v>ALEGRETE DO PIAUÍ</v>
          </cell>
          <cell r="C449">
            <v>2006</v>
          </cell>
          <cell r="D449">
            <v>4564952.26</v>
          </cell>
          <cell r="E449">
            <v>290390.71000000002</v>
          </cell>
          <cell r="F449">
            <v>290305.71000000002</v>
          </cell>
          <cell r="G449">
            <v>2251.21</v>
          </cell>
          <cell r="H449">
            <v>82077.98</v>
          </cell>
          <cell r="I449">
            <v>0</v>
          </cell>
          <cell r="J449">
            <v>4274143.55</v>
          </cell>
          <cell r="K449">
            <v>2219097.96</v>
          </cell>
          <cell r="M449">
            <v>104333.5</v>
          </cell>
          <cell r="N449">
            <v>5051.2700000000004</v>
          </cell>
          <cell r="O449">
            <v>843499.14</v>
          </cell>
          <cell r="P449">
            <v>0</v>
          </cell>
          <cell r="Q449">
            <v>523166.66</v>
          </cell>
          <cell r="R449">
            <v>0</v>
          </cell>
          <cell r="S449">
            <v>523166.66</v>
          </cell>
          <cell r="T449">
            <v>0</v>
          </cell>
          <cell r="U449">
            <v>410097</v>
          </cell>
        </row>
        <row r="450">
          <cell r="A450" t="str">
            <v>ALEGRETE DO PIAUÍ2007</v>
          </cell>
          <cell r="B450" t="str">
            <v>ALEGRETE DO PIAUÍ</v>
          </cell>
          <cell r="C450">
            <v>2007</v>
          </cell>
          <cell r="D450">
            <v>5623070.2000000002</v>
          </cell>
          <cell r="E450">
            <v>312831.64</v>
          </cell>
          <cell r="F450">
            <v>311273.44</v>
          </cell>
          <cell r="G450">
            <v>2849.51</v>
          </cell>
          <cell r="H450">
            <v>97565.75</v>
          </cell>
          <cell r="I450">
            <v>0</v>
          </cell>
          <cell r="J450">
            <v>5301902.26</v>
          </cell>
          <cell r="K450">
            <v>2583359.33</v>
          </cell>
          <cell r="M450">
            <v>112556.73000000001</v>
          </cell>
          <cell r="N450">
            <v>3192.59</v>
          </cell>
          <cell r="O450">
            <v>1320097.9099999999</v>
          </cell>
          <cell r="P450">
            <v>2030.72</v>
          </cell>
          <cell r="Q450">
            <v>705787.7</v>
          </cell>
          <cell r="R450">
            <v>0</v>
          </cell>
          <cell r="S450">
            <v>705787.7</v>
          </cell>
          <cell r="T450">
            <v>0</v>
          </cell>
          <cell r="U450">
            <v>530373.44999999995</v>
          </cell>
        </row>
        <row r="451">
          <cell r="A451" t="str">
            <v>ALEGRETE DO PIAUÍ2008</v>
          </cell>
          <cell r="B451" t="str">
            <v>ALEGRETE DO PIAUÍ</v>
          </cell>
          <cell r="C451">
            <v>2008</v>
          </cell>
          <cell r="D451">
            <v>6359615.0800000001</v>
          </cell>
          <cell r="E451">
            <v>290615.96999999997</v>
          </cell>
          <cell r="F451">
            <v>288130.96999999997</v>
          </cell>
          <cell r="G451">
            <v>541.03</v>
          </cell>
          <cell r="H451">
            <v>77567.97</v>
          </cell>
          <cell r="I451">
            <v>0</v>
          </cell>
          <cell r="J451">
            <v>6058615.71</v>
          </cell>
          <cell r="K451">
            <v>3079702.71</v>
          </cell>
          <cell r="M451">
            <v>119051.25</v>
          </cell>
          <cell r="N451">
            <v>3944.35</v>
          </cell>
          <cell r="O451">
            <v>1428780.5</v>
          </cell>
          <cell r="P451">
            <v>2810.99</v>
          </cell>
          <cell r="Q451">
            <v>197008.82</v>
          </cell>
          <cell r="R451">
            <v>0</v>
          </cell>
          <cell r="S451">
            <v>197008.82</v>
          </cell>
          <cell r="T451">
            <v>0</v>
          </cell>
          <cell r="U451">
            <v>710763.93</v>
          </cell>
        </row>
        <row r="452">
          <cell r="A452" t="str">
            <v>ALEGRETE DO PIAUÍ2009</v>
          </cell>
          <cell r="B452" t="str">
            <v>ALEGRETE DO PIAUÍ</v>
          </cell>
          <cell r="C452">
            <v>2009</v>
          </cell>
          <cell r="D452">
            <v>7041671.2699999996</v>
          </cell>
          <cell r="E452">
            <v>267319.5</v>
          </cell>
          <cell r="F452">
            <v>260446.1</v>
          </cell>
          <cell r="G452">
            <v>20901.82</v>
          </cell>
          <cell r="H452">
            <v>67417.19</v>
          </cell>
          <cell r="I452">
            <v>281234.59999999998</v>
          </cell>
          <cell r="J452">
            <v>6420311.0899999999</v>
          </cell>
          <cell r="K452">
            <v>2878542.87</v>
          </cell>
          <cell r="M452">
            <v>162940.6</v>
          </cell>
          <cell r="N452">
            <v>5224.5</v>
          </cell>
          <cell r="O452">
            <v>1739968.03</v>
          </cell>
          <cell r="P452">
            <v>635.79</v>
          </cell>
          <cell r="Q452">
            <v>425417</v>
          </cell>
          <cell r="R452">
            <v>0</v>
          </cell>
          <cell r="S452">
            <v>425417</v>
          </cell>
          <cell r="T452">
            <v>0</v>
          </cell>
          <cell r="U452">
            <v>722733.43</v>
          </cell>
        </row>
        <row r="453">
          <cell r="A453" t="str">
            <v>ALEGRETE DO PIAUÍ2010</v>
          </cell>
          <cell r="B453" t="str">
            <v>ALEGRETE DO PIAUÍ</v>
          </cell>
          <cell r="C453">
            <v>2010</v>
          </cell>
          <cell r="D453">
            <v>7651570.1699999999</v>
          </cell>
          <cell r="E453">
            <v>215382.14</v>
          </cell>
          <cell r="F453">
            <v>208996.94</v>
          </cell>
          <cell r="G453">
            <v>19414.349999999999</v>
          </cell>
          <cell r="H453">
            <v>60240.54</v>
          </cell>
          <cell r="I453">
            <v>164005.89000000001</v>
          </cell>
          <cell r="J453">
            <v>7139978.0700000003</v>
          </cell>
          <cell r="K453">
            <v>3095735.68</v>
          </cell>
          <cell r="M453">
            <v>228931.32</v>
          </cell>
          <cell r="N453">
            <v>5911.98</v>
          </cell>
          <cell r="O453">
            <v>2039887.22</v>
          </cell>
          <cell r="P453">
            <v>20711.240000000002</v>
          </cell>
          <cell r="Q453">
            <v>113333</v>
          </cell>
          <cell r="R453">
            <v>0</v>
          </cell>
          <cell r="S453">
            <v>113333</v>
          </cell>
          <cell r="T453">
            <v>0</v>
          </cell>
          <cell r="U453">
            <v>791526.03</v>
          </cell>
        </row>
        <row r="454">
          <cell r="A454" t="str">
            <v>ALEGRETE DO PIAUÍ2011</v>
          </cell>
          <cell r="B454" t="str">
            <v>ALEGRETE DO PIAUÍ</v>
          </cell>
          <cell r="C454">
            <v>2011</v>
          </cell>
          <cell r="D454">
            <v>8994105.2799999993</v>
          </cell>
          <cell r="E454">
            <v>174705.1</v>
          </cell>
          <cell r="F454">
            <v>166711.6</v>
          </cell>
          <cell r="G454">
            <v>18655.400000000001</v>
          </cell>
          <cell r="H454">
            <v>43408.49</v>
          </cell>
          <cell r="I454">
            <v>194098.47</v>
          </cell>
          <cell r="J454">
            <v>8384394.8300000001</v>
          </cell>
          <cell r="K454">
            <v>3812163.03</v>
          </cell>
          <cell r="M454">
            <v>224757.69</v>
          </cell>
          <cell r="N454">
            <v>8697.119999999999</v>
          </cell>
          <cell r="O454">
            <v>2296409.19</v>
          </cell>
          <cell r="P454">
            <v>46061.26</v>
          </cell>
          <cell r="Q454">
            <v>196020</v>
          </cell>
          <cell r="R454">
            <v>0</v>
          </cell>
          <cell r="S454">
            <v>196020</v>
          </cell>
          <cell r="T454">
            <v>0</v>
          </cell>
          <cell r="U454">
            <v>959591.33</v>
          </cell>
        </row>
        <row r="455">
          <cell r="A455" t="str">
            <v>ALEGRETE DO PIAUÍ2012</v>
          </cell>
          <cell r="B455" t="str">
            <v>ALEGRETE DO PIAUÍ</v>
          </cell>
          <cell r="C455">
            <v>2012</v>
          </cell>
          <cell r="D455">
            <v>9510630.6099999994</v>
          </cell>
          <cell r="E455">
            <v>171290.59</v>
          </cell>
          <cell r="F455">
            <v>165165.09</v>
          </cell>
          <cell r="G455">
            <v>9344.3799999999992</v>
          </cell>
          <cell r="H455">
            <v>44869.78</v>
          </cell>
          <cell r="I455">
            <v>183873.33</v>
          </cell>
          <cell r="J455">
            <v>8582323.8100000005</v>
          </cell>
          <cell r="K455">
            <v>3926060.57</v>
          </cell>
          <cell r="M455">
            <v>231223.09</v>
          </cell>
          <cell r="N455">
            <v>12702.69</v>
          </cell>
          <cell r="O455">
            <v>2447235.5699999998</v>
          </cell>
          <cell r="P455">
            <v>14872.19</v>
          </cell>
          <cell r="Q455">
            <v>1182534.5</v>
          </cell>
          <cell r="R455">
            <v>0</v>
          </cell>
          <cell r="S455">
            <v>1182534.5</v>
          </cell>
          <cell r="T455">
            <v>0</v>
          </cell>
          <cell r="U455">
            <v>988110.6</v>
          </cell>
        </row>
        <row r="456">
          <cell r="A456" t="str">
            <v>ALEGRETE DO PIAUÍ2013</v>
          </cell>
          <cell r="B456" t="str">
            <v>ALEGRETE DO PIAUÍ</v>
          </cell>
          <cell r="C456">
            <v>2013</v>
          </cell>
          <cell r="D456">
            <v>10163969.42</v>
          </cell>
          <cell r="E456">
            <v>70494.350000000006</v>
          </cell>
          <cell r="F456">
            <v>68427.94</v>
          </cell>
          <cell r="G456">
            <v>1085.6099999999999</v>
          </cell>
          <cell r="H456">
            <v>51014.68</v>
          </cell>
          <cell r="J456">
            <v>9909584.5199999996</v>
          </cell>
          <cell r="K456">
            <v>4222320.41</v>
          </cell>
          <cell r="M456">
            <v>295705.03000000003</v>
          </cell>
          <cell r="N456">
            <v>15522.5</v>
          </cell>
          <cell r="O456">
            <v>2522667.83</v>
          </cell>
          <cell r="P456">
            <v>60529.73</v>
          </cell>
          <cell r="U456">
            <v>1072879.01</v>
          </cell>
        </row>
        <row r="457">
          <cell r="A457" t="str">
            <v>ALEGRETE DO PIAUÍ2014</v>
          </cell>
          <cell r="B457" t="str">
            <v>ALEGRETE DO PIAUÍ</v>
          </cell>
          <cell r="C457">
            <v>2014</v>
          </cell>
          <cell r="D457">
            <v>12957141.07</v>
          </cell>
          <cell r="E457">
            <v>214636.02</v>
          </cell>
          <cell r="F457">
            <v>214636.02</v>
          </cell>
          <cell r="G457">
            <v>99070.64</v>
          </cell>
          <cell r="H457">
            <v>115565.38</v>
          </cell>
          <cell r="I457">
            <v>516731.5</v>
          </cell>
          <cell r="J457">
            <v>11574043.189999999</v>
          </cell>
          <cell r="K457">
            <v>4590398.05</v>
          </cell>
          <cell r="M457">
            <v>332927.98</v>
          </cell>
          <cell r="N457">
            <v>21820.44</v>
          </cell>
          <cell r="O457">
            <v>2917751.72</v>
          </cell>
          <cell r="P457">
            <v>17657.54</v>
          </cell>
          <cell r="Q457">
            <v>93998.99</v>
          </cell>
          <cell r="S457">
            <v>93998.99</v>
          </cell>
          <cell r="U457">
            <v>1213178.96</v>
          </cell>
        </row>
        <row r="458">
          <cell r="A458" t="str">
            <v>BOCAÍNA2002</v>
          </cell>
          <cell r="B458" t="str">
            <v>BOCAÍNA</v>
          </cell>
          <cell r="C458">
            <v>2002</v>
          </cell>
          <cell r="D458">
            <v>2649894.5099999998</v>
          </cell>
          <cell r="E458">
            <v>53512.33</v>
          </cell>
          <cell r="F458">
            <v>49477.31</v>
          </cell>
          <cell r="G458">
            <v>5543.64</v>
          </cell>
          <cell r="H458">
            <v>7783.56</v>
          </cell>
          <cell r="I458">
            <v>0</v>
          </cell>
          <cell r="J458">
            <v>2569567.65</v>
          </cell>
          <cell r="K458">
            <v>1331958.6399999999</v>
          </cell>
          <cell r="M458">
            <v>50028.979999999996</v>
          </cell>
          <cell r="N458">
            <v>6725.22</v>
          </cell>
          <cell r="O458">
            <v>489729.38</v>
          </cell>
          <cell r="P458">
            <v>0</v>
          </cell>
          <cell r="Q458">
            <v>990520.06</v>
          </cell>
          <cell r="R458">
            <v>0</v>
          </cell>
          <cell r="S458">
            <v>954520.06</v>
          </cell>
          <cell r="T458">
            <v>0</v>
          </cell>
          <cell r="U458">
            <v>244076.61</v>
          </cell>
        </row>
        <row r="459">
          <cell r="A459" t="str">
            <v>BOCAÍNA2003</v>
          </cell>
          <cell r="B459" t="str">
            <v>BOCAÍNA</v>
          </cell>
          <cell r="C459">
            <v>2003</v>
          </cell>
          <cell r="D459">
            <v>2776855.62</v>
          </cell>
          <cell r="E459">
            <v>61275.03</v>
          </cell>
          <cell r="F459">
            <v>57577.78</v>
          </cell>
          <cell r="G459">
            <v>6364.26</v>
          </cell>
          <cell r="H459">
            <v>10494.09</v>
          </cell>
          <cell r="I459">
            <v>0</v>
          </cell>
          <cell r="J459">
            <v>2695022.46</v>
          </cell>
          <cell r="K459">
            <v>1414390.07</v>
          </cell>
          <cell r="M459">
            <v>58781.55</v>
          </cell>
          <cell r="N459">
            <v>8216.2000000000007</v>
          </cell>
          <cell r="O459">
            <v>510283.66</v>
          </cell>
          <cell r="P459">
            <v>4238.8999999999996</v>
          </cell>
          <cell r="Q459">
            <v>119997.26</v>
          </cell>
          <cell r="R459">
            <v>0</v>
          </cell>
          <cell r="S459">
            <v>119997.26</v>
          </cell>
          <cell r="T459">
            <v>0</v>
          </cell>
          <cell r="U459">
            <v>260185.87</v>
          </cell>
        </row>
        <row r="460">
          <cell r="A460" t="str">
            <v>BOCAÍNA2004</v>
          </cell>
          <cell r="B460" t="str">
            <v>BOCAÍNA</v>
          </cell>
          <cell r="C460">
            <v>2004</v>
          </cell>
          <cell r="D460">
            <v>3239866.88</v>
          </cell>
          <cell r="E460">
            <v>71848.17</v>
          </cell>
          <cell r="F460">
            <v>67532.83</v>
          </cell>
          <cell r="G460">
            <v>3954.35</v>
          </cell>
          <cell r="H460">
            <v>19712.61</v>
          </cell>
          <cell r="I460">
            <v>0</v>
          </cell>
          <cell r="J460">
            <v>3164149.39</v>
          </cell>
          <cell r="K460">
            <v>1577019.48</v>
          </cell>
          <cell r="M460">
            <v>67525.850000000006</v>
          </cell>
          <cell r="N460">
            <v>10993.99</v>
          </cell>
          <cell r="O460">
            <v>675357.48</v>
          </cell>
          <cell r="P460">
            <v>0</v>
          </cell>
          <cell r="Q460">
            <v>120234.94</v>
          </cell>
          <cell r="R460">
            <v>0</v>
          </cell>
          <cell r="S460">
            <v>120234.94</v>
          </cell>
          <cell r="T460">
            <v>0</v>
          </cell>
          <cell r="U460">
            <v>290382.75</v>
          </cell>
        </row>
        <row r="461">
          <cell r="A461" t="str">
            <v>BOCAÍNA2005</v>
          </cell>
          <cell r="B461" t="str">
            <v>BOCAÍNA</v>
          </cell>
          <cell r="C461">
            <v>2005</v>
          </cell>
          <cell r="D461">
            <v>4138220.81</v>
          </cell>
          <cell r="E461">
            <v>112104.61</v>
          </cell>
          <cell r="F461">
            <v>112104.61</v>
          </cell>
          <cell r="G461">
            <v>4715.76</v>
          </cell>
          <cell r="H461">
            <v>52345.51</v>
          </cell>
          <cell r="I461">
            <v>0</v>
          </cell>
          <cell r="J461">
            <v>4015663.17</v>
          </cell>
          <cell r="K461">
            <v>1982687.03</v>
          </cell>
          <cell r="M461">
            <v>82142.36</v>
          </cell>
          <cell r="N461">
            <v>11610.5</v>
          </cell>
          <cell r="O461">
            <v>813268.7</v>
          </cell>
          <cell r="P461">
            <v>2452.59</v>
          </cell>
          <cell r="Q461">
            <v>169997.95</v>
          </cell>
          <cell r="R461">
            <v>0</v>
          </cell>
          <cell r="S461">
            <v>169997.95</v>
          </cell>
          <cell r="T461">
            <v>0</v>
          </cell>
          <cell r="U461">
            <v>364521.83</v>
          </cell>
        </row>
        <row r="462">
          <cell r="A462" t="str">
            <v>BOCAÍNA2006</v>
          </cell>
          <cell r="B462" t="str">
            <v>BOCAÍNA</v>
          </cell>
          <cell r="C462">
            <v>2006</v>
          </cell>
          <cell r="D462">
            <v>4490676.6399999997</v>
          </cell>
          <cell r="E462">
            <v>116971.2</v>
          </cell>
          <cell r="F462">
            <v>116971.2</v>
          </cell>
          <cell r="G462">
            <v>2150</v>
          </cell>
          <cell r="H462">
            <v>39389</v>
          </cell>
          <cell r="I462">
            <v>0</v>
          </cell>
          <cell r="J462">
            <v>4364609.13</v>
          </cell>
          <cell r="K462">
            <v>2219097.96</v>
          </cell>
          <cell r="M462">
            <v>91886.909999999989</v>
          </cell>
          <cell r="N462">
            <v>18856.21</v>
          </cell>
          <cell r="O462">
            <v>776505.08</v>
          </cell>
          <cell r="P462">
            <v>3373.77</v>
          </cell>
          <cell r="Q462">
            <v>246017.58</v>
          </cell>
          <cell r="R462">
            <v>0</v>
          </cell>
          <cell r="S462">
            <v>246017.58</v>
          </cell>
          <cell r="T462">
            <v>0</v>
          </cell>
          <cell r="U462">
            <v>407890.46</v>
          </cell>
        </row>
        <row r="463">
          <cell r="A463" t="str">
            <v>BOCAÍNA2007</v>
          </cell>
          <cell r="B463" t="str">
            <v>BOCAÍNA</v>
          </cell>
          <cell r="C463">
            <v>2007</v>
          </cell>
          <cell r="D463">
            <v>5200189.3</v>
          </cell>
          <cell r="E463">
            <v>129262.96</v>
          </cell>
          <cell r="F463">
            <v>129262.96</v>
          </cell>
          <cell r="G463">
            <v>2906.97</v>
          </cell>
          <cell r="H463">
            <v>32935.339999999997</v>
          </cell>
          <cell r="I463">
            <v>0</v>
          </cell>
          <cell r="J463">
            <v>5054631.6399999997</v>
          </cell>
          <cell r="K463">
            <v>2583359.33</v>
          </cell>
          <cell r="M463">
            <v>98879.679999999993</v>
          </cell>
          <cell r="N463">
            <v>22560.17</v>
          </cell>
          <cell r="O463">
            <v>963732.64</v>
          </cell>
          <cell r="P463">
            <v>1196.19</v>
          </cell>
          <cell r="Q463">
            <v>615000</v>
          </cell>
          <cell r="R463">
            <v>0</v>
          </cell>
          <cell r="S463">
            <v>585000</v>
          </cell>
          <cell r="T463">
            <v>0</v>
          </cell>
          <cell r="U463">
            <v>530357.6</v>
          </cell>
        </row>
        <row r="464">
          <cell r="A464" t="str">
            <v>BOCAÍNA2008</v>
          </cell>
          <cell r="B464" t="str">
            <v>BOCAÍNA</v>
          </cell>
          <cell r="C464">
            <v>2008</v>
          </cell>
          <cell r="D464">
            <v>5834864.5499999998</v>
          </cell>
          <cell r="E464">
            <v>149202.93</v>
          </cell>
          <cell r="F464">
            <v>149202.93</v>
          </cell>
          <cell r="G464">
            <v>3364.65</v>
          </cell>
          <cell r="H464">
            <v>45771.519999999997</v>
          </cell>
          <cell r="I464">
            <v>0</v>
          </cell>
          <cell r="J464">
            <v>5660534.3600000003</v>
          </cell>
          <cell r="K464">
            <v>3079702.71</v>
          </cell>
          <cell r="M464">
            <v>112565.35</v>
          </cell>
          <cell r="N464">
            <v>22877.03</v>
          </cell>
          <cell r="O464">
            <v>858761.4</v>
          </cell>
          <cell r="P464">
            <v>8601.14</v>
          </cell>
          <cell r="Q464">
            <v>298125.52</v>
          </cell>
          <cell r="R464">
            <v>0</v>
          </cell>
          <cell r="S464">
            <v>298125.52</v>
          </cell>
          <cell r="T464">
            <v>0</v>
          </cell>
          <cell r="U464">
            <v>683890.3</v>
          </cell>
        </row>
        <row r="465">
          <cell r="A465" t="str">
            <v>BOCAÍNA2009</v>
          </cell>
          <cell r="B465" t="str">
            <v>BOCAÍNA</v>
          </cell>
          <cell r="C465">
            <v>2009</v>
          </cell>
          <cell r="D465">
            <v>5983815.4299999997</v>
          </cell>
          <cell r="E465">
            <v>127390.39</v>
          </cell>
          <cell r="F465">
            <v>127390.39</v>
          </cell>
          <cell r="G465">
            <v>1822.33</v>
          </cell>
          <cell r="H465">
            <v>39012.97</v>
          </cell>
          <cell r="I465">
            <v>0</v>
          </cell>
          <cell r="J465">
            <v>5839144.7800000003</v>
          </cell>
          <cell r="K465">
            <v>2878542.87</v>
          </cell>
          <cell r="M465">
            <v>129586.45999999999</v>
          </cell>
          <cell r="N465">
            <v>19905.16</v>
          </cell>
          <cell r="O465">
            <v>984604.58</v>
          </cell>
          <cell r="P465">
            <v>909.41</v>
          </cell>
          <cell r="Q465">
            <v>149236.38</v>
          </cell>
          <cell r="R465">
            <v>0</v>
          </cell>
          <cell r="S465">
            <v>149236.38</v>
          </cell>
          <cell r="T465">
            <v>0</v>
          </cell>
          <cell r="U465">
            <v>714363.9</v>
          </cell>
        </row>
        <row r="466">
          <cell r="A466" t="str">
            <v>BOCAÍNA2010</v>
          </cell>
          <cell r="B466" t="str">
            <v>BOCAÍNA</v>
          </cell>
          <cell r="C466">
            <v>2010</v>
          </cell>
          <cell r="D466">
            <v>6534873.7999999998</v>
          </cell>
          <cell r="E466">
            <v>147126.28</v>
          </cell>
          <cell r="F466">
            <v>146998.56</v>
          </cell>
          <cell r="G466">
            <v>3843.71</v>
          </cell>
          <cell r="H466">
            <v>46251.28</v>
          </cell>
          <cell r="I466">
            <v>0</v>
          </cell>
          <cell r="J466">
            <v>6383692.7000000002</v>
          </cell>
          <cell r="K466">
            <v>3095735.68</v>
          </cell>
          <cell r="M466">
            <v>157359.87</v>
          </cell>
          <cell r="N466">
            <v>16071.910000000002</v>
          </cell>
          <cell r="O466">
            <v>1150835.22</v>
          </cell>
          <cell r="P466">
            <v>352.54</v>
          </cell>
          <cell r="Q466">
            <v>1148395.25</v>
          </cell>
          <cell r="R466">
            <v>0</v>
          </cell>
          <cell r="S466">
            <v>1148395.25</v>
          </cell>
          <cell r="T466">
            <v>0</v>
          </cell>
          <cell r="U466">
            <v>773838.75</v>
          </cell>
        </row>
        <row r="467">
          <cell r="A467" t="str">
            <v>BOCAÍNA2011</v>
          </cell>
          <cell r="B467" t="str">
            <v>BOCAÍNA</v>
          </cell>
          <cell r="C467">
            <v>2011</v>
          </cell>
          <cell r="D467">
            <v>7804350.8399999999</v>
          </cell>
          <cell r="E467">
            <v>143691.9</v>
          </cell>
          <cell r="F467">
            <v>143061.64000000001</v>
          </cell>
          <cell r="G467">
            <v>3335.9</v>
          </cell>
          <cell r="H467">
            <v>40946.32</v>
          </cell>
          <cell r="I467">
            <v>0</v>
          </cell>
          <cell r="J467">
            <v>7643486.9000000004</v>
          </cell>
          <cell r="K467">
            <v>3812163.03</v>
          </cell>
          <cell r="M467">
            <v>177016.96000000002</v>
          </cell>
          <cell r="N467">
            <v>8957.2200000000012</v>
          </cell>
          <cell r="O467">
            <v>1345927.87</v>
          </cell>
          <cell r="P467">
            <v>455.81</v>
          </cell>
          <cell r="Q467">
            <v>790920</v>
          </cell>
          <cell r="R467">
            <v>0</v>
          </cell>
          <cell r="S467">
            <v>790920</v>
          </cell>
          <cell r="T467">
            <v>0</v>
          </cell>
          <cell r="U467">
            <v>947903.15</v>
          </cell>
        </row>
        <row r="468">
          <cell r="A468" t="str">
            <v>BOCAÍNA2012</v>
          </cell>
          <cell r="B468" t="str">
            <v>BOCAÍNA</v>
          </cell>
          <cell r="C468">
            <v>2012</v>
          </cell>
          <cell r="D468">
            <v>8666490.6300000008</v>
          </cell>
          <cell r="E468">
            <v>175727.38</v>
          </cell>
          <cell r="F468">
            <v>164820.76999999999</v>
          </cell>
          <cell r="G468">
            <v>2737.45</v>
          </cell>
          <cell r="H468">
            <v>60631.38</v>
          </cell>
          <cell r="I468">
            <v>0</v>
          </cell>
          <cell r="J468">
            <v>8392602.4499999993</v>
          </cell>
          <cell r="K468">
            <v>3926060.57</v>
          </cell>
          <cell r="M468">
            <v>201452.57</v>
          </cell>
          <cell r="N468">
            <v>9842.94</v>
          </cell>
          <cell r="O468">
            <v>1380838.87</v>
          </cell>
          <cell r="P468">
            <v>8451.8799999999992</v>
          </cell>
          <cell r="Q468">
            <v>2540980.4500000002</v>
          </cell>
          <cell r="R468">
            <v>0</v>
          </cell>
          <cell r="S468">
            <v>2540980.4500000002</v>
          </cell>
          <cell r="T468">
            <v>0</v>
          </cell>
          <cell r="U468">
            <v>980986.35</v>
          </cell>
        </row>
        <row r="469">
          <cell r="A469" t="str">
            <v>BOCAÍNA2013</v>
          </cell>
          <cell r="B469" t="str">
            <v>BOCAÍNA</v>
          </cell>
          <cell r="C469">
            <v>2013</v>
          </cell>
          <cell r="D469">
            <v>9329691.8900000006</v>
          </cell>
          <cell r="E469">
            <v>145477.01</v>
          </cell>
          <cell r="F469">
            <v>145191.24</v>
          </cell>
          <cell r="G469">
            <v>2286.64</v>
          </cell>
          <cell r="H469">
            <v>71367.100000000006</v>
          </cell>
          <cell r="I469">
            <v>50324.94</v>
          </cell>
          <cell r="J469">
            <v>8931791.7100000009</v>
          </cell>
          <cell r="K469">
            <v>4222320.41</v>
          </cell>
          <cell r="M469">
            <v>231801.72</v>
          </cell>
          <cell r="N469">
            <v>16563.690000000002</v>
          </cell>
          <cell r="O469">
            <v>1375863.69</v>
          </cell>
          <cell r="P469">
            <v>33572</v>
          </cell>
          <cell r="Q469">
            <v>2209105.34</v>
          </cell>
          <cell r="R469">
            <v>0</v>
          </cell>
          <cell r="S469">
            <v>2209105.34</v>
          </cell>
          <cell r="T469">
            <v>0</v>
          </cell>
          <cell r="U469">
            <v>1062889.49</v>
          </cell>
        </row>
        <row r="470">
          <cell r="A470" t="str">
            <v>BOCAÍNA2014</v>
          </cell>
          <cell r="B470" t="str">
            <v>BOCAÍNA</v>
          </cell>
          <cell r="C470">
            <v>2014</v>
          </cell>
          <cell r="D470">
            <v>10232695.27</v>
          </cell>
          <cell r="E470">
            <v>214792.99</v>
          </cell>
          <cell r="F470">
            <v>213868.15</v>
          </cell>
          <cell r="G470">
            <v>6636.48</v>
          </cell>
          <cell r="H470">
            <v>126368.04</v>
          </cell>
          <cell r="I470">
            <v>48885.45</v>
          </cell>
          <cell r="J470">
            <v>9796197.4199999999</v>
          </cell>
          <cell r="K470">
            <v>4590398.05</v>
          </cell>
          <cell r="M470">
            <v>242115.97999999998</v>
          </cell>
          <cell r="N470">
            <v>29555.819999999996</v>
          </cell>
          <cell r="O470">
            <v>1642885.51</v>
          </cell>
          <cell r="Q470">
            <v>953010.92</v>
          </cell>
          <cell r="S470">
            <v>953010.92</v>
          </cell>
          <cell r="U470">
            <v>1148495.03</v>
          </cell>
        </row>
        <row r="471">
          <cell r="A471" t="str">
            <v>PAES LANDIM2002</v>
          </cell>
          <cell r="B471" t="str">
            <v>PAES LANDIM</v>
          </cell>
          <cell r="C471">
            <v>2002</v>
          </cell>
          <cell r="D471">
            <v>2394035</v>
          </cell>
          <cell r="E471">
            <v>51418</v>
          </cell>
          <cell r="F471">
            <v>51418</v>
          </cell>
          <cell r="G471">
            <v>372</v>
          </cell>
          <cell r="H471">
            <v>25410</v>
          </cell>
          <cell r="I471">
            <v>0</v>
          </cell>
          <cell r="J471">
            <v>2340559</v>
          </cell>
          <cell r="K471">
            <v>1331958.6399999999</v>
          </cell>
          <cell r="M471">
            <v>48363</v>
          </cell>
          <cell r="N471">
            <v>1223</v>
          </cell>
          <cell r="O471">
            <v>433842</v>
          </cell>
          <cell r="P471">
            <v>0</v>
          </cell>
          <cell r="Q471">
            <v>380608</v>
          </cell>
          <cell r="R471">
            <v>0</v>
          </cell>
          <cell r="S471">
            <v>380608</v>
          </cell>
          <cell r="T471">
            <v>0</v>
          </cell>
          <cell r="U471">
            <v>243987</v>
          </cell>
        </row>
        <row r="472">
          <cell r="A472" t="str">
            <v>PAES LANDIM2003</v>
          </cell>
          <cell r="B472" t="str">
            <v>PAES LANDIM</v>
          </cell>
          <cell r="C472">
            <v>2003</v>
          </cell>
          <cell r="D472">
            <v>2595480.36</v>
          </cell>
          <cell r="E472">
            <v>78561.7</v>
          </cell>
          <cell r="F472">
            <v>78561.7</v>
          </cell>
          <cell r="G472">
            <v>3492</v>
          </cell>
          <cell r="H472">
            <v>30566.639999999999</v>
          </cell>
          <cell r="I472">
            <v>0</v>
          </cell>
          <cell r="J472">
            <v>2505578.79</v>
          </cell>
          <cell r="K472">
            <v>1414390.07</v>
          </cell>
          <cell r="M472">
            <v>61549.33</v>
          </cell>
          <cell r="N472">
            <v>2017.44</v>
          </cell>
          <cell r="O472">
            <v>510100.65</v>
          </cell>
          <cell r="P472">
            <v>0</v>
          </cell>
          <cell r="Q472">
            <v>79999.17</v>
          </cell>
          <cell r="R472">
            <v>0</v>
          </cell>
          <cell r="S472">
            <v>79999.17</v>
          </cell>
          <cell r="T472">
            <v>0</v>
          </cell>
          <cell r="U472">
            <v>259439.64</v>
          </cell>
        </row>
        <row r="473">
          <cell r="A473" t="str">
            <v>PAES LANDIM2004</v>
          </cell>
          <cell r="B473" t="str">
            <v>PAES LANDIM</v>
          </cell>
          <cell r="C473">
            <v>2004</v>
          </cell>
          <cell r="D473">
            <v>2209081.7400000002</v>
          </cell>
          <cell r="E473">
            <v>52161.68</v>
          </cell>
          <cell r="F473">
            <v>52161.68</v>
          </cell>
          <cell r="G473">
            <v>2235</v>
          </cell>
          <cell r="H473">
            <v>24022.400000000001</v>
          </cell>
          <cell r="I473">
            <v>0</v>
          </cell>
          <cell r="J473">
            <v>2152567.58</v>
          </cell>
          <cell r="K473">
            <v>1577019.48</v>
          </cell>
          <cell r="M473">
            <v>46323.97</v>
          </cell>
          <cell r="N473">
            <v>2685.47</v>
          </cell>
          <cell r="O473">
            <v>467113.3</v>
          </cell>
          <cell r="P473">
            <v>0</v>
          </cell>
          <cell r="Q473">
            <v>59999.5</v>
          </cell>
          <cell r="R473">
            <v>0</v>
          </cell>
          <cell r="S473">
            <v>59999.5</v>
          </cell>
          <cell r="T473">
            <v>0</v>
          </cell>
          <cell r="U473">
            <v>212102.62</v>
          </cell>
        </row>
        <row r="474">
          <cell r="A474" t="str">
            <v>PAES LANDIM2005</v>
          </cell>
          <cell r="B474" t="str">
            <v>PAES LANDIM</v>
          </cell>
          <cell r="C474">
            <v>2005</v>
          </cell>
          <cell r="D474">
            <v>3659732.98</v>
          </cell>
          <cell r="E474">
            <v>80184.61</v>
          </cell>
          <cell r="F474">
            <v>80158.61</v>
          </cell>
          <cell r="G474">
            <v>1205</v>
          </cell>
          <cell r="H474">
            <v>30822.240000000002</v>
          </cell>
          <cell r="I474">
            <v>0</v>
          </cell>
          <cell r="J474">
            <v>3566267.74</v>
          </cell>
          <cell r="K474">
            <v>1982687.03</v>
          </cell>
          <cell r="M474">
            <v>77778.97</v>
          </cell>
          <cell r="N474">
            <v>4461.8</v>
          </cell>
          <cell r="O474">
            <v>686204.19</v>
          </cell>
          <cell r="P474">
            <v>5096.53</v>
          </cell>
          <cell r="Q474">
            <v>37500</v>
          </cell>
          <cell r="R474">
            <v>0</v>
          </cell>
          <cell r="S474">
            <v>37500</v>
          </cell>
          <cell r="T474">
            <v>0</v>
          </cell>
          <cell r="U474">
            <v>363764.91</v>
          </cell>
        </row>
        <row r="475">
          <cell r="A475" t="str">
            <v>PAES LANDIM2006</v>
          </cell>
          <cell r="B475" t="str">
            <v>PAES LANDIM</v>
          </cell>
          <cell r="C475">
            <v>2006</v>
          </cell>
          <cell r="D475">
            <v>4034551.97</v>
          </cell>
          <cell r="E475">
            <v>71049.36</v>
          </cell>
          <cell r="F475">
            <v>71049.36</v>
          </cell>
          <cell r="G475">
            <v>710</v>
          </cell>
          <cell r="H475">
            <v>35438</v>
          </cell>
          <cell r="I475">
            <v>0</v>
          </cell>
          <cell r="J475">
            <v>3955433.71</v>
          </cell>
          <cell r="K475">
            <v>2219097.96</v>
          </cell>
          <cell r="M475">
            <v>94060.89</v>
          </cell>
          <cell r="N475">
            <v>2520.5300000000002</v>
          </cell>
          <cell r="O475">
            <v>708061.84</v>
          </cell>
          <cell r="P475">
            <v>347.02</v>
          </cell>
          <cell r="Q475">
            <v>299979.69</v>
          </cell>
          <cell r="R475">
            <v>0</v>
          </cell>
          <cell r="S475">
            <v>299979.69</v>
          </cell>
          <cell r="T475">
            <v>0</v>
          </cell>
          <cell r="U475">
            <v>408292.16</v>
          </cell>
        </row>
        <row r="476">
          <cell r="A476" t="str">
            <v>PAES LANDIM2007</v>
          </cell>
          <cell r="B476" t="str">
            <v>PAES LANDIM</v>
          </cell>
          <cell r="C476">
            <v>2007</v>
          </cell>
          <cell r="D476">
            <v>4654650.84</v>
          </cell>
          <cell r="E476">
            <v>95052.89</v>
          </cell>
          <cell r="F476">
            <v>95052.89</v>
          </cell>
          <cell r="G476">
            <v>590</v>
          </cell>
          <cell r="H476">
            <v>50002.080000000002</v>
          </cell>
          <cell r="I476">
            <v>0</v>
          </cell>
          <cell r="J476">
            <v>4553382.84</v>
          </cell>
          <cell r="K476">
            <v>2583359.33</v>
          </cell>
          <cell r="M476">
            <v>104437.6</v>
          </cell>
          <cell r="N476">
            <v>3154.5299999999997</v>
          </cell>
          <cell r="O476">
            <v>868829.11</v>
          </cell>
          <cell r="P476">
            <v>714.55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522105.7</v>
          </cell>
        </row>
        <row r="477">
          <cell r="A477" t="str">
            <v>PAES LANDIM2008</v>
          </cell>
          <cell r="B477" t="str">
            <v>PAES LANDIM</v>
          </cell>
          <cell r="C477">
            <v>2008</v>
          </cell>
          <cell r="D477">
            <v>5847839.5899999999</v>
          </cell>
          <cell r="E477">
            <v>83544.02</v>
          </cell>
          <cell r="F477">
            <v>83518.02</v>
          </cell>
          <cell r="G477">
            <v>1061.67</v>
          </cell>
          <cell r="H477">
            <v>50282.3</v>
          </cell>
          <cell r="I477">
            <v>0</v>
          </cell>
          <cell r="J477">
            <v>5749203.0599999996</v>
          </cell>
          <cell r="K477">
            <v>3079702.71</v>
          </cell>
          <cell r="M477">
            <v>114728.56</v>
          </cell>
          <cell r="N477">
            <v>3017.54</v>
          </cell>
          <cell r="O477">
            <v>1063639.8600000001</v>
          </cell>
          <cell r="P477">
            <v>4162.49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681478.78</v>
          </cell>
        </row>
        <row r="478">
          <cell r="A478" t="str">
            <v>PAES LANDIM2009</v>
          </cell>
          <cell r="B478" t="str">
            <v>PAES LANDIM</v>
          </cell>
          <cell r="C478">
            <v>2009</v>
          </cell>
          <cell r="D478">
            <v>6386286.5999999996</v>
          </cell>
          <cell r="E478">
            <v>126664.62</v>
          </cell>
          <cell r="F478">
            <v>126527.69</v>
          </cell>
          <cell r="G478">
            <v>796.56</v>
          </cell>
          <cell r="H478">
            <v>72466.81</v>
          </cell>
          <cell r="I478">
            <v>0</v>
          </cell>
          <cell r="J478">
            <v>6246077.8300000001</v>
          </cell>
          <cell r="K478">
            <v>2878542.87</v>
          </cell>
          <cell r="M478">
            <v>148726</v>
          </cell>
          <cell r="N478">
            <v>5483.8899999999994</v>
          </cell>
          <cell r="O478">
            <v>1218540.07</v>
          </cell>
          <cell r="P478">
            <v>4176.2700000000004</v>
          </cell>
          <cell r="Q478">
            <v>116600.29</v>
          </cell>
          <cell r="R478">
            <v>0</v>
          </cell>
          <cell r="S478">
            <v>111061.7</v>
          </cell>
          <cell r="T478">
            <v>5538.59</v>
          </cell>
          <cell r="U478">
            <v>719133.17</v>
          </cell>
        </row>
        <row r="479">
          <cell r="A479" t="str">
            <v>PAES LANDIM2010</v>
          </cell>
          <cell r="B479" t="str">
            <v>PAES LANDIM</v>
          </cell>
          <cell r="C479">
            <v>2010</v>
          </cell>
          <cell r="D479">
            <v>6922336.54</v>
          </cell>
          <cell r="E479">
            <v>187439.98</v>
          </cell>
          <cell r="F479">
            <v>187439.98</v>
          </cell>
          <cell r="G479">
            <v>5233.3</v>
          </cell>
          <cell r="H479">
            <v>95972.61</v>
          </cell>
          <cell r="I479">
            <v>0</v>
          </cell>
          <cell r="J479">
            <v>6696563.0199999996</v>
          </cell>
          <cell r="K479">
            <v>3095735.68</v>
          </cell>
          <cell r="M479">
            <v>198703.86</v>
          </cell>
          <cell r="N479">
            <v>2823.57</v>
          </cell>
          <cell r="O479">
            <v>1202274.56</v>
          </cell>
          <cell r="P479">
            <v>31230.94</v>
          </cell>
          <cell r="Q479">
            <v>89502.63</v>
          </cell>
          <cell r="R479">
            <v>0</v>
          </cell>
          <cell r="S479">
            <v>89502.63</v>
          </cell>
          <cell r="T479">
            <v>0</v>
          </cell>
          <cell r="U479">
            <v>784003.69</v>
          </cell>
        </row>
        <row r="480">
          <cell r="A480" t="str">
            <v>PAES LANDIM2011</v>
          </cell>
          <cell r="B480" t="str">
            <v>PAES LANDIM</v>
          </cell>
          <cell r="C480">
            <v>2011</v>
          </cell>
          <cell r="D480">
            <v>10916183.18</v>
          </cell>
          <cell r="E480">
            <v>110365.22</v>
          </cell>
          <cell r="F480">
            <v>110365.22</v>
          </cell>
          <cell r="G480">
            <v>1500</v>
          </cell>
          <cell r="H480">
            <v>64686.06</v>
          </cell>
          <cell r="I480">
            <v>0</v>
          </cell>
          <cell r="J480">
            <v>10793335.619999999</v>
          </cell>
          <cell r="K480">
            <v>3812163.03</v>
          </cell>
          <cell r="M480">
            <v>2640000</v>
          </cell>
          <cell r="N480">
            <v>69063.839999999997</v>
          </cell>
          <cell r="O480">
            <v>1841665.28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1620827.93</v>
          </cell>
        </row>
        <row r="481">
          <cell r="A481" t="str">
            <v>PAES LANDIM2012</v>
          </cell>
          <cell r="B481" t="str">
            <v>PAES LANDIM</v>
          </cell>
          <cell r="C481">
            <v>2012</v>
          </cell>
          <cell r="D481">
            <v>9604037.0700000003</v>
          </cell>
          <cell r="E481">
            <v>113168.21</v>
          </cell>
          <cell r="F481">
            <v>112918.7</v>
          </cell>
          <cell r="G481">
            <v>758.23</v>
          </cell>
          <cell r="H481">
            <v>103177.8</v>
          </cell>
          <cell r="I481">
            <v>0</v>
          </cell>
          <cell r="J481">
            <v>9435097.3900000006</v>
          </cell>
          <cell r="K481">
            <v>3926060.57</v>
          </cell>
          <cell r="M481">
            <v>253305.23</v>
          </cell>
          <cell r="N481">
            <v>3234.45</v>
          </cell>
          <cell r="O481">
            <v>1791908.93</v>
          </cell>
          <cell r="P481">
            <v>34026.19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994028.79</v>
          </cell>
        </row>
        <row r="482">
          <cell r="A482" t="str">
            <v>PAES LANDIM2013</v>
          </cell>
          <cell r="B482" t="str">
            <v>PAES LANDIM</v>
          </cell>
          <cell r="C482">
            <v>2013</v>
          </cell>
          <cell r="D482">
            <v>9885647.6500000004</v>
          </cell>
          <cell r="E482">
            <v>176978.34</v>
          </cell>
          <cell r="F482">
            <v>176757.66</v>
          </cell>
          <cell r="G482">
            <v>500</v>
          </cell>
          <cell r="H482">
            <v>108825.68</v>
          </cell>
          <cell r="I482">
            <v>0</v>
          </cell>
          <cell r="J482">
            <v>9686472.1799999997</v>
          </cell>
          <cell r="K482">
            <v>4222320.41</v>
          </cell>
          <cell r="M482">
            <v>292601.46999999997</v>
          </cell>
          <cell r="N482">
            <v>7810.3000000000011</v>
          </cell>
          <cell r="O482">
            <v>1871294.04</v>
          </cell>
          <cell r="P482">
            <v>3420.98</v>
          </cell>
          <cell r="Q482">
            <v>117632.51</v>
          </cell>
          <cell r="R482">
            <v>0</v>
          </cell>
          <cell r="S482">
            <v>117332.02</v>
          </cell>
          <cell r="T482">
            <v>300.49</v>
          </cell>
          <cell r="U482">
            <v>1110079.26</v>
          </cell>
        </row>
        <row r="483">
          <cell r="A483" t="str">
            <v>PAES LANDIM2014</v>
          </cell>
          <cell r="B483" t="str">
            <v>PAES LANDIM</v>
          </cell>
          <cell r="C483">
            <v>2014</v>
          </cell>
          <cell r="D483">
            <v>10974452.939999999</v>
          </cell>
          <cell r="E483">
            <v>190991.49</v>
          </cell>
          <cell r="F483">
            <v>190991.49</v>
          </cell>
          <cell r="G483">
            <v>20785</v>
          </cell>
          <cell r="H483">
            <v>129706.43</v>
          </cell>
          <cell r="I483">
            <v>14.48</v>
          </cell>
          <cell r="J483">
            <v>10722316.710000001</v>
          </cell>
          <cell r="K483">
            <v>4590398.05</v>
          </cell>
          <cell r="M483">
            <v>325807.76</v>
          </cell>
          <cell r="N483">
            <v>7887.24</v>
          </cell>
          <cell r="O483">
            <v>2483865.58</v>
          </cell>
          <cell r="P483">
            <v>2029.03</v>
          </cell>
          <cell r="Q483">
            <v>748302.97</v>
          </cell>
          <cell r="S483">
            <v>747939.08</v>
          </cell>
          <cell r="T483">
            <v>363.89</v>
          </cell>
          <cell r="U483">
            <v>1208241.03</v>
          </cell>
        </row>
        <row r="484">
          <cell r="A484" t="str">
            <v>PICOS2002</v>
          </cell>
          <cell r="B484" t="str">
            <v>PICOS</v>
          </cell>
          <cell r="C484">
            <v>2002</v>
          </cell>
          <cell r="D484">
            <v>21324251.289999999</v>
          </cell>
          <cell r="E484">
            <v>722920.91</v>
          </cell>
          <cell r="F484">
            <v>598720.80000000005</v>
          </cell>
          <cell r="G484">
            <v>141376.41</v>
          </cell>
          <cell r="H484">
            <v>374469.07</v>
          </cell>
          <cell r="I484">
            <v>0</v>
          </cell>
          <cell r="J484">
            <v>20015477.609999999</v>
          </cell>
          <cell r="K484">
            <v>5638504.5599999996</v>
          </cell>
          <cell r="M484">
            <v>4092652.85</v>
          </cell>
          <cell r="N484">
            <v>736343.84</v>
          </cell>
          <cell r="O484">
            <v>3478314.84</v>
          </cell>
          <cell r="P484">
            <v>488829.14</v>
          </cell>
          <cell r="Q484">
            <v>1388000</v>
          </cell>
          <cell r="R484">
            <v>0</v>
          </cell>
          <cell r="S484">
            <v>1388000</v>
          </cell>
          <cell r="T484">
            <v>0</v>
          </cell>
          <cell r="U484">
            <v>267583.26</v>
          </cell>
        </row>
        <row r="485">
          <cell r="A485" t="str">
            <v>PICOS2003</v>
          </cell>
          <cell r="B485" t="str">
            <v>PICOS</v>
          </cell>
          <cell r="C485">
            <v>2003</v>
          </cell>
          <cell r="D485">
            <v>24035051.5</v>
          </cell>
          <cell r="E485">
            <v>1173784.3600000001</v>
          </cell>
          <cell r="F485">
            <v>1063566.74</v>
          </cell>
          <cell r="G485">
            <v>12775.79</v>
          </cell>
          <cell r="H485">
            <v>974397.02</v>
          </cell>
          <cell r="I485">
            <v>0</v>
          </cell>
          <cell r="J485">
            <v>22475411.780000001</v>
          </cell>
          <cell r="K485">
            <v>5737946.8399999999</v>
          </cell>
          <cell r="M485">
            <v>5514215.6699999999</v>
          </cell>
          <cell r="N485">
            <v>1057768.55</v>
          </cell>
          <cell r="O485">
            <v>3174337.07</v>
          </cell>
          <cell r="P485">
            <v>289229.14</v>
          </cell>
          <cell r="Q485">
            <v>3139.2</v>
          </cell>
          <cell r="R485">
            <v>0</v>
          </cell>
          <cell r="S485">
            <v>3139.2</v>
          </cell>
          <cell r="T485">
            <v>0</v>
          </cell>
          <cell r="U485">
            <v>0</v>
          </cell>
        </row>
        <row r="486">
          <cell r="A486" t="str">
            <v>PICOS2004</v>
          </cell>
          <cell r="B486" t="str">
            <v>PICOS</v>
          </cell>
          <cell r="C486">
            <v>2004</v>
          </cell>
          <cell r="D486">
            <v>33711835.259999998</v>
          </cell>
          <cell r="E486">
            <v>1144233.21</v>
          </cell>
          <cell r="F486">
            <v>1039994.24</v>
          </cell>
          <cell r="G486">
            <v>23038.14</v>
          </cell>
          <cell r="H486">
            <v>935843.92</v>
          </cell>
          <cell r="I486">
            <v>0</v>
          </cell>
          <cell r="J486">
            <v>32089318.149999999</v>
          </cell>
          <cell r="K486">
            <v>6184038.2400000002</v>
          </cell>
          <cell r="M486">
            <v>5602210.4699999997</v>
          </cell>
          <cell r="N486">
            <v>1538010.35</v>
          </cell>
          <cell r="O486">
            <v>3886347.41</v>
          </cell>
          <cell r="P486">
            <v>394310.8</v>
          </cell>
          <cell r="Q486">
            <v>1071158.95</v>
          </cell>
          <cell r="R486">
            <v>0</v>
          </cell>
          <cell r="S486">
            <v>1071158.95</v>
          </cell>
          <cell r="T486">
            <v>0</v>
          </cell>
          <cell r="U486">
            <v>0</v>
          </cell>
        </row>
        <row r="487">
          <cell r="A487" t="str">
            <v>PICOS2005</v>
          </cell>
          <cell r="B487" t="str">
            <v>PICOS</v>
          </cell>
          <cell r="C487">
            <v>2005</v>
          </cell>
          <cell r="D487">
            <v>39893737.210000001</v>
          </cell>
          <cell r="E487">
            <v>2401633.69</v>
          </cell>
          <cell r="F487">
            <v>2104253.37</v>
          </cell>
          <cell r="G487">
            <v>434004.77</v>
          </cell>
          <cell r="H487">
            <v>1200878.7</v>
          </cell>
          <cell r="I487">
            <v>0</v>
          </cell>
          <cell r="J487">
            <v>36854466.560000002</v>
          </cell>
          <cell r="K487">
            <v>7542068.4400000004</v>
          </cell>
          <cell r="M487">
            <v>3456859.43</v>
          </cell>
          <cell r="N487">
            <v>1162251.3400000001</v>
          </cell>
          <cell r="O487">
            <v>4337266.7300000004</v>
          </cell>
          <cell r="P487">
            <v>442917.96</v>
          </cell>
          <cell r="Q487">
            <v>1608169.79</v>
          </cell>
          <cell r="R487">
            <v>0</v>
          </cell>
          <cell r="S487">
            <v>1608169.79</v>
          </cell>
          <cell r="T487">
            <v>0</v>
          </cell>
          <cell r="U487">
            <v>1947636.37</v>
          </cell>
        </row>
        <row r="488">
          <cell r="A488" t="str">
            <v>PICOS2006</v>
          </cell>
          <cell r="B488" t="str">
            <v>PICOS</v>
          </cell>
          <cell r="C488">
            <v>2006</v>
          </cell>
          <cell r="D488">
            <v>47383005.359999999</v>
          </cell>
          <cell r="E488">
            <v>3412243.83</v>
          </cell>
          <cell r="F488">
            <v>3095305.69</v>
          </cell>
          <cell r="G488">
            <v>532235.46</v>
          </cell>
          <cell r="H488">
            <v>1774753.96</v>
          </cell>
          <cell r="I488">
            <v>877857.22</v>
          </cell>
          <cell r="J488">
            <v>42551180.060000002</v>
          </cell>
          <cell r="K488">
            <v>8151825.5300000003</v>
          </cell>
          <cell r="M488">
            <v>5643075.8900000006</v>
          </cell>
          <cell r="N488">
            <v>1647006.23</v>
          </cell>
          <cell r="O488">
            <v>4818119.93</v>
          </cell>
          <cell r="P488">
            <v>66457.31</v>
          </cell>
          <cell r="Q488">
            <v>1133445.1200000001</v>
          </cell>
          <cell r="R488">
            <v>0</v>
          </cell>
          <cell r="S488">
            <v>1133445.1200000001</v>
          </cell>
          <cell r="T488">
            <v>0</v>
          </cell>
          <cell r="U488">
            <v>2439892.5699999998</v>
          </cell>
        </row>
        <row r="489">
          <cell r="A489" t="str">
            <v>PICOS2007</v>
          </cell>
          <cell r="B489" t="str">
            <v>PICOS</v>
          </cell>
          <cell r="C489">
            <v>2007</v>
          </cell>
          <cell r="D489">
            <v>59103230.149999999</v>
          </cell>
          <cell r="E489">
            <v>3842129.48</v>
          </cell>
          <cell r="F489">
            <v>3477694.07</v>
          </cell>
          <cell r="G489">
            <v>529960.21</v>
          </cell>
          <cell r="H489">
            <v>2217355.7000000002</v>
          </cell>
          <cell r="I489">
            <v>873296.66</v>
          </cell>
          <cell r="J489">
            <v>52824945.420000002</v>
          </cell>
          <cell r="K489">
            <v>9814318.8300000001</v>
          </cell>
          <cell r="M489">
            <v>9189865.4600000009</v>
          </cell>
          <cell r="N489">
            <v>1582592.8699999999</v>
          </cell>
          <cell r="O489">
            <v>7447291.0999999996</v>
          </cell>
          <cell r="P489">
            <v>892776.08</v>
          </cell>
          <cell r="Q489">
            <v>3925525.74</v>
          </cell>
          <cell r="R489">
            <v>0</v>
          </cell>
          <cell r="S489">
            <v>3925525.74</v>
          </cell>
          <cell r="T489">
            <v>0</v>
          </cell>
          <cell r="U489">
            <v>3813662.7</v>
          </cell>
        </row>
        <row r="490">
          <cell r="A490" t="str">
            <v>PICOS2008</v>
          </cell>
          <cell r="B490" t="str">
            <v>PICOS</v>
          </cell>
          <cell r="C490">
            <v>2008</v>
          </cell>
          <cell r="D490">
            <v>72311603.689999998</v>
          </cell>
          <cell r="E490">
            <v>4193127.01</v>
          </cell>
          <cell r="F490">
            <v>3851491.97</v>
          </cell>
          <cell r="G490">
            <v>503825.47</v>
          </cell>
          <cell r="H490">
            <v>2524413.09</v>
          </cell>
          <cell r="I490">
            <v>952757.03</v>
          </cell>
          <cell r="J490">
            <v>65638332.899999999</v>
          </cell>
          <cell r="K490">
            <v>12318809.65</v>
          </cell>
          <cell r="M490">
            <v>10129952.710000001</v>
          </cell>
          <cell r="N490">
            <v>1639663.6500000001</v>
          </cell>
          <cell r="O490">
            <v>9897676.8000000007</v>
          </cell>
          <cell r="P490">
            <v>547965.63</v>
          </cell>
          <cell r="Q490">
            <v>1504709.92</v>
          </cell>
          <cell r="R490">
            <v>0</v>
          </cell>
          <cell r="S490">
            <v>1504709.92</v>
          </cell>
          <cell r="T490">
            <v>0</v>
          </cell>
          <cell r="U490">
            <v>5064480.6100000003</v>
          </cell>
        </row>
        <row r="491">
          <cell r="A491" t="str">
            <v>PICOS2009</v>
          </cell>
          <cell r="B491" t="str">
            <v>PICOS</v>
          </cell>
          <cell r="C491">
            <v>2009</v>
          </cell>
          <cell r="D491">
            <v>82285344.730000004</v>
          </cell>
          <cell r="E491">
            <v>4651329.5</v>
          </cell>
          <cell r="F491">
            <v>4497737.33</v>
          </cell>
          <cell r="G491">
            <v>1266487.08</v>
          </cell>
          <cell r="H491">
            <v>2542082.66</v>
          </cell>
          <cell r="I491">
            <v>1288613.28</v>
          </cell>
          <cell r="J491">
            <v>75226750.200000003</v>
          </cell>
          <cell r="K491">
            <v>12473684.289999999</v>
          </cell>
          <cell r="M491">
            <v>11399474.359999999</v>
          </cell>
          <cell r="N491">
            <v>1387782.5899999999</v>
          </cell>
          <cell r="O491">
            <v>12699793.51</v>
          </cell>
          <cell r="P491">
            <v>177827.23</v>
          </cell>
          <cell r="Q491">
            <v>1788186.16</v>
          </cell>
          <cell r="R491">
            <v>0</v>
          </cell>
          <cell r="S491">
            <v>1788186.16</v>
          </cell>
          <cell r="T491">
            <v>0</v>
          </cell>
          <cell r="U491">
            <v>5728248.3099999996</v>
          </cell>
        </row>
        <row r="492">
          <cell r="A492" t="str">
            <v>PICOS2010</v>
          </cell>
          <cell r="B492" t="str">
            <v>PICOS</v>
          </cell>
          <cell r="C492">
            <v>2010</v>
          </cell>
          <cell r="D492">
            <v>87597813.849999994</v>
          </cell>
          <cell r="E492">
            <v>5690749.4100000001</v>
          </cell>
          <cell r="F492">
            <v>5513001.7300000004</v>
          </cell>
          <cell r="G492">
            <v>2067053.76</v>
          </cell>
          <cell r="H492">
            <v>2711703.65</v>
          </cell>
          <cell r="I492">
            <v>1148460.1499999999</v>
          </cell>
          <cell r="J492">
            <v>79442904.090000004</v>
          </cell>
          <cell r="K492">
            <v>13414853.65</v>
          </cell>
          <cell r="M492">
            <v>11719654.380000001</v>
          </cell>
          <cell r="N492">
            <v>1311967.44</v>
          </cell>
          <cell r="O492">
            <v>14264818.199999999</v>
          </cell>
          <cell r="P492">
            <v>354596.16</v>
          </cell>
          <cell r="Q492">
            <v>1348644.82</v>
          </cell>
          <cell r="R492">
            <v>0</v>
          </cell>
          <cell r="S492">
            <v>1348644.82</v>
          </cell>
          <cell r="T492">
            <v>0</v>
          </cell>
          <cell r="U492">
            <v>6121758.9900000002</v>
          </cell>
        </row>
        <row r="493">
          <cell r="A493" t="str">
            <v>PICOS2011</v>
          </cell>
          <cell r="B493" t="str">
            <v>PICOS</v>
          </cell>
          <cell r="C493">
            <v>2011</v>
          </cell>
          <cell r="D493">
            <v>101562374.65000001</v>
          </cell>
          <cell r="E493">
            <v>6483574.4199999999</v>
          </cell>
          <cell r="F493">
            <v>6114595.2400000002</v>
          </cell>
          <cell r="G493">
            <v>1616980.09</v>
          </cell>
          <cell r="H493">
            <v>3358519.49</v>
          </cell>
          <cell r="I493">
            <v>2230423.71</v>
          </cell>
          <cell r="J493">
            <v>90719837.079999998</v>
          </cell>
          <cell r="K493">
            <v>16519372.1</v>
          </cell>
          <cell r="M493">
            <v>12578502.219999999</v>
          </cell>
          <cell r="N493">
            <v>1976705.85</v>
          </cell>
          <cell r="O493">
            <v>18605435.960000001</v>
          </cell>
          <cell r="P493">
            <v>438825.94</v>
          </cell>
          <cell r="Q493">
            <v>606778.5</v>
          </cell>
          <cell r="R493">
            <v>0</v>
          </cell>
          <cell r="S493">
            <v>602278.5</v>
          </cell>
          <cell r="T493">
            <v>0</v>
          </cell>
          <cell r="U493">
            <v>7068714.3300000001</v>
          </cell>
        </row>
        <row r="494">
          <cell r="A494" t="str">
            <v>PICOS2012</v>
          </cell>
          <cell r="B494" t="str">
            <v>PICOS</v>
          </cell>
          <cell r="C494">
            <v>2012</v>
          </cell>
          <cell r="D494">
            <v>115945219.84</v>
          </cell>
          <cell r="E494">
            <v>8312097.7599999998</v>
          </cell>
          <cell r="F494">
            <v>7811117.4400000004</v>
          </cell>
          <cell r="G494">
            <v>1996240.72</v>
          </cell>
          <cell r="H494">
            <v>4079103.83</v>
          </cell>
          <cell r="I494">
            <v>3447435.69</v>
          </cell>
          <cell r="J494">
            <v>100217733.06</v>
          </cell>
          <cell r="K494">
            <v>17012928.100000001</v>
          </cell>
          <cell r="M494">
            <v>14000633.02</v>
          </cell>
          <cell r="N494">
            <v>1840320.66</v>
          </cell>
          <cell r="O494">
            <v>19623000.079999998</v>
          </cell>
          <cell r="P494">
            <v>388109.19</v>
          </cell>
          <cell r="Q494">
            <v>4861585.18</v>
          </cell>
          <cell r="R494">
            <v>0</v>
          </cell>
          <cell r="S494">
            <v>4861585.18</v>
          </cell>
          <cell r="T494">
            <v>0</v>
          </cell>
          <cell r="U494">
            <v>7541620.7599999998</v>
          </cell>
        </row>
        <row r="495">
          <cell r="A495" t="str">
            <v>PICOS2013</v>
          </cell>
          <cell r="B495" t="str">
            <v>PICOS</v>
          </cell>
          <cell r="C495">
            <v>2013</v>
          </cell>
          <cell r="D495">
            <v>128527552.95999999</v>
          </cell>
          <cell r="E495">
            <v>10232816.9</v>
          </cell>
          <cell r="F495">
            <v>9441199.8399999999</v>
          </cell>
          <cell r="G495">
            <v>2354759.52</v>
          </cell>
          <cell r="H495">
            <v>4819165.6399999997</v>
          </cell>
          <cell r="I495">
            <v>6473571.7599999998</v>
          </cell>
          <cell r="J495">
            <v>107835403.33</v>
          </cell>
          <cell r="K495">
            <v>18296720.870000001</v>
          </cell>
          <cell r="M495">
            <v>16116472.16</v>
          </cell>
          <cell r="N495">
            <v>2367819.16</v>
          </cell>
          <cell r="O495">
            <v>22029026.82</v>
          </cell>
          <cell r="P495">
            <v>595354.43000000005</v>
          </cell>
          <cell r="Q495">
            <v>6845563.4400000004</v>
          </cell>
          <cell r="S495">
            <v>6845563.4400000004</v>
          </cell>
          <cell r="U495">
            <v>8997436.0299999993</v>
          </cell>
        </row>
        <row r="496">
          <cell r="A496" t="str">
            <v>PICOS2014</v>
          </cell>
          <cell r="B496" t="str">
            <v>PICOS</v>
          </cell>
          <cell r="C496">
            <v>2014</v>
          </cell>
          <cell r="D496">
            <v>141285569.59999999</v>
          </cell>
          <cell r="E496">
            <v>11542753.539999999</v>
          </cell>
          <cell r="F496">
            <v>10773037.17</v>
          </cell>
          <cell r="G496">
            <v>1602139.36</v>
          </cell>
          <cell r="H496">
            <v>6152547.4900000002</v>
          </cell>
          <cell r="I496">
            <v>5886574.21</v>
          </cell>
          <cell r="J496">
            <v>118086202.59999999</v>
          </cell>
          <cell r="K496">
            <v>19891724</v>
          </cell>
          <cell r="M496">
            <v>16894828</v>
          </cell>
          <cell r="N496">
            <v>3397374.34</v>
          </cell>
          <cell r="O496">
            <v>25196473.149999999</v>
          </cell>
          <cell r="P496">
            <v>612569.39</v>
          </cell>
          <cell r="Q496">
            <v>6742369.9699999997</v>
          </cell>
          <cell r="S496">
            <v>6742369.9699999997</v>
          </cell>
          <cell r="U496">
            <v>9795601.3300000001</v>
          </cell>
        </row>
        <row r="497">
          <cell r="A497" t="str">
            <v>CUMARU2002</v>
          </cell>
          <cell r="B497" t="str">
            <v>CUMARU</v>
          </cell>
          <cell r="C497">
            <v>2002</v>
          </cell>
          <cell r="D497">
            <v>7857113.6200000001</v>
          </cell>
          <cell r="E497">
            <v>242812.35</v>
          </cell>
          <cell r="F497">
            <v>209717.27</v>
          </cell>
          <cell r="G497">
            <v>5454.89</v>
          </cell>
          <cell r="H497">
            <v>83841.23</v>
          </cell>
          <cell r="I497">
            <v>40759.620000000003</v>
          </cell>
          <cell r="J497">
            <v>6632717.0999999996</v>
          </cell>
          <cell r="K497">
            <v>4178854.21</v>
          </cell>
          <cell r="M497">
            <v>394704.37</v>
          </cell>
          <cell r="N497">
            <v>19048.2</v>
          </cell>
          <cell r="O497">
            <v>893644.23</v>
          </cell>
          <cell r="P497">
            <v>9724.2199999999993</v>
          </cell>
          <cell r="Q497">
            <v>311425.94</v>
          </cell>
          <cell r="R497">
            <v>0</v>
          </cell>
          <cell r="S497">
            <v>289425.94</v>
          </cell>
          <cell r="T497">
            <v>0</v>
          </cell>
          <cell r="U497">
            <v>0</v>
          </cell>
        </row>
        <row r="498">
          <cell r="A498" t="str">
            <v>CUMARU2003</v>
          </cell>
          <cell r="B498" t="str">
            <v>CUMARU</v>
          </cell>
          <cell r="C498">
            <v>2003</v>
          </cell>
          <cell r="D498">
            <v>8648468.5700000003</v>
          </cell>
          <cell r="E498">
            <v>203190.51</v>
          </cell>
          <cell r="F498">
            <v>165076.82999999999</v>
          </cell>
          <cell r="G498">
            <v>4161.83</v>
          </cell>
          <cell r="H498">
            <v>48825.59</v>
          </cell>
          <cell r="I498">
            <v>0</v>
          </cell>
          <cell r="J498">
            <v>7697158.7699999996</v>
          </cell>
          <cell r="K498">
            <v>4281063.07</v>
          </cell>
          <cell r="M498">
            <v>411900.83999999997</v>
          </cell>
          <cell r="N498">
            <v>21949.38</v>
          </cell>
          <cell r="O498">
            <v>1844188.74</v>
          </cell>
          <cell r="P498">
            <v>18293.18</v>
          </cell>
          <cell r="Q498">
            <v>93539.35</v>
          </cell>
          <cell r="R498">
            <v>0</v>
          </cell>
          <cell r="S498">
            <v>93539.35</v>
          </cell>
          <cell r="T498">
            <v>0</v>
          </cell>
          <cell r="U498">
            <v>829507.22</v>
          </cell>
        </row>
        <row r="499">
          <cell r="A499" t="str">
            <v>CUMARU2004</v>
          </cell>
          <cell r="B499" t="str">
            <v>CUMARU</v>
          </cell>
          <cell r="C499">
            <v>2004</v>
          </cell>
          <cell r="D499">
            <v>9704662.5299999993</v>
          </cell>
          <cell r="E499">
            <v>195819.95</v>
          </cell>
          <cell r="F499">
            <v>169339.33</v>
          </cell>
          <cell r="G499">
            <v>3483.61</v>
          </cell>
          <cell r="H499">
            <v>47691.199999999997</v>
          </cell>
          <cell r="I499">
            <v>0</v>
          </cell>
          <cell r="J499">
            <v>9494704.5999999996</v>
          </cell>
          <cell r="K499">
            <v>4627456.55</v>
          </cell>
          <cell r="M499">
            <v>419270.18</v>
          </cell>
          <cell r="N499">
            <v>29000.54</v>
          </cell>
          <cell r="O499">
            <v>1993809.43</v>
          </cell>
          <cell r="P499">
            <v>14137.98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890430.92</v>
          </cell>
        </row>
        <row r="500">
          <cell r="A500" t="str">
            <v>CUMARU2005</v>
          </cell>
          <cell r="B500" t="str">
            <v>CUMARU</v>
          </cell>
          <cell r="C500">
            <v>2005</v>
          </cell>
          <cell r="D500">
            <v>13155630.18</v>
          </cell>
          <cell r="E500">
            <v>223939.42</v>
          </cell>
          <cell r="F500">
            <v>182294.08</v>
          </cell>
          <cell r="G500">
            <v>3364.72</v>
          </cell>
          <cell r="H500">
            <v>53753.21</v>
          </cell>
          <cell r="I500">
            <v>0</v>
          </cell>
          <cell r="J500">
            <v>12599849.369999999</v>
          </cell>
          <cell r="K500">
            <v>7079728.9199999999</v>
          </cell>
          <cell r="M500">
            <v>448364.95000000007</v>
          </cell>
          <cell r="N500">
            <v>25913.33</v>
          </cell>
          <cell r="O500">
            <v>2188500.1800000002</v>
          </cell>
          <cell r="P500">
            <v>19066.669999999998</v>
          </cell>
          <cell r="Q500">
            <v>91264.75</v>
          </cell>
          <cell r="R500">
            <v>0</v>
          </cell>
          <cell r="S500">
            <v>91264.75</v>
          </cell>
          <cell r="T500">
            <v>0</v>
          </cell>
          <cell r="U500">
            <v>1329690.3600000001</v>
          </cell>
        </row>
        <row r="501">
          <cell r="A501" t="str">
            <v>CUMARU2006</v>
          </cell>
          <cell r="B501" t="str">
            <v>CUMARU</v>
          </cell>
          <cell r="C501">
            <v>2006</v>
          </cell>
          <cell r="D501">
            <v>15048554.34</v>
          </cell>
          <cell r="E501">
            <v>217009.86</v>
          </cell>
          <cell r="F501">
            <v>210500.75</v>
          </cell>
          <cell r="G501">
            <v>2526.9299999999998</v>
          </cell>
          <cell r="H501">
            <v>64221.58</v>
          </cell>
          <cell r="I501">
            <v>29249.98</v>
          </cell>
          <cell r="J501">
            <v>14458361.99</v>
          </cell>
          <cell r="K501">
            <v>7853253.2599999998</v>
          </cell>
          <cell r="M501">
            <v>497178.07</v>
          </cell>
          <cell r="N501">
            <v>32137.83</v>
          </cell>
          <cell r="O501">
            <v>2422694.4300000002</v>
          </cell>
          <cell r="P501">
            <v>9303.5400000000009</v>
          </cell>
          <cell r="Q501">
            <v>365735.25</v>
          </cell>
          <cell r="R501">
            <v>0</v>
          </cell>
          <cell r="S501">
            <v>365735.25</v>
          </cell>
          <cell r="T501">
            <v>0</v>
          </cell>
          <cell r="U501">
            <v>1474488.31</v>
          </cell>
        </row>
        <row r="502">
          <cell r="A502" t="str">
            <v>CUMARU2007</v>
          </cell>
          <cell r="B502" t="str">
            <v>CUMARU</v>
          </cell>
          <cell r="C502">
            <v>2007</v>
          </cell>
          <cell r="D502">
            <v>17032897.920000002</v>
          </cell>
          <cell r="E502">
            <v>197261.05</v>
          </cell>
          <cell r="F502">
            <v>184581.43</v>
          </cell>
          <cell r="G502">
            <v>5105.79</v>
          </cell>
          <cell r="H502">
            <v>85769.44</v>
          </cell>
          <cell r="I502">
            <v>0</v>
          </cell>
          <cell r="J502">
            <v>16515852.470000001</v>
          </cell>
          <cell r="K502">
            <v>8769317.5099999998</v>
          </cell>
          <cell r="M502">
            <v>504012.77</v>
          </cell>
          <cell r="N502">
            <v>37533.79</v>
          </cell>
          <cell r="O502">
            <v>2974268.23</v>
          </cell>
          <cell r="P502">
            <v>37529.33</v>
          </cell>
          <cell r="Q502">
            <v>1485156.5</v>
          </cell>
          <cell r="R502">
            <v>0</v>
          </cell>
          <cell r="S502">
            <v>1485156.5</v>
          </cell>
          <cell r="T502">
            <v>0</v>
          </cell>
          <cell r="U502">
            <v>1835509.1</v>
          </cell>
        </row>
        <row r="503">
          <cell r="A503" t="str">
            <v>CUMARU2008</v>
          </cell>
          <cell r="B503" t="str">
            <v>CUMARU</v>
          </cell>
          <cell r="C503">
            <v>2008</v>
          </cell>
          <cell r="D503">
            <v>17425450.550000001</v>
          </cell>
          <cell r="E503">
            <v>368267.16</v>
          </cell>
          <cell r="F503">
            <v>356821.94</v>
          </cell>
          <cell r="G503">
            <v>4454.4799999999996</v>
          </cell>
          <cell r="H503">
            <v>123306.31</v>
          </cell>
          <cell r="I503">
            <v>0</v>
          </cell>
          <cell r="J503">
            <v>16348925.18</v>
          </cell>
          <cell r="K503">
            <v>7248204.25</v>
          </cell>
          <cell r="M503">
            <v>551874.48</v>
          </cell>
          <cell r="N503">
            <v>33781.210000000006</v>
          </cell>
          <cell r="O503">
            <v>4080247.2</v>
          </cell>
          <cell r="P503">
            <v>16949.599999999999</v>
          </cell>
          <cell r="Q503">
            <v>620022.92000000004</v>
          </cell>
          <cell r="R503">
            <v>0</v>
          </cell>
          <cell r="S503">
            <v>620022.92000000004</v>
          </cell>
          <cell r="T503">
            <v>0</v>
          </cell>
          <cell r="U503">
            <v>1679652.39</v>
          </cell>
        </row>
        <row r="504">
          <cell r="A504" t="str">
            <v>CUMARU2009</v>
          </cell>
          <cell r="B504" t="str">
            <v>CUMARU</v>
          </cell>
          <cell r="C504">
            <v>2009</v>
          </cell>
          <cell r="D504">
            <v>20292057.059999999</v>
          </cell>
          <cell r="E504">
            <v>399656.55</v>
          </cell>
          <cell r="F504">
            <v>367896.84</v>
          </cell>
          <cell r="G504">
            <v>6713.28</v>
          </cell>
          <cell r="H504">
            <v>97973.49</v>
          </cell>
          <cell r="I504">
            <v>0</v>
          </cell>
          <cell r="J504">
            <v>19614549.059999999</v>
          </cell>
          <cell r="K504">
            <v>8364592.9199999999</v>
          </cell>
          <cell r="M504">
            <v>570294.21</v>
          </cell>
          <cell r="N504">
            <v>189132.02000000002</v>
          </cell>
          <cell r="O504">
            <v>4446887.67</v>
          </cell>
          <cell r="P504">
            <v>107243.61</v>
          </cell>
          <cell r="Q504">
            <v>1042560.28</v>
          </cell>
          <cell r="R504">
            <v>0</v>
          </cell>
          <cell r="S504">
            <v>792960.28</v>
          </cell>
          <cell r="T504">
            <v>0</v>
          </cell>
          <cell r="U504">
            <v>2153480.73</v>
          </cell>
        </row>
        <row r="505">
          <cell r="A505" t="str">
            <v>CUMARU2010</v>
          </cell>
          <cell r="B505" t="str">
            <v>CUMARU</v>
          </cell>
          <cell r="C505">
            <v>2010</v>
          </cell>
          <cell r="D505">
            <v>23863017.260000002</v>
          </cell>
          <cell r="E505">
            <v>703137.31</v>
          </cell>
          <cell r="F505">
            <v>477669.2</v>
          </cell>
          <cell r="G505">
            <v>7627.02</v>
          </cell>
          <cell r="H505">
            <v>193195.79</v>
          </cell>
          <cell r="I505">
            <v>121810.4</v>
          </cell>
          <cell r="J505">
            <v>22480534</v>
          </cell>
          <cell r="K505">
            <v>10230382.560000001</v>
          </cell>
          <cell r="M505">
            <v>1533520.3399999999</v>
          </cell>
          <cell r="N505">
            <v>79184.56</v>
          </cell>
          <cell r="O505">
            <v>4954136.8</v>
          </cell>
          <cell r="P505">
            <v>32502.49</v>
          </cell>
          <cell r="Q505">
            <v>2658046.1800000002</v>
          </cell>
          <cell r="R505">
            <v>0</v>
          </cell>
          <cell r="S505">
            <v>2658046.1800000002</v>
          </cell>
          <cell r="T505">
            <v>0</v>
          </cell>
          <cell r="U505">
            <v>2824228.94</v>
          </cell>
        </row>
        <row r="506">
          <cell r="A506" t="str">
            <v>CUMARU2011</v>
          </cell>
          <cell r="B506" t="str">
            <v>CUMARU</v>
          </cell>
          <cell r="C506">
            <v>2011</v>
          </cell>
          <cell r="D506">
            <v>25651347.84</v>
          </cell>
          <cell r="E506">
            <v>635625.76</v>
          </cell>
          <cell r="F506">
            <v>554517.39</v>
          </cell>
          <cell r="G506">
            <v>8646</v>
          </cell>
          <cell r="H506">
            <v>177952.66</v>
          </cell>
          <cell r="I506">
            <v>135775.39000000001</v>
          </cell>
          <cell r="J506">
            <v>24342121.969999999</v>
          </cell>
          <cell r="K506">
            <v>9851555.1600000001</v>
          </cell>
          <cell r="M506">
            <v>1870256.18</v>
          </cell>
          <cell r="N506">
            <v>85798.349999999991</v>
          </cell>
          <cell r="O506">
            <v>6220041.8099999996</v>
          </cell>
          <cell r="P506">
            <v>35899.17</v>
          </cell>
          <cell r="Q506">
            <v>2599880.25</v>
          </cell>
          <cell r="R506">
            <v>0</v>
          </cell>
          <cell r="S506">
            <v>2599880.25</v>
          </cell>
          <cell r="T506">
            <v>0</v>
          </cell>
          <cell r="U506">
            <v>2825788.36</v>
          </cell>
        </row>
        <row r="507">
          <cell r="A507" t="str">
            <v>CUMARU2012</v>
          </cell>
          <cell r="B507" t="str">
            <v>CUMARU</v>
          </cell>
          <cell r="C507">
            <v>2012</v>
          </cell>
          <cell r="D507">
            <v>27070884.699999999</v>
          </cell>
          <cell r="E507">
            <v>803810.67</v>
          </cell>
          <cell r="F507">
            <v>735064.68</v>
          </cell>
          <cell r="G507">
            <v>14099.63</v>
          </cell>
          <cell r="H507">
            <v>201452.83</v>
          </cell>
          <cell r="I507">
            <v>243067.55</v>
          </cell>
          <cell r="J507">
            <v>25702669.489999998</v>
          </cell>
          <cell r="K507">
            <v>10125851.66</v>
          </cell>
          <cell r="M507">
            <v>2124723.4</v>
          </cell>
          <cell r="N507">
            <v>108753.29999999999</v>
          </cell>
          <cell r="O507">
            <v>6411043.1399999997</v>
          </cell>
          <cell r="P507">
            <v>41168.01</v>
          </cell>
          <cell r="Q507">
            <v>4969979.1500000004</v>
          </cell>
          <cell r="R507">
            <v>0</v>
          </cell>
          <cell r="S507">
            <v>4918679.1500000004</v>
          </cell>
          <cell r="T507">
            <v>0</v>
          </cell>
          <cell r="U507">
            <v>2959797.18</v>
          </cell>
        </row>
        <row r="508">
          <cell r="A508" t="str">
            <v>CUMARU2013</v>
          </cell>
          <cell r="B508" t="str">
            <v>CUMARU</v>
          </cell>
          <cell r="C508">
            <v>2013</v>
          </cell>
          <cell r="D508">
            <v>29305484.390000001</v>
          </cell>
          <cell r="E508">
            <v>856651.86</v>
          </cell>
          <cell r="F508">
            <v>778901.95</v>
          </cell>
          <cell r="G508">
            <v>9988</v>
          </cell>
          <cell r="H508">
            <v>279111.18</v>
          </cell>
          <cell r="I508">
            <v>152299.84</v>
          </cell>
          <cell r="J508">
            <v>28037370.210000001</v>
          </cell>
          <cell r="K508">
            <v>10867918.279999999</v>
          </cell>
          <cell r="M508">
            <v>2349833.0300000003</v>
          </cell>
          <cell r="N508">
            <v>132892.83000000002</v>
          </cell>
          <cell r="O508">
            <v>6945688.1900000004</v>
          </cell>
          <cell r="P508">
            <v>35451.050000000003</v>
          </cell>
          <cell r="Q508">
            <v>4159282.59</v>
          </cell>
          <cell r="R508">
            <v>0</v>
          </cell>
          <cell r="S508">
            <v>3830582.59</v>
          </cell>
          <cell r="T508">
            <v>0</v>
          </cell>
          <cell r="U508">
            <v>3198594.31</v>
          </cell>
        </row>
        <row r="509">
          <cell r="A509" t="str">
            <v>CUMARU2014</v>
          </cell>
          <cell r="B509" t="str">
            <v>CUMARU</v>
          </cell>
          <cell r="C509">
            <v>2014</v>
          </cell>
          <cell r="D509">
            <v>29326027.109999999</v>
          </cell>
          <cell r="E509">
            <v>845025.97</v>
          </cell>
          <cell r="F509">
            <v>742134.39</v>
          </cell>
          <cell r="G509">
            <v>29303.39</v>
          </cell>
          <cell r="H509">
            <v>235236.81</v>
          </cell>
          <cell r="I509">
            <v>185853.41</v>
          </cell>
          <cell r="J509">
            <v>27983008.300000001</v>
          </cell>
          <cell r="K509">
            <v>10114019.84</v>
          </cell>
          <cell r="M509">
            <v>2513462.31</v>
          </cell>
          <cell r="N509">
            <v>165405.89000000001</v>
          </cell>
          <cell r="O509">
            <v>8061411.9000000004</v>
          </cell>
          <cell r="P509">
            <v>36612.21</v>
          </cell>
          <cell r="Q509">
            <v>2161127.4700000002</v>
          </cell>
          <cell r="S509">
            <v>2057927.47</v>
          </cell>
          <cell r="U509">
            <v>3073426.32</v>
          </cell>
        </row>
        <row r="510">
          <cell r="A510" t="str">
            <v>CUMARU2015</v>
          </cell>
          <cell r="B510" t="str">
            <v>CUMARU</v>
          </cell>
          <cell r="C510">
            <v>2015</v>
          </cell>
          <cell r="D510">
            <v>33781624.509999998</v>
          </cell>
          <cell r="E510">
            <v>888392.63</v>
          </cell>
          <cell r="F510">
            <v>747821.66</v>
          </cell>
          <cell r="G510">
            <v>24702.99</v>
          </cell>
          <cell r="H510">
            <v>244497.8</v>
          </cell>
          <cell r="I510">
            <v>2363399.89</v>
          </cell>
          <cell r="J510">
            <v>28154046.09</v>
          </cell>
          <cell r="K510">
            <v>10380241.390000001</v>
          </cell>
          <cell r="M510">
            <v>2534761.71</v>
          </cell>
          <cell r="N510">
            <v>179462.91999999998</v>
          </cell>
          <cell r="O510">
            <v>8085496.2999999998</v>
          </cell>
          <cell r="P510">
            <v>2051345.88</v>
          </cell>
          <cell r="Q510">
            <v>1753020.63</v>
          </cell>
          <cell r="S510">
            <v>1753020.63</v>
          </cell>
          <cell r="U510">
            <v>3110093.37</v>
          </cell>
        </row>
        <row r="511">
          <cell r="A511" t="str">
            <v>CARIDADE DO PIAUÍ2002</v>
          </cell>
          <cell r="B511" t="str">
            <v>CARIDADE DO PIAUÍ</v>
          </cell>
          <cell r="C511">
            <v>2002</v>
          </cell>
          <cell r="D511">
            <v>2389303.67</v>
          </cell>
          <cell r="E511">
            <v>51359.4</v>
          </cell>
          <cell r="F511">
            <v>50901.35</v>
          </cell>
          <cell r="G511">
            <v>527.37</v>
          </cell>
          <cell r="H511">
            <v>38528.44</v>
          </cell>
          <cell r="J511">
            <v>2329650.81</v>
          </cell>
          <cell r="K511">
            <v>1331958.6399999999</v>
          </cell>
          <cell r="M511">
            <v>54674.879999999997</v>
          </cell>
          <cell r="N511">
            <v>36.86</v>
          </cell>
          <cell r="O511">
            <v>385867.73</v>
          </cell>
          <cell r="P511">
            <v>8258.33</v>
          </cell>
          <cell r="Q511">
            <v>306000</v>
          </cell>
          <cell r="S511">
            <v>306000</v>
          </cell>
          <cell r="U511">
            <v>0</v>
          </cell>
        </row>
        <row r="512">
          <cell r="A512" t="str">
            <v>CARIDADE DO PIAUÍ2003</v>
          </cell>
          <cell r="B512" t="str">
            <v>CARIDADE DO PIAUÍ</v>
          </cell>
          <cell r="C512">
            <v>2003</v>
          </cell>
          <cell r="D512">
            <v>2999675.41</v>
          </cell>
          <cell r="E512">
            <v>60291.71</v>
          </cell>
          <cell r="F512">
            <v>59360.4</v>
          </cell>
          <cell r="G512">
            <v>413.19</v>
          </cell>
          <cell r="H512">
            <v>42481.97</v>
          </cell>
          <cell r="I512">
            <v>0</v>
          </cell>
          <cell r="J512">
            <v>2777020.12</v>
          </cell>
          <cell r="K512">
            <v>1414390.07</v>
          </cell>
          <cell r="M512">
            <v>53588.23</v>
          </cell>
          <cell r="N512">
            <v>0</v>
          </cell>
          <cell r="O512">
            <v>714371.77</v>
          </cell>
          <cell r="P512">
            <v>162242.95000000001</v>
          </cell>
          <cell r="Q512">
            <v>50000</v>
          </cell>
          <cell r="R512">
            <v>0</v>
          </cell>
          <cell r="S512">
            <v>50000</v>
          </cell>
          <cell r="T512">
            <v>0</v>
          </cell>
          <cell r="U512">
            <v>259259.28</v>
          </cell>
        </row>
        <row r="513">
          <cell r="A513" t="str">
            <v>CARIDADE DO PIAUÍ2004</v>
          </cell>
          <cell r="B513" t="str">
            <v>CARIDADE DO PIAUÍ</v>
          </cell>
          <cell r="C513">
            <v>2004</v>
          </cell>
          <cell r="D513">
            <v>3269901.81</v>
          </cell>
          <cell r="E513">
            <v>70738.78</v>
          </cell>
          <cell r="F513">
            <v>69545.5</v>
          </cell>
          <cell r="G513">
            <v>573.57000000000005</v>
          </cell>
          <cell r="H513">
            <v>50868.33</v>
          </cell>
          <cell r="I513">
            <v>0</v>
          </cell>
          <cell r="J513">
            <v>3198245.7</v>
          </cell>
          <cell r="K513">
            <v>1577019.48</v>
          </cell>
          <cell r="M513">
            <v>65986.659999999989</v>
          </cell>
          <cell r="N513">
            <v>592.55999999999995</v>
          </cell>
          <cell r="O513">
            <v>770774.73</v>
          </cell>
          <cell r="P513">
            <v>119</v>
          </cell>
          <cell r="Q513">
            <v>283000</v>
          </cell>
          <cell r="R513">
            <v>0</v>
          </cell>
          <cell r="S513">
            <v>275000</v>
          </cell>
          <cell r="T513">
            <v>0</v>
          </cell>
          <cell r="U513">
            <v>290269.81</v>
          </cell>
        </row>
        <row r="514">
          <cell r="A514" t="str">
            <v>CARIDADE DO PIAUÍ2005</v>
          </cell>
          <cell r="B514" t="str">
            <v>CARIDADE DO PIAUÍ</v>
          </cell>
          <cell r="C514">
            <v>2005</v>
          </cell>
          <cell r="D514">
            <v>4332222.76</v>
          </cell>
          <cell r="E514">
            <v>55231.23</v>
          </cell>
          <cell r="F514">
            <v>53379.88</v>
          </cell>
          <cell r="G514">
            <v>1163.46</v>
          </cell>
          <cell r="H514">
            <v>22819.09</v>
          </cell>
          <cell r="I514">
            <v>0</v>
          </cell>
          <cell r="J514">
            <v>4267511.46</v>
          </cell>
          <cell r="K514">
            <v>1982687.03</v>
          </cell>
          <cell r="M514">
            <v>81018.009999999995</v>
          </cell>
          <cell r="N514">
            <v>1499.58</v>
          </cell>
          <cell r="O514">
            <v>1014283.47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364327.34</v>
          </cell>
        </row>
        <row r="515">
          <cell r="A515" t="str">
            <v>CARIDADE DO PIAUÍ2006</v>
          </cell>
          <cell r="B515" t="str">
            <v>CARIDADE DO PIAUÍ</v>
          </cell>
          <cell r="C515">
            <v>2006</v>
          </cell>
          <cell r="D515">
            <v>4798730.78</v>
          </cell>
          <cell r="E515">
            <v>82459.820000000007</v>
          </cell>
          <cell r="F515">
            <v>80834.929999999993</v>
          </cell>
          <cell r="G515">
            <v>991.91</v>
          </cell>
          <cell r="H515">
            <v>38269.1</v>
          </cell>
          <cell r="I515">
            <v>0</v>
          </cell>
          <cell r="J515">
            <v>4692697.63</v>
          </cell>
          <cell r="K515">
            <v>2219097.96</v>
          </cell>
          <cell r="M515">
            <v>93609.599999999991</v>
          </cell>
          <cell r="N515">
            <v>1111.8</v>
          </cell>
          <cell r="O515">
            <v>1085849.8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414888.9</v>
          </cell>
        </row>
        <row r="516">
          <cell r="A516" t="str">
            <v>CARIDADE DO PIAUÍ2007</v>
          </cell>
          <cell r="B516" t="str">
            <v>CARIDADE DO PIAUÍ</v>
          </cell>
          <cell r="C516">
            <v>2007</v>
          </cell>
          <cell r="D516">
            <v>5750280.1799999997</v>
          </cell>
          <cell r="E516">
            <v>74694.179999999993</v>
          </cell>
          <cell r="F516">
            <v>73563.02</v>
          </cell>
          <cell r="G516">
            <v>574.94000000000005</v>
          </cell>
          <cell r="H516">
            <v>43617.43</v>
          </cell>
          <cell r="I516">
            <v>0</v>
          </cell>
          <cell r="J516">
            <v>5670265.5300000003</v>
          </cell>
          <cell r="K516">
            <v>2583359.33</v>
          </cell>
          <cell r="M516">
            <v>98983.010000000009</v>
          </cell>
          <cell r="N516">
            <v>3836.3</v>
          </cell>
          <cell r="O516">
            <v>1646948.82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527371.96</v>
          </cell>
        </row>
        <row r="517">
          <cell r="A517" t="str">
            <v>CARIDADE DO PIAUÍ2008</v>
          </cell>
          <cell r="B517" t="str">
            <v>CARIDADE DO PIAUÍ</v>
          </cell>
          <cell r="C517">
            <v>2008</v>
          </cell>
          <cell r="D517">
            <v>8269147.6799999997</v>
          </cell>
          <cell r="E517">
            <v>456574.14</v>
          </cell>
          <cell r="F517">
            <v>455880.06</v>
          </cell>
          <cell r="G517">
            <v>184.28</v>
          </cell>
          <cell r="H517">
            <v>418285.46</v>
          </cell>
          <cell r="I517">
            <v>0</v>
          </cell>
          <cell r="J517">
            <v>7805796</v>
          </cell>
          <cell r="K517">
            <v>3079702.71</v>
          </cell>
          <cell r="M517">
            <v>47875.999999999985</v>
          </cell>
          <cell r="N517">
            <v>10379.08</v>
          </cell>
          <cell r="O517">
            <v>1695074.67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653720.68000000005</v>
          </cell>
        </row>
        <row r="518">
          <cell r="A518" t="str">
            <v>CARIDADE DO PIAUÍ2009</v>
          </cell>
          <cell r="B518" t="str">
            <v>CARIDADE DO PIAUÍ</v>
          </cell>
          <cell r="C518">
            <v>2009</v>
          </cell>
          <cell r="D518">
            <v>7159646.3600000003</v>
          </cell>
          <cell r="E518">
            <v>207839.79</v>
          </cell>
          <cell r="F518">
            <v>207545.79</v>
          </cell>
          <cell r="G518">
            <v>1391.6</v>
          </cell>
          <cell r="H518">
            <v>167140.82999999999</v>
          </cell>
          <cell r="I518">
            <v>0</v>
          </cell>
          <cell r="J518">
            <v>6940291.4100000001</v>
          </cell>
          <cell r="K518">
            <v>2878542.87</v>
          </cell>
          <cell r="M518">
            <v>135710.80000000002</v>
          </cell>
          <cell r="N518">
            <v>4118</v>
          </cell>
          <cell r="O518">
            <v>1988938.98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716130.3</v>
          </cell>
        </row>
        <row r="519">
          <cell r="A519" t="str">
            <v>CARIDADE DO PIAUÍ2010</v>
          </cell>
          <cell r="B519" t="str">
            <v>CARIDADE DO PIAUÍ</v>
          </cell>
          <cell r="C519">
            <v>2010</v>
          </cell>
          <cell r="D519">
            <v>9078522.3900000006</v>
          </cell>
          <cell r="E519">
            <v>199055.42</v>
          </cell>
          <cell r="F519">
            <v>198933.42</v>
          </cell>
          <cell r="G519">
            <v>1004.92</v>
          </cell>
          <cell r="H519">
            <v>164441.16</v>
          </cell>
          <cell r="I519">
            <v>0</v>
          </cell>
          <cell r="J519">
            <v>8852219.2100000009</v>
          </cell>
          <cell r="K519">
            <v>3095735.68</v>
          </cell>
          <cell r="M519">
            <v>167449.29</v>
          </cell>
          <cell r="N519">
            <v>3523.16</v>
          </cell>
          <cell r="O519">
            <v>2312871.36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776913.39</v>
          </cell>
        </row>
        <row r="520">
          <cell r="A520" t="str">
            <v>CARIDADE DO PIAUÍ2011</v>
          </cell>
          <cell r="B520" t="str">
            <v>CARIDADE DO PIAUÍ</v>
          </cell>
          <cell r="C520">
            <v>2011</v>
          </cell>
          <cell r="D520">
            <v>10290746.66</v>
          </cell>
          <cell r="E520">
            <v>200807.04000000001</v>
          </cell>
          <cell r="F520">
            <v>200412.01</v>
          </cell>
          <cell r="G520">
            <v>709.36</v>
          </cell>
          <cell r="H520">
            <v>162022.63</v>
          </cell>
          <cell r="I520">
            <v>0</v>
          </cell>
          <cell r="J520">
            <v>10003193.08</v>
          </cell>
          <cell r="K520">
            <v>3812163.03</v>
          </cell>
          <cell r="M520">
            <v>186068.3</v>
          </cell>
          <cell r="N520">
            <v>4175.88</v>
          </cell>
          <cell r="O520">
            <v>3050530.64</v>
          </cell>
          <cell r="P520">
            <v>0</v>
          </cell>
          <cell r="Q520">
            <v>22117</v>
          </cell>
          <cell r="R520">
            <v>0</v>
          </cell>
          <cell r="S520">
            <v>22117</v>
          </cell>
          <cell r="T520">
            <v>0</v>
          </cell>
          <cell r="U520">
            <v>949962.09</v>
          </cell>
        </row>
        <row r="521">
          <cell r="A521" t="str">
            <v>CARIDADE DO PIAUÍ2012</v>
          </cell>
          <cell r="B521" t="str">
            <v>CARIDADE DO PIAUÍ</v>
          </cell>
          <cell r="C521">
            <v>2012</v>
          </cell>
          <cell r="D521">
            <v>10008830.15</v>
          </cell>
          <cell r="E521">
            <v>481942.44</v>
          </cell>
          <cell r="F521">
            <v>480904.38</v>
          </cell>
          <cell r="G521">
            <v>973.24</v>
          </cell>
          <cell r="H521">
            <v>416879.15</v>
          </cell>
          <cell r="I521">
            <v>0</v>
          </cell>
          <cell r="J521">
            <v>9444538.8900000006</v>
          </cell>
          <cell r="K521">
            <v>3926060.57</v>
          </cell>
          <cell r="M521">
            <v>214588.50000000003</v>
          </cell>
          <cell r="N521">
            <v>4751.9400000000005</v>
          </cell>
          <cell r="O521">
            <v>3009593.67</v>
          </cell>
          <cell r="P521">
            <v>0</v>
          </cell>
          <cell r="Q521">
            <v>2192942.39</v>
          </cell>
          <cell r="R521">
            <v>0</v>
          </cell>
          <cell r="S521">
            <v>2192942.39</v>
          </cell>
          <cell r="T521">
            <v>0</v>
          </cell>
          <cell r="U521">
            <v>984033.2</v>
          </cell>
        </row>
        <row r="522">
          <cell r="A522" t="str">
            <v>CARIDADE DO PIAUÍ2013</v>
          </cell>
          <cell r="B522" t="str">
            <v>CARIDADE DO PIAUÍ</v>
          </cell>
          <cell r="C522">
            <v>2013</v>
          </cell>
          <cell r="D522">
            <v>11536499.73</v>
          </cell>
          <cell r="E522">
            <v>187027.87</v>
          </cell>
          <cell r="F522">
            <v>186046.87</v>
          </cell>
          <cell r="G522">
            <v>73.7</v>
          </cell>
          <cell r="H522">
            <v>74498.100000000006</v>
          </cell>
          <cell r="I522">
            <v>37045.35</v>
          </cell>
          <cell r="J522">
            <v>11222271.18</v>
          </cell>
          <cell r="K522">
            <v>4222320.41</v>
          </cell>
          <cell r="M522">
            <v>273161.39</v>
          </cell>
          <cell r="N522">
            <v>8887.5400000000009</v>
          </cell>
          <cell r="O522">
            <v>3347094.82</v>
          </cell>
          <cell r="P522">
            <v>729.65</v>
          </cell>
          <cell r="Q522">
            <v>2217653.13</v>
          </cell>
          <cell r="S522">
            <v>2217653.13</v>
          </cell>
          <cell r="U522">
            <v>1068737.01</v>
          </cell>
        </row>
        <row r="523">
          <cell r="A523" t="str">
            <v>CARIDADE DO PIAUÍ2014</v>
          </cell>
          <cell r="B523" t="str">
            <v>CARIDADE DO PIAUÍ</v>
          </cell>
          <cell r="C523">
            <v>2014</v>
          </cell>
          <cell r="D523">
            <v>12892003.59</v>
          </cell>
          <cell r="E523">
            <v>270164.09000000003</v>
          </cell>
          <cell r="F523">
            <v>269299.09000000003</v>
          </cell>
          <cell r="G523">
            <v>10.25</v>
          </cell>
          <cell r="H523">
            <v>165093.82</v>
          </cell>
          <cell r="I523">
            <v>28171.200000000001</v>
          </cell>
          <cell r="J523">
            <v>12499971.210000001</v>
          </cell>
          <cell r="K523">
            <v>4590398.05</v>
          </cell>
          <cell r="M523">
            <v>315187.44</v>
          </cell>
          <cell r="N523">
            <v>11195.4</v>
          </cell>
          <cell r="O523">
            <v>3756189.89</v>
          </cell>
          <cell r="P523">
            <v>5250.23</v>
          </cell>
          <cell r="Q523">
            <v>1135675.8700000001</v>
          </cell>
          <cell r="S523">
            <v>1135675.8700000001</v>
          </cell>
          <cell r="U523">
            <v>1166528.45</v>
          </cell>
        </row>
        <row r="524">
          <cell r="A524" t="str">
            <v>CARIDADE DO PIAUÍ2015</v>
          </cell>
          <cell r="B524" t="str">
            <v>CARIDADE DO PIAUÍ</v>
          </cell>
          <cell r="C524">
            <v>2015</v>
          </cell>
          <cell r="D524">
            <v>13011163.4</v>
          </cell>
          <cell r="E524">
            <v>262340.84000000003</v>
          </cell>
          <cell r="F524">
            <v>219025.12</v>
          </cell>
          <cell r="G524">
            <v>602.02</v>
          </cell>
          <cell r="H524">
            <v>99611.05</v>
          </cell>
          <cell r="I524">
            <v>53081.2</v>
          </cell>
          <cell r="J524">
            <v>12628838.380000001</v>
          </cell>
          <cell r="K524">
            <v>4888201.2699999996</v>
          </cell>
          <cell r="M524">
            <v>311852.88</v>
          </cell>
          <cell r="N524">
            <v>13736.21</v>
          </cell>
          <cell r="O524">
            <v>4075498.76</v>
          </cell>
          <cell r="P524">
            <v>1540</v>
          </cell>
          <cell r="Q524">
            <v>1352402.77</v>
          </cell>
          <cell r="S524">
            <v>1352402.77</v>
          </cell>
          <cell r="U524">
            <v>1222470.82</v>
          </cell>
        </row>
        <row r="525">
          <cell r="A525" t="str">
            <v>CURRAL NOVO DO PIAUÍ2002</v>
          </cell>
          <cell r="B525" t="str">
            <v>CURRAL NOVO DO PIAUÍ</v>
          </cell>
          <cell r="C525">
            <v>2002</v>
          </cell>
          <cell r="D525">
            <v>2104804.06</v>
          </cell>
          <cell r="E525">
            <v>34687.67</v>
          </cell>
          <cell r="F525">
            <v>34124.17</v>
          </cell>
          <cell r="G525">
            <v>237.2</v>
          </cell>
          <cell r="H525">
            <v>29568.12</v>
          </cell>
          <cell r="J525">
            <v>2068479.39</v>
          </cell>
          <cell r="K525">
            <v>1331958.6399999999</v>
          </cell>
          <cell r="M525">
            <v>77205.73</v>
          </cell>
          <cell r="N525">
            <v>0</v>
          </cell>
          <cell r="O525">
            <v>205455.07</v>
          </cell>
          <cell r="P525">
            <v>1637</v>
          </cell>
          <cell r="Q525">
            <v>206000</v>
          </cell>
          <cell r="S525">
            <v>206000</v>
          </cell>
          <cell r="U525">
            <v>0</v>
          </cell>
        </row>
        <row r="526">
          <cell r="A526" t="str">
            <v>CURRAL NOVO DO PIAUÍ2003</v>
          </cell>
          <cell r="B526" t="str">
            <v>CURRAL NOVO DO PIAUÍ</v>
          </cell>
          <cell r="C526">
            <v>2003</v>
          </cell>
          <cell r="D526">
            <v>2624321.7400000002</v>
          </cell>
          <cell r="E526">
            <v>33689.17</v>
          </cell>
          <cell r="F526">
            <v>33689.17</v>
          </cell>
          <cell r="G526">
            <v>245.38</v>
          </cell>
          <cell r="H526">
            <v>28615.01</v>
          </cell>
          <cell r="I526">
            <v>0</v>
          </cell>
          <cell r="J526">
            <v>2539437.67</v>
          </cell>
          <cell r="K526">
            <v>1414390.07</v>
          </cell>
          <cell r="M526">
            <v>73497.89</v>
          </cell>
          <cell r="N526">
            <v>0</v>
          </cell>
          <cell r="O526">
            <v>568332.39</v>
          </cell>
          <cell r="P526">
            <v>51194.9</v>
          </cell>
          <cell r="Q526">
            <v>53475.72</v>
          </cell>
          <cell r="R526">
            <v>0</v>
          </cell>
          <cell r="S526">
            <v>53475.72</v>
          </cell>
          <cell r="T526">
            <v>0</v>
          </cell>
          <cell r="U526">
            <v>262781.23</v>
          </cell>
        </row>
        <row r="527">
          <cell r="A527" t="str">
            <v>CURRAL NOVO DO PIAUÍ2004</v>
          </cell>
          <cell r="B527" t="str">
            <v>CURRAL NOVO DO PIAUÍ</v>
          </cell>
          <cell r="C527">
            <v>2004</v>
          </cell>
          <cell r="D527">
            <v>3166053.17</v>
          </cell>
          <cell r="E527">
            <v>63501.599999999999</v>
          </cell>
          <cell r="F527">
            <v>63501.599999999999</v>
          </cell>
          <cell r="G527">
            <v>352</v>
          </cell>
          <cell r="H527">
            <v>37102.54</v>
          </cell>
          <cell r="I527">
            <v>0</v>
          </cell>
          <cell r="J527">
            <v>3100453.92</v>
          </cell>
          <cell r="K527">
            <v>1577019.48</v>
          </cell>
          <cell r="M527">
            <v>89498.8</v>
          </cell>
          <cell r="N527">
            <v>0</v>
          </cell>
          <cell r="O527">
            <v>711684.88</v>
          </cell>
          <cell r="P527">
            <v>0</v>
          </cell>
          <cell r="Q527">
            <v>50000</v>
          </cell>
          <cell r="R527">
            <v>0</v>
          </cell>
          <cell r="S527">
            <v>0</v>
          </cell>
          <cell r="T527">
            <v>50000</v>
          </cell>
          <cell r="U527">
            <v>294243.69</v>
          </cell>
        </row>
        <row r="528">
          <cell r="A528" t="str">
            <v>CURRAL NOVO DO PIAUÍ2005</v>
          </cell>
          <cell r="B528" t="str">
            <v>CURRAL NOVO DO PIAUÍ</v>
          </cell>
          <cell r="C528">
            <v>2005</v>
          </cell>
          <cell r="D528">
            <v>4134326.01</v>
          </cell>
          <cell r="E528">
            <v>71371.16</v>
          </cell>
          <cell r="F528">
            <v>71371.16</v>
          </cell>
          <cell r="G528">
            <v>1500</v>
          </cell>
          <cell r="H528">
            <v>26824.91</v>
          </cell>
          <cell r="I528">
            <v>0</v>
          </cell>
          <cell r="J528">
            <v>4062253.92</v>
          </cell>
          <cell r="K528">
            <v>1982687.03</v>
          </cell>
          <cell r="M528">
            <v>113119.95</v>
          </cell>
          <cell r="N528">
            <v>0</v>
          </cell>
          <cell r="O528">
            <v>927625.93</v>
          </cell>
          <cell r="P528">
            <v>700.93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369471.66</v>
          </cell>
        </row>
        <row r="529">
          <cell r="A529" t="str">
            <v>CURRAL NOVO DO PIAUÍ2006</v>
          </cell>
          <cell r="B529" t="str">
            <v>CURRAL NOVO DO PIAUÍ</v>
          </cell>
          <cell r="C529">
            <v>2006</v>
          </cell>
          <cell r="D529">
            <v>5258629.18</v>
          </cell>
          <cell r="E529">
            <v>93916.78</v>
          </cell>
          <cell r="F529">
            <v>93816.78</v>
          </cell>
          <cell r="G529">
            <v>45</v>
          </cell>
          <cell r="H529">
            <v>46372.7</v>
          </cell>
          <cell r="I529">
            <v>0</v>
          </cell>
          <cell r="J529">
            <v>4776118.78</v>
          </cell>
          <cell r="K529">
            <v>2219097.96</v>
          </cell>
          <cell r="M529">
            <v>125749.13</v>
          </cell>
          <cell r="N529">
            <v>265.57</v>
          </cell>
          <cell r="O529">
            <v>1137959.8700000001</v>
          </cell>
          <cell r="P529">
            <v>388593.62</v>
          </cell>
          <cell r="Q529">
            <v>4000</v>
          </cell>
          <cell r="R529">
            <v>0</v>
          </cell>
          <cell r="S529">
            <v>0</v>
          </cell>
          <cell r="T529">
            <v>0</v>
          </cell>
          <cell r="U529">
            <v>413893.07</v>
          </cell>
        </row>
        <row r="530">
          <cell r="A530" t="str">
            <v>CURRAL NOVO DO PIAUÍ2007</v>
          </cell>
          <cell r="B530" t="str">
            <v>CURRAL NOVO DO PIAUÍ</v>
          </cell>
          <cell r="C530">
            <v>2007</v>
          </cell>
          <cell r="D530">
            <v>5853334.8600000003</v>
          </cell>
          <cell r="E530">
            <v>71635.08</v>
          </cell>
          <cell r="F530">
            <v>71515.08</v>
          </cell>
          <cell r="G530">
            <v>1022.99</v>
          </cell>
          <cell r="H530">
            <v>42421.86</v>
          </cell>
          <cell r="I530">
            <v>0</v>
          </cell>
          <cell r="J530">
            <v>5710881.0199999996</v>
          </cell>
          <cell r="K530">
            <v>2583359.33</v>
          </cell>
          <cell r="M530">
            <v>133989.78</v>
          </cell>
          <cell r="N530">
            <v>131.13999999999999</v>
          </cell>
          <cell r="O530">
            <v>1563084.89</v>
          </cell>
          <cell r="P530">
            <v>38451</v>
          </cell>
          <cell r="Q530">
            <v>100249.27</v>
          </cell>
          <cell r="R530">
            <v>0</v>
          </cell>
          <cell r="S530">
            <v>100249.27</v>
          </cell>
          <cell r="T530">
            <v>0</v>
          </cell>
          <cell r="U530">
            <v>610900.85</v>
          </cell>
        </row>
        <row r="531">
          <cell r="A531" t="str">
            <v>CURRAL NOVO DO PIAUÍ2008</v>
          </cell>
          <cell r="B531" t="str">
            <v>CURRAL NOVO DO PIAUÍ</v>
          </cell>
          <cell r="C531">
            <v>2008</v>
          </cell>
          <cell r="D531">
            <v>7030651.79</v>
          </cell>
          <cell r="E531">
            <v>143161.95000000001</v>
          </cell>
          <cell r="F531">
            <v>143161.95000000001</v>
          </cell>
          <cell r="G531">
            <v>500</v>
          </cell>
          <cell r="H531">
            <v>137259.12</v>
          </cell>
          <cell r="I531">
            <v>0</v>
          </cell>
          <cell r="J531">
            <v>6777991.79</v>
          </cell>
          <cell r="K531">
            <v>3079702.71</v>
          </cell>
          <cell r="M531">
            <v>151146.43</v>
          </cell>
          <cell r="N531">
            <v>866.7</v>
          </cell>
          <cell r="O531">
            <v>1838521.41</v>
          </cell>
          <cell r="P531">
            <v>106073.12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689534.48</v>
          </cell>
        </row>
        <row r="532">
          <cell r="A532" t="str">
            <v>CURRAL NOVO DO PIAUÍ2009</v>
          </cell>
          <cell r="B532" t="str">
            <v>CURRAL NOVO DO PIAUÍ</v>
          </cell>
          <cell r="C532">
            <v>2009</v>
          </cell>
          <cell r="D532">
            <v>7202141.8700000001</v>
          </cell>
          <cell r="E532">
            <v>216447.17</v>
          </cell>
          <cell r="F532">
            <v>216447.17</v>
          </cell>
          <cell r="G532">
            <v>1720</v>
          </cell>
          <cell r="H532">
            <v>198258.71</v>
          </cell>
          <cell r="I532">
            <v>0</v>
          </cell>
          <cell r="J532">
            <v>6978687.8399999999</v>
          </cell>
          <cell r="K532">
            <v>2878542.87</v>
          </cell>
          <cell r="M532">
            <v>185641.15</v>
          </cell>
          <cell r="N532">
            <v>400</v>
          </cell>
          <cell r="O532">
            <v>1970719.56</v>
          </cell>
          <cell r="P532">
            <v>166.41</v>
          </cell>
          <cell r="Q532">
            <v>21537.58</v>
          </cell>
          <cell r="R532">
            <v>0</v>
          </cell>
          <cell r="S532">
            <v>21537.58</v>
          </cell>
          <cell r="T532">
            <v>0</v>
          </cell>
          <cell r="U532">
            <v>749939.58</v>
          </cell>
        </row>
        <row r="533">
          <cell r="A533" t="str">
            <v>CURRAL NOVO DO PIAUÍ2010</v>
          </cell>
          <cell r="B533" t="str">
            <v>CURRAL NOVO DO PIAUÍ</v>
          </cell>
          <cell r="C533">
            <v>2010</v>
          </cell>
          <cell r="D533">
            <v>7913150.5800000001</v>
          </cell>
          <cell r="E533">
            <v>285763.18</v>
          </cell>
          <cell r="F533">
            <v>285404.14</v>
          </cell>
          <cell r="G533">
            <v>1000</v>
          </cell>
          <cell r="H533">
            <v>251218.46</v>
          </cell>
          <cell r="I533">
            <v>0</v>
          </cell>
          <cell r="J533">
            <v>7597321.6500000004</v>
          </cell>
          <cell r="K533">
            <v>3095735.68</v>
          </cell>
          <cell r="M533">
            <v>224618.38999999998</v>
          </cell>
          <cell r="N533">
            <v>38056.33</v>
          </cell>
          <cell r="O533">
            <v>2300922.25</v>
          </cell>
          <cell r="P533">
            <v>41.7</v>
          </cell>
          <cell r="Q533">
            <v>140000</v>
          </cell>
          <cell r="R533">
            <v>0</v>
          </cell>
          <cell r="S533">
            <v>140000</v>
          </cell>
          <cell r="T533">
            <v>0</v>
          </cell>
          <cell r="U533">
            <v>790562.42</v>
          </cell>
        </row>
        <row r="534">
          <cell r="A534" t="str">
            <v>CURRAL NOVO DO PIAUÍ2011</v>
          </cell>
          <cell r="B534" t="str">
            <v>CURRAL NOVO DO PIAUÍ</v>
          </cell>
          <cell r="C534">
            <v>2011</v>
          </cell>
          <cell r="D534">
            <v>9114212.3599999994</v>
          </cell>
          <cell r="E534">
            <v>395262.92</v>
          </cell>
          <cell r="F534">
            <v>395154.56</v>
          </cell>
          <cell r="G534">
            <v>1200</v>
          </cell>
          <cell r="H534">
            <v>354952.94</v>
          </cell>
          <cell r="I534">
            <v>0</v>
          </cell>
          <cell r="J534">
            <v>8708567.5099999998</v>
          </cell>
          <cell r="K534">
            <v>3812163.03</v>
          </cell>
          <cell r="M534">
            <v>248461.96000000002</v>
          </cell>
          <cell r="N534">
            <v>3128.73</v>
          </cell>
          <cell r="O534">
            <v>2770374.24</v>
          </cell>
          <cell r="U534">
            <v>721075.46</v>
          </cell>
        </row>
        <row r="535">
          <cell r="A535" t="str">
            <v>CURRAL NOVO DO PIAUÍ2012</v>
          </cell>
          <cell r="B535" t="str">
            <v>CURRAL NOVO DO PIAUÍ</v>
          </cell>
          <cell r="C535">
            <v>2012</v>
          </cell>
          <cell r="D535">
            <v>10526546.65</v>
          </cell>
          <cell r="E535">
            <v>401648.93</v>
          </cell>
          <cell r="F535">
            <v>400448.94</v>
          </cell>
          <cell r="G535">
            <v>1500</v>
          </cell>
          <cell r="H535">
            <v>364353.63</v>
          </cell>
          <cell r="I535">
            <v>0</v>
          </cell>
          <cell r="J535">
            <v>10112004.32</v>
          </cell>
          <cell r="K535">
            <v>3926060.57</v>
          </cell>
          <cell r="M535">
            <v>274850.11</v>
          </cell>
          <cell r="N535">
            <v>4307.25</v>
          </cell>
          <cell r="O535">
            <v>2981949.74</v>
          </cell>
          <cell r="U535">
            <v>999246.99</v>
          </cell>
        </row>
        <row r="536">
          <cell r="A536" t="str">
            <v>CURRAL NOVO DO PIAUÍ2013</v>
          </cell>
          <cell r="B536" t="str">
            <v>CURRAL NOVO DO PIAUÍ</v>
          </cell>
          <cell r="C536">
            <v>2013</v>
          </cell>
          <cell r="D536">
            <v>11339335.119999999</v>
          </cell>
          <cell r="E536">
            <v>719688.8</v>
          </cell>
          <cell r="F536">
            <v>719644.8</v>
          </cell>
          <cell r="G536">
            <v>2105</v>
          </cell>
          <cell r="H536">
            <v>700059.39</v>
          </cell>
          <cell r="I536">
            <v>0</v>
          </cell>
          <cell r="J536">
            <v>10582323.619999999</v>
          </cell>
          <cell r="K536">
            <v>4222320.41</v>
          </cell>
          <cell r="M536">
            <v>338344.77</v>
          </cell>
          <cell r="N536">
            <v>8716.16</v>
          </cell>
          <cell r="O536">
            <v>3150081.51</v>
          </cell>
          <cell r="P536">
            <v>12955.47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1077388.03</v>
          </cell>
        </row>
        <row r="537">
          <cell r="A537" t="str">
            <v>CURRAL NOVO DO PIAUÍ2014</v>
          </cell>
          <cell r="B537" t="str">
            <v>CURRAL NOVO DO PIAUÍ</v>
          </cell>
          <cell r="C537">
            <v>2014</v>
          </cell>
          <cell r="D537">
            <v>11327328.59</v>
          </cell>
          <cell r="E537">
            <v>175181.03</v>
          </cell>
          <cell r="F537">
            <v>175181.03</v>
          </cell>
          <cell r="G537">
            <v>1619.64</v>
          </cell>
          <cell r="H537">
            <v>115266.82</v>
          </cell>
          <cell r="J537">
            <v>11123838.710000001</v>
          </cell>
          <cell r="K537">
            <v>4590398.05</v>
          </cell>
          <cell r="M537">
            <v>380657.91</v>
          </cell>
          <cell r="N537">
            <v>10424.67</v>
          </cell>
          <cell r="O537">
            <v>3306073.51</v>
          </cell>
          <cell r="Q537">
            <v>274936.12</v>
          </cell>
          <cell r="S537">
            <v>274936.12</v>
          </cell>
          <cell r="U537">
            <v>1194206.27</v>
          </cell>
        </row>
        <row r="538">
          <cell r="A538" t="str">
            <v>CURRAL NOVO DO PIAUÍ2015</v>
          </cell>
          <cell r="B538" t="str">
            <v>CURRAL NOVO DO PIAUÍ</v>
          </cell>
          <cell r="C538">
            <v>2015</v>
          </cell>
          <cell r="K538">
            <v>4888201.2699999996</v>
          </cell>
          <cell r="O538">
            <v>3765272.4</v>
          </cell>
        </row>
        <row r="539">
          <cell r="A539" t="str">
            <v>PAQUETÁ2002</v>
          </cell>
          <cell r="B539" t="str">
            <v>PAQUETÁ</v>
          </cell>
          <cell r="C539">
            <v>2002</v>
          </cell>
          <cell r="D539">
            <v>2548964.6800000002</v>
          </cell>
          <cell r="E539">
            <v>52545.83</v>
          </cell>
          <cell r="F539">
            <v>52545.83</v>
          </cell>
          <cell r="G539">
            <v>1452.9</v>
          </cell>
          <cell r="H539">
            <v>14195.62</v>
          </cell>
          <cell r="I539">
            <v>0</v>
          </cell>
          <cell r="J539">
            <v>2488296.91</v>
          </cell>
          <cell r="K539">
            <v>1331958.6399999999</v>
          </cell>
          <cell r="M539">
            <v>80313.84</v>
          </cell>
          <cell r="N539">
            <v>395.06</v>
          </cell>
          <cell r="O539">
            <v>481837.84</v>
          </cell>
          <cell r="P539">
            <v>2288.83</v>
          </cell>
          <cell r="Q539">
            <v>325387</v>
          </cell>
          <cell r="S539">
            <v>325387</v>
          </cell>
          <cell r="U539">
            <v>249312.38</v>
          </cell>
        </row>
        <row r="540">
          <cell r="A540" t="str">
            <v>PAQUETÁ2003</v>
          </cell>
          <cell r="B540" t="str">
            <v>PAQUETÁ</v>
          </cell>
          <cell r="C540">
            <v>2003</v>
          </cell>
          <cell r="D540">
            <v>2701273.05</v>
          </cell>
          <cell r="E540">
            <v>61105.56</v>
          </cell>
          <cell r="F540">
            <v>61100.56</v>
          </cell>
          <cell r="G540">
            <v>3275</v>
          </cell>
          <cell r="H540">
            <v>13276.98</v>
          </cell>
          <cell r="I540">
            <v>0</v>
          </cell>
          <cell r="J540">
            <v>2637743.34</v>
          </cell>
          <cell r="K540">
            <v>1414390.07</v>
          </cell>
          <cell r="M540">
            <v>77076.389999999985</v>
          </cell>
          <cell r="N540">
            <v>664.31</v>
          </cell>
          <cell r="O540">
            <v>535394.65</v>
          </cell>
          <cell r="P540">
            <v>1400</v>
          </cell>
          <cell r="Q540">
            <v>24613</v>
          </cell>
          <cell r="R540">
            <v>0</v>
          </cell>
          <cell r="S540">
            <v>24613</v>
          </cell>
          <cell r="T540">
            <v>0</v>
          </cell>
          <cell r="U540">
            <v>264521.34000000003</v>
          </cell>
        </row>
        <row r="541">
          <cell r="A541" t="str">
            <v>PAQUETÁ2004</v>
          </cell>
          <cell r="B541" t="str">
            <v>PAQUETÁ</v>
          </cell>
          <cell r="C541">
            <v>2004</v>
          </cell>
          <cell r="D541">
            <v>3345815.24</v>
          </cell>
          <cell r="E541">
            <v>83072.03</v>
          </cell>
          <cell r="F541">
            <v>83072.03</v>
          </cell>
          <cell r="G541">
            <v>3500</v>
          </cell>
          <cell r="H541">
            <v>19379.72</v>
          </cell>
          <cell r="I541">
            <v>0</v>
          </cell>
          <cell r="J541">
            <v>3251342.57</v>
          </cell>
          <cell r="K541">
            <v>1577019.48</v>
          </cell>
          <cell r="M541">
            <v>67213.42</v>
          </cell>
          <cell r="N541">
            <v>1213.3699999999999</v>
          </cell>
          <cell r="O541">
            <v>720800.38</v>
          </cell>
          <cell r="P541">
            <v>9709.7199999999993</v>
          </cell>
          <cell r="Q541">
            <v>265960.42</v>
          </cell>
          <cell r="R541">
            <v>0</v>
          </cell>
          <cell r="S541">
            <v>265960.42</v>
          </cell>
          <cell r="T541">
            <v>0</v>
          </cell>
          <cell r="U541">
            <v>290434.53999999998</v>
          </cell>
        </row>
        <row r="542">
          <cell r="A542" t="str">
            <v>PAQUETÁ2005</v>
          </cell>
          <cell r="B542" t="str">
            <v>PAQUETÁ</v>
          </cell>
          <cell r="C542">
            <v>2005</v>
          </cell>
          <cell r="D542">
            <v>3922238.49</v>
          </cell>
          <cell r="E542">
            <v>116167.44</v>
          </cell>
          <cell r="F542">
            <v>116167.44</v>
          </cell>
          <cell r="G542">
            <v>6118.35</v>
          </cell>
          <cell r="H542">
            <v>26843.25</v>
          </cell>
          <cell r="I542">
            <v>0</v>
          </cell>
          <cell r="J542">
            <v>3800583.68</v>
          </cell>
          <cell r="K542">
            <v>1982687.03</v>
          </cell>
          <cell r="M542">
            <v>83468.639999999999</v>
          </cell>
          <cell r="N542">
            <v>1788.26</v>
          </cell>
          <cell r="O542">
            <v>722994.19</v>
          </cell>
          <cell r="P542">
            <v>5263.13</v>
          </cell>
          <cell r="Q542">
            <v>103985</v>
          </cell>
          <cell r="R542">
            <v>0</v>
          </cell>
          <cell r="S542">
            <v>103985</v>
          </cell>
          <cell r="T542">
            <v>0</v>
          </cell>
          <cell r="U542">
            <v>364758.3</v>
          </cell>
        </row>
        <row r="543">
          <cell r="A543" t="str">
            <v>PAQUETÁ2006</v>
          </cell>
          <cell r="B543" t="str">
            <v>PAQUETÁ</v>
          </cell>
          <cell r="C543">
            <v>2006</v>
          </cell>
          <cell r="D543">
            <v>4330512.59</v>
          </cell>
          <cell r="E543">
            <v>132434.01999999999</v>
          </cell>
          <cell r="F543">
            <v>132296.01999999999</v>
          </cell>
          <cell r="G543">
            <v>3205.35</v>
          </cell>
          <cell r="H543">
            <v>41443.81</v>
          </cell>
          <cell r="I543">
            <v>0</v>
          </cell>
          <cell r="J543">
            <v>4190603.82</v>
          </cell>
          <cell r="K543">
            <v>2219097.96</v>
          </cell>
          <cell r="M543">
            <v>98527.799999999988</v>
          </cell>
          <cell r="N543">
            <v>3123.91</v>
          </cell>
          <cell r="O543">
            <v>754667.05</v>
          </cell>
          <cell r="P543">
            <v>3726.7</v>
          </cell>
          <cell r="Q543">
            <v>333992.37</v>
          </cell>
          <cell r="R543">
            <v>0</v>
          </cell>
          <cell r="S543">
            <v>333992.37</v>
          </cell>
          <cell r="T543">
            <v>0</v>
          </cell>
          <cell r="U543">
            <v>409067.73</v>
          </cell>
        </row>
        <row r="544">
          <cell r="A544" t="str">
            <v>PAQUETÁ2007</v>
          </cell>
          <cell r="B544" t="str">
            <v>PAQUETÁ</v>
          </cell>
          <cell r="C544">
            <v>2007</v>
          </cell>
          <cell r="D544">
            <v>4944995.6399999997</v>
          </cell>
          <cell r="E544">
            <v>123587.65</v>
          </cell>
          <cell r="F544">
            <v>123587.65</v>
          </cell>
          <cell r="G544">
            <v>3018.21</v>
          </cell>
          <cell r="H544">
            <v>42677.8</v>
          </cell>
          <cell r="I544">
            <v>0</v>
          </cell>
          <cell r="J544">
            <v>4813516.87</v>
          </cell>
          <cell r="K544">
            <v>2583359.33</v>
          </cell>
          <cell r="M544">
            <v>104448.45</v>
          </cell>
          <cell r="N544">
            <v>4733.91</v>
          </cell>
          <cell r="O544">
            <v>970779.04</v>
          </cell>
          <cell r="P544">
            <v>5297.38</v>
          </cell>
          <cell r="Q544">
            <v>137500</v>
          </cell>
          <cell r="R544">
            <v>0</v>
          </cell>
          <cell r="S544">
            <v>137500</v>
          </cell>
          <cell r="T544">
            <v>0</v>
          </cell>
          <cell r="U544">
            <v>530457.16</v>
          </cell>
        </row>
        <row r="545">
          <cell r="A545" t="str">
            <v>PAQUETÁ2008</v>
          </cell>
          <cell r="B545" t="str">
            <v>PAQUETÁ</v>
          </cell>
          <cell r="C545">
            <v>2008</v>
          </cell>
          <cell r="D545">
            <v>5872201.4299999997</v>
          </cell>
          <cell r="E545">
            <v>131808.01</v>
          </cell>
          <cell r="F545">
            <v>131808.01</v>
          </cell>
          <cell r="G545">
            <v>2616.77</v>
          </cell>
          <cell r="H545">
            <v>46797.42</v>
          </cell>
          <cell r="I545">
            <v>0</v>
          </cell>
          <cell r="J545">
            <v>5731057.1600000001</v>
          </cell>
          <cell r="K545">
            <v>3079702.71</v>
          </cell>
          <cell r="M545">
            <v>116347.29000000001</v>
          </cell>
          <cell r="N545">
            <v>4892.1399999999994</v>
          </cell>
          <cell r="O545">
            <v>1133152.8700000001</v>
          </cell>
          <cell r="P545">
            <v>4112.04</v>
          </cell>
          <cell r="Q545">
            <v>138996.14000000001</v>
          </cell>
          <cell r="R545">
            <v>0</v>
          </cell>
          <cell r="S545">
            <v>138996.14000000001</v>
          </cell>
          <cell r="T545">
            <v>0</v>
          </cell>
          <cell r="U545">
            <v>682453.69</v>
          </cell>
        </row>
        <row r="546">
          <cell r="A546" t="str">
            <v>PAQUETÁ2009</v>
          </cell>
          <cell r="B546" t="str">
            <v>PAQUETÁ</v>
          </cell>
          <cell r="C546">
            <v>2009</v>
          </cell>
          <cell r="D546">
            <v>6077409.9900000002</v>
          </cell>
          <cell r="E546">
            <v>99431.75</v>
          </cell>
          <cell r="F546">
            <v>99353.75</v>
          </cell>
          <cell r="G546">
            <v>2137.1</v>
          </cell>
          <cell r="H546">
            <v>38471.97</v>
          </cell>
          <cell r="I546">
            <v>0</v>
          </cell>
          <cell r="J546">
            <v>5961009.0800000001</v>
          </cell>
          <cell r="K546">
            <v>2878542.87</v>
          </cell>
          <cell r="M546">
            <v>135036.91999999998</v>
          </cell>
          <cell r="N546">
            <v>5763.74</v>
          </cell>
          <cell r="O546">
            <v>1324499.9099999999</v>
          </cell>
          <cell r="P546">
            <v>11598.05</v>
          </cell>
          <cell r="Q546">
            <v>133200</v>
          </cell>
          <cell r="R546">
            <v>0</v>
          </cell>
          <cell r="S546">
            <v>124500</v>
          </cell>
          <cell r="T546">
            <v>0</v>
          </cell>
          <cell r="U546">
            <v>715915.01</v>
          </cell>
        </row>
        <row r="547">
          <cell r="A547" t="str">
            <v>PAQUETÁ2010</v>
          </cell>
          <cell r="B547" t="str">
            <v>PAQUETÁ</v>
          </cell>
          <cell r="C547">
            <v>2010</v>
          </cell>
          <cell r="D547">
            <v>6671650.4000000004</v>
          </cell>
          <cell r="E547">
            <v>141677.37</v>
          </cell>
          <cell r="F547">
            <v>141617.37</v>
          </cell>
          <cell r="G547">
            <v>4892.2299999999996</v>
          </cell>
          <cell r="H547">
            <v>59301.25</v>
          </cell>
          <cell r="I547">
            <v>0</v>
          </cell>
          <cell r="J547">
            <v>6519599.1299999999</v>
          </cell>
          <cell r="K547">
            <v>3095735.68</v>
          </cell>
          <cell r="M547">
            <v>164244.28</v>
          </cell>
          <cell r="N547">
            <v>5755.88</v>
          </cell>
          <cell r="O547">
            <v>1499799.09</v>
          </cell>
          <cell r="P547">
            <v>4639.37</v>
          </cell>
          <cell r="Q547">
            <v>242289.2</v>
          </cell>
          <cell r="R547">
            <v>0</v>
          </cell>
          <cell r="S547">
            <v>227239.2</v>
          </cell>
          <cell r="T547">
            <v>0</v>
          </cell>
          <cell r="U547">
            <v>774981.13</v>
          </cell>
        </row>
        <row r="548">
          <cell r="A548" t="str">
            <v>PAQUETÁ2011</v>
          </cell>
          <cell r="B548" t="str">
            <v>PAQUETÁ</v>
          </cell>
          <cell r="C548">
            <v>2011</v>
          </cell>
          <cell r="D548">
            <v>8524853.4499999993</v>
          </cell>
          <cell r="E548">
            <v>196494.85</v>
          </cell>
          <cell r="F548">
            <v>195244.08</v>
          </cell>
          <cell r="G548">
            <v>13169.95</v>
          </cell>
          <cell r="H548">
            <v>76514.64</v>
          </cell>
          <cell r="I548">
            <v>0</v>
          </cell>
          <cell r="J548">
            <v>8313231.9100000001</v>
          </cell>
          <cell r="K548">
            <v>3812163.03</v>
          </cell>
          <cell r="M548">
            <v>181542.31</v>
          </cell>
          <cell r="N548">
            <v>8361.16</v>
          </cell>
          <cell r="O548">
            <v>2240792.2599999998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948803.81</v>
          </cell>
        </row>
        <row r="549">
          <cell r="A549" t="str">
            <v>PAQUETÁ2012</v>
          </cell>
          <cell r="B549" t="str">
            <v>PAQUETÁ</v>
          </cell>
          <cell r="C549">
            <v>2012</v>
          </cell>
          <cell r="D549">
            <v>9132184.3300000001</v>
          </cell>
          <cell r="E549">
            <v>208692.99</v>
          </cell>
          <cell r="F549">
            <v>204975.18</v>
          </cell>
          <cell r="G549">
            <v>22601.47</v>
          </cell>
          <cell r="H549">
            <v>83897.56</v>
          </cell>
          <cell r="I549">
            <v>0</v>
          </cell>
          <cell r="J549">
            <v>8911527.4299999997</v>
          </cell>
          <cell r="K549">
            <v>3926060.57</v>
          </cell>
          <cell r="M549">
            <v>194005.08000000002</v>
          </cell>
          <cell r="N549">
            <v>12845.01</v>
          </cell>
          <cell r="O549">
            <v>2489180.11</v>
          </cell>
          <cell r="P549">
            <v>0</v>
          </cell>
          <cell r="Q549">
            <v>566173.92000000004</v>
          </cell>
          <cell r="R549">
            <v>0</v>
          </cell>
          <cell r="S549">
            <v>566173.92000000004</v>
          </cell>
          <cell r="T549">
            <v>0</v>
          </cell>
          <cell r="U549">
            <v>978989.92</v>
          </cell>
        </row>
        <row r="550">
          <cell r="A550" t="str">
            <v>PAQUETÁ2013</v>
          </cell>
          <cell r="B550" t="str">
            <v>PAQUETÁ</v>
          </cell>
          <cell r="C550">
            <v>2013</v>
          </cell>
          <cell r="D550">
            <v>10304652.359999999</v>
          </cell>
          <cell r="E550">
            <v>221600.56</v>
          </cell>
          <cell r="F550">
            <v>220540.03</v>
          </cell>
          <cell r="G550">
            <v>6234.94</v>
          </cell>
          <cell r="H550">
            <v>86861.63</v>
          </cell>
          <cell r="I550">
            <v>0</v>
          </cell>
          <cell r="J550">
            <v>9955165.5</v>
          </cell>
          <cell r="K550">
            <v>4222320.41</v>
          </cell>
          <cell r="M550">
            <v>230777.26</v>
          </cell>
          <cell r="N550">
            <v>15422.14</v>
          </cell>
          <cell r="O550">
            <v>2487751.84</v>
          </cell>
          <cell r="P550">
            <v>95502.35</v>
          </cell>
          <cell r="Q550">
            <v>316875</v>
          </cell>
          <cell r="R550">
            <v>0</v>
          </cell>
          <cell r="S550">
            <v>316875</v>
          </cell>
          <cell r="T550">
            <v>0</v>
          </cell>
          <cell r="U550">
            <v>1058230.02</v>
          </cell>
        </row>
        <row r="551">
          <cell r="A551" t="str">
            <v>PAQUETÁ2014</v>
          </cell>
          <cell r="B551" t="str">
            <v>PAQUETÁ</v>
          </cell>
          <cell r="C551">
            <v>2014</v>
          </cell>
          <cell r="D551">
            <v>11039949.359999999</v>
          </cell>
          <cell r="E551">
            <v>210179.38</v>
          </cell>
          <cell r="F551">
            <v>209947.38</v>
          </cell>
          <cell r="G551">
            <v>4250</v>
          </cell>
          <cell r="H551">
            <v>98231.92</v>
          </cell>
          <cell r="I551">
            <v>0</v>
          </cell>
          <cell r="J551">
            <v>10751060.449999999</v>
          </cell>
          <cell r="K551">
            <v>4590398.05</v>
          </cell>
          <cell r="M551">
            <v>178449.56000000003</v>
          </cell>
          <cell r="N551">
            <v>21818.16</v>
          </cell>
          <cell r="O551">
            <v>2963039.93</v>
          </cell>
          <cell r="P551">
            <v>39072.089999999997</v>
          </cell>
          <cell r="Q551">
            <v>364009.88</v>
          </cell>
          <cell r="R551">
            <v>230</v>
          </cell>
          <cell r="S551">
            <v>356629.88</v>
          </cell>
          <cell r="U551">
            <v>1283687</v>
          </cell>
        </row>
        <row r="552">
          <cell r="A552" t="str">
            <v>PAQUETÁ2015</v>
          </cell>
          <cell r="B552" t="str">
            <v>PAQUETÁ</v>
          </cell>
          <cell r="C552">
            <v>2015</v>
          </cell>
          <cell r="D552">
            <v>11979245.130000001</v>
          </cell>
          <cell r="E552">
            <v>210785.47</v>
          </cell>
          <cell r="F552">
            <v>206395.47</v>
          </cell>
          <cell r="G552">
            <v>379.68</v>
          </cell>
          <cell r="H552">
            <v>90358.87</v>
          </cell>
          <cell r="I552">
            <v>0</v>
          </cell>
          <cell r="J552">
            <v>11687345.65</v>
          </cell>
          <cell r="K552">
            <v>4888201.2699999996</v>
          </cell>
          <cell r="M552">
            <v>264014.45</v>
          </cell>
          <cell r="N552">
            <v>23102.400000000001</v>
          </cell>
          <cell r="O552">
            <v>2988342.98</v>
          </cell>
          <cell r="P552">
            <v>39918.93</v>
          </cell>
          <cell r="Q552">
            <v>149681</v>
          </cell>
          <cell r="S552">
            <v>149681</v>
          </cell>
          <cell r="U552">
            <v>1266405.78</v>
          </cell>
        </row>
        <row r="553">
          <cell r="A553" t="str">
            <v>DOM EXPEDITO LOPES2002</v>
          </cell>
          <cell r="B553" t="str">
            <v>DOM EXPEDITO LOPES</v>
          </cell>
          <cell r="C553">
            <v>2002</v>
          </cell>
          <cell r="D553">
            <v>2598292.35</v>
          </cell>
          <cell r="E553">
            <v>48209</v>
          </cell>
          <cell r="F553">
            <v>47709.2</v>
          </cell>
          <cell r="G553">
            <v>2506.4899999999998</v>
          </cell>
          <cell r="H553">
            <v>11548.98</v>
          </cell>
          <cell r="I553">
            <v>0</v>
          </cell>
          <cell r="J553">
            <v>2550083.35</v>
          </cell>
          <cell r="K553">
            <v>1331958.6399999999</v>
          </cell>
          <cell r="M553">
            <v>110592.20999999999</v>
          </cell>
          <cell r="N553">
            <v>15484.99</v>
          </cell>
          <cell r="O553">
            <v>464878.91</v>
          </cell>
          <cell r="P553">
            <v>0</v>
          </cell>
          <cell r="Q553">
            <v>276804.26</v>
          </cell>
          <cell r="R553">
            <v>0</v>
          </cell>
          <cell r="S553">
            <v>264804.26</v>
          </cell>
          <cell r="T553">
            <v>0</v>
          </cell>
          <cell r="U553">
            <v>254781.66</v>
          </cell>
        </row>
        <row r="554">
          <cell r="A554" t="str">
            <v>DOM EXPEDITO LOPES2003</v>
          </cell>
          <cell r="B554" t="str">
            <v>DOM EXPEDITO LOPES</v>
          </cell>
          <cell r="C554">
            <v>2003</v>
          </cell>
          <cell r="D554">
            <v>2788212.91</v>
          </cell>
          <cell r="E554">
            <v>59428.41</v>
          </cell>
          <cell r="F554">
            <v>58893.11</v>
          </cell>
          <cell r="G554">
            <v>2289.61</v>
          </cell>
          <cell r="H554">
            <v>22257.61</v>
          </cell>
          <cell r="I554">
            <v>0</v>
          </cell>
          <cell r="J554">
            <v>2709370.36</v>
          </cell>
          <cell r="K554">
            <v>1414390.07</v>
          </cell>
          <cell r="M554">
            <v>116503.63</v>
          </cell>
          <cell r="N554">
            <v>21299.85</v>
          </cell>
          <cell r="O554">
            <v>524870.59</v>
          </cell>
          <cell r="P554">
            <v>56</v>
          </cell>
          <cell r="Q554">
            <v>10000</v>
          </cell>
          <cell r="R554">
            <v>0</v>
          </cell>
          <cell r="S554">
            <v>0</v>
          </cell>
          <cell r="T554">
            <v>0</v>
          </cell>
          <cell r="U554">
            <v>271327.81</v>
          </cell>
        </row>
        <row r="555">
          <cell r="A555" t="str">
            <v>DOM EXPEDITO LOPES2004</v>
          </cell>
          <cell r="B555" t="str">
            <v>DOM EXPEDITO LOPES</v>
          </cell>
          <cell r="C555">
            <v>2004</v>
          </cell>
          <cell r="D555">
            <v>3412591.74</v>
          </cell>
          <cell r="E555">
            <v>71641.2</v>
          </cell>
          <cell r="F555">
            <v>70961.09</v>
          </cell>
          <cell r="G555">
            <v>3190.15</v>
          </cell>
          <cell r="H555">
            <v>22335.72</v>
          </cell>
          <cell r="I555">
            <v>0</v>
          </cell>
          <cell r="J555">
            <v>3317769.04</v>
          </cell>
          <cell r="K555">
            <v>1577019.48</v>
          </cell>
          <cell r="M555">
            <v>164721.13</v>
          </cell>
          <cell r="N555">
            <v>23067.68</v>
          </cell>
          <cell r="O555">
            <v>620532.30000000005</v>
          </cell>
          <cell r="P555">
            <v>0</v>
          </cell>
          <cell r="Q555">
            <v>527914.46</v>
          </cell>
          <cell r="R555">
            <v>0</v>
          </cell>
          <cell r="S555">
            <v>527914.46</v>
          </cell>
          <cell r="T555">
            <v>0</v>
          </cell>
          <cell r="U555">
            <v>307714.46000000002</v>
          </cell>
        </row>
        <row r="556">
          <cell r="A556" t="str">
            <v>DOM EXPEDITO LOPES2005</v>
          </cell>
          <cell r="B556" t="str">
            <v>DOM EXPEDITO LOPES</v>
          </cell>
          <cell r="C556">
            <v>2005</v>
          </cell>
          <cell r="D556">
            <v>4361597.09</v>
          </cell>
          <cell r="E556">
            <v>134522.23000000001</v>
          </cell>
          <cell r="F556">
            <v>133630.13</v>
          </cell>
          <cell r="G556">
            <v>11587.7</v>
          </cell>
          <cell r="H556">
            <v>45275.42</v>
          </cell>
          <cell r="I556">
            <v>0</v>
          </cell>
          <cell r="J556">
            <v>4204052.93</v>
          </cell>
          <cell r="K556">
            <v>1982687.03</v>
          </cell>
          <cell r="M556">
            <v>198354.06</v>
          </cell>
          <cell r="N556">
            <v>33660.589999999997</v>
          </cell>
          <cell r="O556">
            <v>804778.12</v>
          </cell>
          <cell r="P556">
            <v>0</v>
          </cell>
          <cell r="Q556">
            <v>264434</v>
          </cell>
          <cell r="R556">
            <v>0</v>
          </cell>
          <cell r="S556">
            <v>251434</v>
          </cell>
          <cell r="T556">
            <v>0</v>
          </cell>
          <cell r="U556">
            <v>385229.1</v>
          </cell>
        </row>
        <row r="557">
          <cell r="A557" t="str">
            <v>DOM EXPEDITO LOPES2006</v>
          </cell>
          <cell r="B557" t="str">
            <v>DOM EXPEDITO LOPES</v>
          </cell>
          <cell r="C557">
            <v>2006</v>
          </cell>
          <cell r="D557">
            <v>4786799.3899999997</v>
          </cell>
          <cell r="E557">
            <v>145586.16</v>
          </cell>
          <cell r="F557">
            <v>142507.42000000001</v>
          </cell>
          <cell r="G557">
            <v>14937.61</v>
          </cell>
          <cell r="H557">
            <v>56815.41</v>
          </cell>
          <cell r="I557">
            <v>0</v>
          </cell>
          <cell r="J557">
            <v>4608938.46</v>
          </cell>
          <cell r="K557">
            <v>2219097.96</v>
          </cell>
          <cell r="M557">
            <v>182329.76</v>
          </cell>
          <cell r="N557">
            <v>45711.76</v>
          </cell>
          <cell r="O557">
            <v>908067.08</v>
          </cell>
          <cell r="P557">
            <v>876.25</v>
          </cell>
          <cell r="Q557">
            <v>268844.23</v>
          </cell>
          <cell r="R557">
            <v>0</v>
          </cell>
          <cell r="S557">
            <v>268844.23</v>
          </cell>
          <cell r="T557">
            <v>0</v>
          </cell>
          <cell r="U557">
            <v>423918.62</v>
          </cell>
        </row>
        <row r="558">
          <cell r="A558" t="str">
            <v>DOM EXPEDITO LOPES2007</v>
          </cell>
          <cell r="B558" t="str">
            <v>DOM EXPEDITO LOPES</v>
          </cell>
          <cell r="C558">
            <v>2007</v>
          </cell>
          <cell r="D558">
            <v>5649082.3300000001</v>
          </cell>
          <cell r="E558">
            <v>145352.87</v>
          </cell>
          <cell r="F558">
            <v>143334.9</v>
          </cell>
          <cell r="G558">
            <v>9168.61</v>
          </cell>
          <cell r="H558">
            <v>45158.400000000001</v>
          </cell>
          <cell r="I558">
            <v>0</v>
          </cell>
          <cell r="J558">
            <v>5496752.6699999999</v>
          </cell>
          <cell r="K558">
            <v>2583359.33</v>
          </cell>
          <cell r="M558">
            <v>198671.62</v>
          </cell>
          <cell r="N558">
            <v>50733.279999999999</v>
          </cell>
          <cell r="O558">
            <v>1192800.6399999999</v>
          </cell>
          <cell r="P558">
            <v>0</v>
          </cell>
          <cell r="Q558">
            <v>298000</v>
          </cell>
          <cell r="R558">
            <v>0</v>
          </cell>
          <cell r="S558">
            <v>295000</v>
          </cell>
          <cell r="T558">
            <v>0</v>
          </cell>
          <cell r="U558">
            <v>551403.71</v>
          </cell>
        </row>
        <row r="559">
          <cell r="A559" t="str">
            <v>DOM EXPEDITO LOPES2008</v>
          </cell>
          <cell r="B559" t="str">
            <v>DOM EXPEDITO LOPES</v>
          </cell>
          <cell r="C559">
            <v>2008</v>
          </cell>
          <cell r="D559">
            <v>6641627.1399999997</v>
          </cell>
          <cell r="E559">
            <v>158080.41</v>
          </cell>
          <cell r="F559">
            <v>155241.20000000001</v>
          </cell>
          <cell r="G559">
            <v>7535.44</v>
          </cell>
          <cell r="H559">
            <v>63165.26</v>
          </cell>
          <cell r="I559">
            <v>0</v>
          </cell>
          <cell r="J559">
            <v>6477720.2699999996</v>
          </cell>
          <cell r="K559">
            <v>3079702.71</v>
          </cell>
          <cell r="M559">
            <v>234150.23</v>
          </cell>
          <cell r="N559">
            <v>49179.15</v>
          </cell>
          <cell r="O559">
            <v>1460789.86</v>
          </cell>
          <cell r="P559">
            <v>885.69</v>
          </cell>
          <cell r="Q559">
            <v>385199</v>
          </cell>
          <cell r="R559">
            <v>0</v>
          </cell>
          <cell r="S559">
            <v>372199</v>
          </cell>
          <cell r="T559">
            <v>0</v>
          </cell>
          <cell r="U559">
            <v>694702.31</v>
          </cell>
        </row>
        <row r="560">
          <cell r="A560" t="str">
            <v>DOM EXPEDITO LOPES2009</v>
          </cell>
          <cell r="B560" t="str">
            <v>DOM EXPEDITO LOPES</v>
          </cell>
          <cell r="C560">
            <v>2009</v>
          </cell>
          <cell r="D560">
            <v>7097629.5300000003</v>
          </cell>
          <cell r="E560">
            <v>168105.24</v>
          </cell>
          <cell r="F560">
            <v>165285.07</v>
          </cell>
          <cell r="G560">
            <v>11078.75</v>
          </cell>
          <cell r="H560">
            <v>76044.95</v>
          </cell>
          <cell r="I560">
            <v>0</v>
          </cell>
          <cell r="J560">
            <v>6921819.5</v>
          </cell>
          <cell r="K560">
            <v>2878542.87</v>
          </cell>
          <cell r="M560">
            <v>291706.35000000003</v>
          </cell>
          <cell r="N560">
            <v>48909.479999999996</v>
          </cell>
          <cell r="O560">
            <v>1677953.57</v>
          </cell>
          <cell r="P560">
            <v>3627.51</v>
          </cell>
          <cell r="Q560">
            <v>84187.64</v>
          </cell>
          <cell r="R560">
            <v>0</v>
          </cell>
          <cell r="S560">
            <v>84187.64</v>
          </cell>
          <cell r="T560">
            <v>0</v>
          </cell>
          <cell r="U560">
            <v>754561.06</v>
          </cell>
        </row>
        <row r="561">
          <cell r="A561" t="str">
            <v>DOM EXPEDITO LOPES2010</v>
          </cell>
          <cell r="B561" t="str">
            <v>DOM EXPEDITO LOPES</v>
          </cell>
          <cell r="C561">
            <v>2010</v>
          </cell>
          <cell r="D561">
            <v>7696299.1900000004</v>
          </cell>
          <cell r="E561">
            <v>115212.74</v>
          </cell>
          <cell r="F561">
            <v>112638.64</v>
          </cell>
          <cell r="G561">
            <v>2221.9</v>
          </cell>
          <cell r="H561">
            <v>57289.93</v>
          </cell>
          <cell r="I561">
            <v>0</v>
          </cell>
          <cell r="J561">
            <v>7577133.9900000002</v>
          </cell>
          <cell r="K561">
            <v>3095735.68</v>
          </cell>
          <cell r="M561">
            <v>359204.05000000005</v>
          </cell>
          <cell r="N561">
            <v>49065.59</v>
          </cell>
          <cell r="O561">
            <v>1975155.59</v>
          </cell>
          <cell r="P561">
            <v>1824.94</v>
          </cell>
          <cell r="Q561">
            <v>46039.44</v>
          </cell>
          <cell r="R561">
            <v>0</v>
          </cell>
          <cell r="S561">
            <v>42419.44</v>
          </cell>
          <cell r="T561">
            <v>0</v>
          </cell>
          <cell r="U561">
            <v>824313.13</v>
          </cell>
        </row>
        <row r="562">
          <cell r="A562" t="str">
            <v>DOM EXPEDITO LOPES2011</v>
          </cell>
          <cell r="B562" t="str">
            <v>DOM EXPEDITO LOPES</v>
          </cell>
          <cell r="C562">
            <v>2011</v>
          </cell>
          <cell r="D562">
            <v>9487911.9700000007</v>
          </cell>
          <cell r="E562">
            <v>197237.5</v>
          </cell>
          <cell r="F562">
            <v>190377.5</v>
          </cell>
          <cell r="G562">
            <v>508.98</v>
          </cell>
          <cell r="H562">
            <v>83861.960000000006</v>
          </cell>
          <cell r="I562">
            <v>0</v>
          </cell>
          <cell r="J562">
            <v>9276481.1699999999</v>
          </cell>
          <cell r="K562">
            <v>3812163.03</v>
          </cell>
          <cell r="M562">
            <v>407291.84</v>
          </cell>
          <cell r="N562">
            <v>52387.67</v>
          </cell>
          <cell r="O562">
            <v>2611598.39</v>
          </cell>
          <cell r="P562">
            <v>0</v>
          </cell>
          <cell r="Q562">
            <v>50000</v>
          </cell>
          <cell r="R562">
            <v>0</v>
          </cell>
          <cell r="S562">
            <v>50000</v>
          </cell>
          <cell r="T562">
            <v>0</v>
          </cell>
          <cell r="U562">
            <v>955411.38</v>
          </cell>
        </row>
        <row r="563">
          <cell r="A563" t="str">
            <v>DOM EXPEDITO LOPES2012</v>
          </cell>
          <cell r="B563" t="str">
            <v>DOM EXPEDITO LOPES</v>
          </cell>
          <cell r="C563">
            <v>2012</v>
          </cell>
          <cell r="D563">
            <v>10277764.789999999</v>
          </cell>
          <cell r="E563">
            <v>191598.21</v>
          </cell>
          <cell r="F563">
            <v>191598.21</v>
          </cell>
          <cell r="G563">
            <v>125.5</v>
          </cell>
          <cell r="H563">
            <v>77684.78</v>
          </cell>
          <cell r="I563">
            <v>0</v>
          </cell>
          <cell r="J563">
            <v>9901744.9100000001</v>
          </cell>
          <cell r="K563">
            <v>3926060.57</v>
          </cell>
          <cell r="M563">
            <v>444195.03</v>
          </cell>
          <cell r="N563">
            <v>64290.479999999996</v>
          </cell>
          <cell r="O563">
            <v>2890452.69</v>
          </cell>
          <cell r="P563">
            <v>176398.19</v>
          </cell>
          <cell r="Q563">
            <v>333633.5</v>
          </cell>
          <cell r="R563">
            <v>0</v>
          </cell>
          <cell r="S563">
            <v>333633.5</v>
          </cell>
          <cell r="T563">
            <v>0</v>
          </cell>
          <cell r="U563">
            <v>1041748.28</v>
          </cell>
        </row>
        <row r="564">
          <cell r="A564" t="str">
            <v>DOM EXPEDITO LOPES2013</v>
          </cell>
          <cell r="B564" t="str">
            <v>DOM EXPEDITO LOPES</v>
          </cell>
          <cell r="C564">
            <v>2013</v>
          </cell>
          <cell r="D564">
            <v>10953071.41</v>
          </cell>
          <cell r="E564">
            <v>262738.26</v>
          </cell>
          <cell r="F564">
            <v>251145.13</v>
          </cell>
          <cell r="G564">
            <v>2683.88</v>
          </cell>
          <cell r="H564">
            <v>99124.76</v>
          </cell>
          <cell r="I564">
            <v>0</v>
          </cell>
          <cell r="J564">
            <v>10654664.49</v>
          </cell>
          <cell r="K564">
            <v>4222320.41</v>
          </cell>
          <cell r="M564">
            <v>493314.23000000004</v>
          </cell>
          <cell r="N564">
            <v>85893.98</v>
          </cell>
          <cell r="O564">
            <v>2830918.5</v>
          </cell>
          <cell r="P564">
            <v>10938.12</v>
          </cell>
          <cell r="Q564">
            <v>464687.58</v>
          </cell>
          <cell r="R564">
            <v>0</v>
          </cell>
          <cell r="S564">
            <v>464687.58</v>
          </cell>
          <cell r="T564">
            <v>0</v>
          </cell>
          <cell r="U564">
            <v>1123821.46</v>
          </cell>
        </row>
        <row r="565">
          <cell r="A565" t="str">
            <v>DOM EXPEDITO LOPES2014</v>
          </cell>
          <cell r="B565" t="str">
            <v>DOM EXPEDITO LOPES</v>
          </cell>
          <cell r="C565">
            <v>2014</v>
          </cell>
          <cell r="D565">
            <v>12336537.189999999</v>
          </cell>
          <cell r="E565">
            <v>273796.87</v>
          </cell>
          <cell r="F565">
            <v>273796.87</v>
          </cell>
          <cell r="G565">
            <v>2605.4699999999998</v>
          </cell>
          <cell r="H565">
            <v>133889.07999999999</v>
          </cell>
          <cell r="I565">
            <v>0</v>
          </cell>
          <cell r="J565">
            <v>12013585.369999999</v>
          </cell>
          <cell r="K565">
            <v>4590398.05</v>
          </cell>
          <cell r="M565">
            <v>569023.09</v>
          </cell>
          <cell r="N565">
            <v>71231.59</v>
          </cell>
          <cell r="O565">
            <v>3287225.58</v>
          </cell>
          <cell r="Q565">
            <v>333000</v>
          </cell>
          <cell r="R565">
            <v>0</v>
          </cell>
          <cell r="S565">
            <v>333000</v>
          </cell>
          <cell r="T565">
            <v>0</v>
          </cell>
          <cell r="U565">
            <v>1285242.52</v>
          </cell>
        </row>
        <row r="566">
          <cell r="A566" t="str">
            <v>DOM EXPEDITO LOPES2015</v>
          </cell>
          <cell r="B566" t="str">
            <v>DOM EXPEDITO LOPES</v>
          </cell>
          <cell r="C566">
            <v>2015</v>
          </cell>
          <cell r="D566">
            <v>12819780.560000001</v>
          </cell>
          <cell r="E566">
            <v>253557.83</v>
          </cell>
          <cell r="F566">
            <v>252995.85</v>
          </cell>
          <cell r="G566">
            <v>6765.11</v>
          </cell>
          <cell r="H566">
            <v>103543.65</v>
          </cell>
          <cell r="I566">
            <v>0</v>
          </cell>
          <cell r="J566">
            <v>12541183.109999999</v>
          </cell>
          <cell r="K566">
            <v>4888201.2699999996</v>
          </cell>
          <cell r="M566">
            <v>568855.94999999995</v>
          </cell>
          <cell r="N566">
            <v>103053.98</v>
          </cell>
          <cell r="O566">
            <v>3330056.07</v>
          </cell>
          <cell r="Q566">
            <v>51000</v>
          </cell>
          <cell r="R566">
            <v>0</v>
          </cell>
          <cell r="S566">
            <v>0</v>
          </cell>
          <cell r="T566">
            <v>0</v>
          </cell>
          <cell r="U566">
            <v>1362861.73</v>
          </cell>
        </row>
        <row r="567">
          <cell r="A567" t="str">
            <v>DIAS D` ÁVILA2002</v>
          </cell>
          <cell r="B567" t="str">
            <v>DIAS D` ÁVILA</v>
          </cell>
          <cell r="C567">
            <v>2002</v>
          </cell>
          <cell r="D567">
            <v>41107558.090000004</v>
          </cell>
          <cell r="E567">
            <v>6705026.9000000004</v>
          </cell>
          <cell r="F567">
            <v>5215289.87</v>
          </cell>
          <cell r="G567">
            <v>746342.61</v>
          </cell>
          <cell r="H567">
            <v>4140718.96</v>
          </cell>
          <cell r="I567">
            <v>0</v>
          </cell>
          <cell r="J567">
            <v>33882383.219999999</v>
          </cell>
          <cell r="K567">
            <v>5694062.2400000002</v>
          </cell>
          <cell r="M567">
            <v>16855100.640000001</v>
          </cell>
          <cell r="N567">
            <v>214961.84</v>
          </cell>
          <cell r="O567">
            <v>5223359.84</v>
          </cell>
          <cell r="P567">
            <v>476230.33</v>
          </cell>
          <cell r="Q567">
            <v>1643876.36</v>
          </cell>
          <cell r="R567">
            <v>233050.12</v>
          </cell>
          <cell r="S567">
            <v>1340326.24</v>
          </cell>
          <cell r="T567">
            <v>0</v>
          </cell>
          <cell r="U567">
            <v>2695200.73</v>
          </cell>
        </row>
        <row r="568">
          <cell r="A568" t="str">
            <v>DIAS D` ÁVILA2003</v>
          </cell>
          <cell r="B568" t="str">
            <v>DIAS D` ÁVILA</v>
          </cell>
          <cell r="C568">
            <v>2003</v>
          </cell>
          <cell r="D568">
            <v>43687631.539999999</v>
          </cell>
          <cell r="E568">
            <v>6698497.6500000004</v>
          </cell>
          <cell r="F568">
            <v>6342084.6799999997</v>
          </cell>
          <cell r="G568">
            <v>744256.23</v>
          </cell>
          <cell r="H568">
            <v>5280653.09</v>
          </cell>
          <cell r="I568">
            <v>733440.92</v>
          </cell>
          <cell r="J568">
            <v>35331867.659999996</v>
          </cell>
          <cell r="K568">
            <v>6006431.4199999999</v>
          </cell>
          <cell r="M568">
            <v>16294420.74</v>
          </cell>
          <cell r="N568">
            <v>300222.27</v>
          </cell>
          <cell r="O568">
            <v>5550136.5700000003</v>
          </cell>
          <cell r="P568">
            <v>902957.41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4027271.88</v>
          </cell>
        </row>
        <row r="569">
          <cell r="A569" t="str">
            <v>DIAS D` ÁVILA2004</v>
          </cell>
          <cell r="B569" t="str">
            <v>DIAS D` ÁVILA</v>
          </cell>
          <cell r="C569">
            <v>2004</v>
          </cell>
          <cell r="D569">
            <v>54328810.039999999</v>
          </cell>
          <cell r="E569">
            <v>5991392.6200000001</v>
          </cell>
          <cell r="F569">
            <v>5217594.95</v>
          </cell>
          <cell r="G569">
            <v>772040.58</v>
          </cell>
          <cell r="H569">
            <v>4063443.28</v>
          </cell>
          <cell r="I569">
            <v>964454.3</v>
          </cell>
          <cell r="J569">
            <v>45761585.659999996</v>
          </cell>
          <cell r="K569">
            <v>6705700.3499999996</v>
          </cell>
          <cell r="M569">
            <v>20176100.840000004</v>
          </cell>
          <cell r="N569">
            <v>364112.42</v>
          </cell>
          <cell r="O569">
            <v>6814451.3200000003</v>
          </cell>
          <cell r="P569">
            <v>1597773.54</v>
          </cell>
          <cell r="Q569">
            <v>478295.88</v>
          </cell>
          <cell r="R569">
            <v>0</v>
          </cell>
          <cell r="S569">
            <v>400000</v>
          </cell>
          <cell r="T569">
            <v>0</v>
          </cell>
          <cell r="U569">
            <v>4896898.51</v>
          </cell>
        </row>
        <row r="570">
          <cell r="A570" t="str">
            <v>DIAS D` ÁVILA2005</v>
          </cell>
          <cell r="B570" t="str">
            <v>DIAS D` ÁVILA</v>
          </cell>
          <cell r="C570">
            <v>2005</v>
          </cell>
          <cell r="D570">
            <v>62411922.280000001</v>
          </cell>
          <cell r="E570">
            <v>8646483.3900000006</v>
          </cell>
          <cell r="F570">
            <v>8164031.1500000004</v>
          </cell>
          <cell r="G570">
            <v>888244.92</v>
          </cell>
          <cell r="H570">
            <v>6673990.21</v>
          </cell>
          <cell r="I570">
            <v>1133752.08</v>
          </cell>
          <cell r="J570">
            <v>51091049.630000003</v>
          </cell>
          <cell r="K570">
            <v>9305769.0700000003</v>
          </cell>
          <cell r="M570">
            <v>18789751.010000002</v>
          </cell>
          <cell r="N570">
            <v>563509.89</v>
          </cell>
          <cell r="O570">
            <v>8300412.9299999997</v>
          </cell>
          <cell r="P570">
            <v>854384.33</v>
          </cell>
          <cell r="Q570">
            <v>80000</v>
          </cell>
          <cell r="R570">
            <v>0</v>
          </cell>
          <cell r="S570">
            <v>80000</v>
          </cell>
          <cell r="T570">
            <v>0</v>
          </cell>
          <cell r="U570">
            <v>5028557.84</v>
          </cell>
        </row>
        <row r="571">
          <cell r="A571" t="str">
            <v>DIAS D` ÁVILA2006</v>
          </cell>
          <cell r="B571" t="str">
            <v>DIAS D` ÁVILA</v>
          </cell>
          <cell r="C571">
            <v>2006</v>
          </cell>
          <cell r="D571">
            <v>67897319.680000007</v>
          </cell>
          <cell r="E571">
            <v>8399765.5800000001</v>
          </cell>
          <cell r="F571">
            <v>7807419.0099999998</v>
          </cell>
          <cell r="G571">
            <v>1318234.1200000001</v>
          </cell>
          <cell r="H571">
            <v>5869026.3200000003</v>
          </cell>
          <cell r="I571">
            <v>1358512.45</v>
          </cell>
          <cell r="J571">
            <v>56800821.82</v>
          </cell>
          <cell r="K571">
            <v>10350890.84</v>
          </cell>
          <cell r="M571">
            <v>20828559.879999999</v>
          </cell>
          <cell r="N571">
            <v>742525.55</v>
          </cell>
          <cell r="O571">
            <v>9523403.7200000007</v>
          </cell>
          <cell r="P571">
            <v>947573.1</v>
          </cell>
          <cell r="Q571">
            <v>784863.17</v>
          </cell>
          <cell r="R571">
            <v>0</v>
          </cell>
          <cell r="S571">
            <v>784863.17</v>
          </cell>
          <cell r="T571">
            <v>0</v>
          </cell>
          <cell r="U571">
            <v>5531326.0999999996</v>
          </cell>
        </row>
        <row r="572">
          <cell r="A572" t="str">
            <v>DIAS D` ÁVILA2007</v>
          </cell>
          <cell r="B572" t="str">
            <v>DIAS D` ÁVILA</v>
          </cell>
          <cell r="C572">
            <v>2007</v>
          </cell>
          <cell r="D572">
            <v>93928904.680000007</v>
          </cell>
          <cell r="E572">
            <v>11518731.93</v>
          </cell>
          <cell r="F572">
            <v>10746123.59</v>
          </cell>
          <cell r="G572">
            <v>1561464.87</v>
          </cell>
          <cell r="H572">
            <v>8023194.1799999997</v>
          </cell>
          <cell r="I572">
            <v>1445947.61</v>
          </cell>
          <cell r="J572">
            <v>79135096.379999995</v>
          </cell>
          <cell r="K572">
            <v>11976569.630000001</v>
          </cell>
          <cell r="M572">
            <v>34134647.180000007</v>
          </cell>
          <cell r="N572">
            <v>880587.33000000007</v>
          </cell>
          <cell r="O572">
            <v>12172892.640000001</v>
          </cell>
          <cell r="P572">
            <v>1055232.93</v>
          </cell>
          <cell r="Q572">
            <v>3049500</v>
          </cell>
          <cell r="R572">
            <v>0</v>
          </cell>
          <cell r="S572">
            <v>3049500</v>
          </cell>
          <cell r="T572">
            <v>0</v>
          </cell>
          <cell r="U572">
            <v>9139607.0199999996</v>
          </cell>
        </row>
        <row r="573">
          <cell r="A573" t="str">
            <v>DIAS D` ÁVILA2008</v>
          </cell>
          <cell r="B573" t="str">
            <v>DIAS D` ÁVILA</v>
          </cell>
          <cell r="C573">
            <v>2008</v>
          </cell>
          <cell r="D573">
            <v>97506076.280000001</v>
          </cell>
          <cell r="E573">
            <v>12882233.82</v>
          </cell>
          <cell r="F573">
            <v>12058895.460000001</v>
          </cell>
          <cell r="G573">
            <v>1627135.14</v>
          </cell>
          <cell r="H573">
            <v>9305817.4199999999</v>
          </cell>
          <cell r="I573">
            <v>1468004.95</v>
          </cell>
          <cell r="J573">
            <v>81254542.689999998</v>
          </cell>
          <cell r="K573">
            <v>14551464.039999999</v>
          </cell>
          <cell r="M573">
            <v>36052480.640000001</v>
          </cell>
          <cell r="N573">
            <v>968725.26000000013</v>
          </cell>
          <cell r="O573">
            <v>16192157.52</v>
          </cell>
          <cell r="P573">
            <v>1014899.4</v>
          </cell>
          <cell r="Q573">
            <v>78000</v>
          </cell>
          <cell r="R573">
            <v>0</v>
          </cell>
          <cell r="S573">
            <v>78000</v>
          </cell>
          <cell r="T573">
            <v>0</v>
          </cell>
          <cell r="U573">
            <v>11682245.439999999</v>
          </cell>
        </row>
        <row r="574">
          <cell r="A574" t="str">
            <v>DIAS D` ÁVILA2009</v>
          </cell>
          <cell r="B574" t="str">
            <v>DIAS D` ÁVILA</v>
          </cell>
          <cell r="C574">
            <v>2009</v>
          </cell>
          <cell r="D574">
            <v>90410069.560000002</v>
          </cell>
          <cell r="E574">
            <v>12089432.1</v>
          </cell>
          <cell r="F574">
            <v>11117332.800000001</v>
          </cell>
          <cell r="G574">
            <v>2625141.94</v>
          </cell>
          <cell r="H574">
            <v>7631814.8499999996</v>
          </cell>
          <cell r="I574">
            <v>1457756.8</v>
          </cell>
          <cell r="J574">
            <v>72107267.159999996</v>
          </cell>
          <cell r="K574">
            <v>13591955.74</v>
          </cell>
          <cell r="M574">
            <v>18502454.719999999</v>
          </cell>
          <cell r="N574">
            <v>1181329.6199999999</v>
          </cell>
          <cell r="O574">
            <v>18116962.699999999</v>
          </cell>
          <cell r="P574">
            <v>3901418.55</v>
          </cell>
          <cell r="Q574">
            <v>1751415</v>
          </cell>
          <cell r="R574">
            <v>0</v>
          </cell>
          <cell r="S574">
            <v>1751415</v>
          </cell>
          <cell r="T574">
            <v>0</v>
          </cell>
          <cell r="U574">
            <v>8036205.5300000003</v>
          </cell>
        </row>
        <row r="575">
          <cell r="A575" t="str">
            <v>DIAS D` ÁVILA2010</v>
          </cell>
          <cell r="B575" t="str">
            <v>DIAS D` ÁVILA</v>
          </cell>
          <cell r="C575">
            <v>2010</v>
          </cell>
          <cell r="D575">
            <v>88450848.430000007</v>
          </cell>
          <cell r="E575">
            <v>14565714.51</v>
          </cell>
          <cell r="F575">
            <v>13505510.43</v>
          </cell>
          <cell r="G575">
            <v>2097549.75</v>
          </cell>
          <cell r="H575">
            <v>10085124.130000001</v>
          </cell>
          <cell r="I575">
            <v>1469443.05</v>
          </cell>
          <cell r="J575">
            <v>69739819.459999993</v>
          </cell>
          <cell r="K575">
            <v>14592640.310000001</v>
          </cell>
          <cell r="M575">
            <v>12045439.26</v>
          </cell>
          <cell r="N575">
            <v>1363252.21</v>
          </cell>
          <cell r="O575">
            <v>21023762.280000001</v>
          </cell>
          <cell r="P575">
            <v>1332997.75</v>
          </cell>
          <cell r="Q575">
            <v>7224054.9000000004</v>
          </cell>
          <cell r="R575">
            <v>0</v>
          </cell>
          <cell r="S575">
            <v>7224054.9000000004</v>
          </cell>
          <cell r="T575">
            <v>0</v>
          </cell>
          <cell r="U575">
            <v>6831855.0300000003</v>
          </cell>
        </row>
        <row r="576">
          <cell r="A576" t="str">
            <v>DIAS D` ÁVILA2011</v>
          </cell>
          <cell r="B576" t="str">
            <v>DIAS D` ÁVILA</v>
          </cell>
          <cell r="C576">
            <v>2011</v>
          </cell>
          <cell r="D576">
            <v>104196967.56999999</v>
          </cell>
          <cell r="E576">
            <v>17353615.09</v>
          </cell>
          <cell r="F576">
            <v>16108878.43</v>
          </cell>
          <cell r="G576">
            <v>2223121.42</v>
          </cell>
          <cell r="H576">
            <v>11386153.289999999</v>
          </cell>
          <cell r="I576">
            <v>1788555.38</v>
          </cell>
          <cell r="J576">
            <v>82301811.430000007</v>
          </cell>
          <cell r="K576">
            <v>19765523.239999998</v>
          </cell>
          <cell r="M576">
            <v>12564715.279999999</v>
          </cell>
          <cell r="N576">
            <v>1522450.4000000001</v>
          </cell>
          <cell r="O576">
            <v>26336024.699999999</v>
          </cell>
          <cell r="P576">
            <v>1295766.8400000001</v>
          </cell>
          <cell r="Q576">
            <v>1837247.34</v>
          </cell>
          <cell r="R576">
            <v>0</v>
          </cell>
          <cell r="S576">
            <v>1837247.34</v>
          </cell>
          <cell r="T576">
            <v>0</v>
          </cell>
          <cell r="U576">
            <v>8280983.2300000004</v>
          </cell>
        </row>
        <row r="577">
          <cell r="A577" t="str">
            <v>DIAS D` ÁVILA2012</v>
          </cell>
          <cell r="B577" t="str">
            <v>DIAS D` ÁVILA</v>
          </cell>
          <cell r="C577">
            <v>2012</v>
          </cell>
          <cell r="D577">
            <v>122689587.81</v>
          </cell>
          <cell r="E577">
            <v>25005043.010000002</v>
          </cell>
          <cell r="F577">
            <v>23746002.120000001</v>
          </cell>
          <cell r="G577">
            <v>2580826.7799999998</v>
          </cell>
          <cell r="H577">
            <v>18601304.73</v>
          </cell>
          <cell r="I577">
            <v>2200663.59</v>
          </cell>
          <cell r="J577">
            <v>92877153.480000004</v>
          </cell>
          <cell r="K577">
            <v>20378753.079999998</v>
          </cell>
          <cell r="M577">
            <v>16622270.890000001</v>
          </cell>
          <cell r="N577">
            <v>1675218.97</v>
          </cell>
          <cell r="O577">
            <v>30044679.530000001</v>
          </cell>
          <cell r="P577">
            <v>1299011.29</v>
          </cell>
          <cell r="Q577">
            <v>5355314.1500000004</v>
          </cell>
          <cell r="R577">
            <v>0</v>
          </cell>
          <cell r="S577">
            <v>5355314.1500000004</v>
          </cell>
          <cell r="T577">
            <v>0</v>
          </cell>
          <cell r="U577">
            <v>9412769.4399999995</v>
          </cell>
        </row>
        <row r="578">
          <cell r="A578" t="str">
            <v>DIAS D` ÁVILA2013</v>
          </cell>
          <cell r="B578" t="str">
            <v>DIAS D` ÁVILA</v>
          </cell>
          <cell r="C578">
            <v>2013</v>
          </cell>
          <cell r="D578">
            <v>129611021.69</v>
          </cell>
          <cell r="E578">
            <v>21028626.809999999</v>
          </cell>
          <cell r="F578">
            <v>19404416.02</v>
          </cell>
          <cell r="G578">
            <v>2812855.98</v>
          </cell>
          <cell r="H578">
            <v>13242978.859999999</v>
          </cell>
          <cell r="I578">
            <v>2320377.98</v>
          </cell>
          <cell r="J578">
            <v>102994942.09</v>
          </cell>
          <cell r="K578">
            <v>21923838.559999999</v>
          </cell>
          <cell r="M578">
            <v>21040284.57</v>
          </cell>
          <cell r="N578">
            <v>1851920.1099999999</v>
          </cell>
          <cell r="O578">
            <v>31357111.34</v>
          </cell>
          <cell r="P578">
            <v>1780713.6</v>
          </cell>
          <cell r="Q578">
            <v>3474860.09</v>
          </cell>
          <cell r="S578">
            <v>3474860.09</v>
          </cell>
          <cell r="U578">
            <v>10941030.57</v>
          </cell>
        </row>
        <row r="579">
          <cell r="A579" t="str">
            <v>DIAS D` ÁVILA2014</v>
          </cell>
          <cell r="B579" t="str">
            <v>DIAS D` ÁVILA</v>
          </cell>
          <cell r="C579">
            <v>2014</v>
          </cell>
          <cell r="D579">
            <v>144709822.90000001</v>
          </cell>
          <cell r="E579">
            <v>22537962.379999999</v>
          </cell>
          <cell r="F579">
            <v>20814239.989999998</v>
          </cell>
          <cell r="G579">
            <v>2728982.84</v>
          </cell>
          <cell r="H579">
            <v>14287300.109999999</v>
          </cell>
          <cell r="I579">
            <v>2839107.39</v>
          </cell>
          <cell r="J579">
            <v>115249857.3</v>
          </cell>
          <cell r="K579">
            <v>25168913.899999999</v>
          </cell>
          <cell r="M579">
            <v>24864875.43</v>
          </cell>
          <cell r="N579">
            <v>2041962.4899999998</v>
          </cell>
          <cell r="O579">
            <v>33490191.41</v>
          </cell>
          <cell r="P579">
            <v>1682273.38</v>
          </cell>
          <cell r="Q579">
            <v>2204633.0099999998</v>
          </cell>
          <cell r="S579">
            <v>2204633.0099999998</v>
          </cell>
          <cell r="U579">
            <v>12729827.880000001</v>
          </cell>
        </row>
        <row r="580">
          <cell r="A580" t="str">
            <v>DIAS D` ÁVILA2015</v>
          </cell>
          <cell r="B580" t="str">
            <v>DIAS D` ÁVILA</v>
          </cell>
          <cell r="C580">
            <v>2015</v>
          </cell>
          <cell r="D580">
            <v>158575306.44</v>
          </cell>
          <cell r="E580">
            <v>22373332.960000001</v>
          </cell>
          <cell r="F580">
            <v>20681452.629999999</v>
          </cell>
          <cell r="G580">
            <v>2796886.04</v>
          </cell>
          <cell r="H580">
            <v>13939703.800000001</v>
          </cell>
          <cell r="I580">
            <v>3524228.37</v>
          </cell>
          <cell r="J580">
            <v>127881383.84</v>
          </cell>
          <cell r="K580">
            <v>26802263.559999999</v>
          </cell>
          <cell r="M580">
            <v>29988126.43</v>
          </cell>
          <cell r="N580">
            <v>2248937.2200000002</v>
          </cell>
          <cell r="O580">
            <v>37324544.329999998</v>
          </cell>
          <cell r="P580">
            <v>1505367.75</v>
          </cell>
          <cell r="Q580">
            <v>3447146.59</v>
          </cell>
          <cell r="S580">
            <v>2697146.59</v>
          </cell>
          <cell r="U580">
            <v>14354603.93</v>
          </cell>
        </row>
      </sheetData>
      <sheetData sheetId="2">
        <row r="1">
          <cell r="B1" t="str">
            <v>municipio</v>
          </cell>
          <cell r="C1" t="str">
            <v>Ano</v>
          </cell>
          <cell r="D1" t="str">
            <v>Despesas Orçamentárias</v>
          </cell>
          <cell r="E1" t="str">
            <v>Pessoal e Encarg Soc_PES</v>
          </cell>
          <cell r="F1" t="str">
            <v>Out Desp Correntes_ODC</v>
          </cell>
          <cell r="G1" t="str">
            <v>Investimentos</v>
          </cell>
          <cell r="H1" t="str">
            <v>Juros</v>
          </cell>
          <cell r="I1" t="str">
            <v>inversões</v>
          </cell>
          <cell r="J1" t="str">
            <v>amortizações</v>
          </cell>
          <cell r="K1" t="str">
            <v>Desp. Total</v>
          </cell>
        </row>
        <row r="2">
          <cell r="A2" t="str">
            <v>CARMO DA MATA2002</v>
          </cell>
          <cell r="B2" t="str">
            <v>CARMO DA MATA</v>
          </cell>
          <cell r="C2">
            <v>2002</v>
          </cell>
          <cell r="D2">
            <v>5519818.6200000001</v>
          </cell>
          <cell r="E2">
            <v>3347754.43</v>
          </cell>
          <cell r="F2">
            <v>1603871.4</v>
          </cell>
          <cell r="G2">
            <v>524487.6</v>
          </cell>
          <cell r="H2">
            <v>1555.72</v>
          </cell>
          <cell r="I2">
            <v>0</v>
          </cell>
          <cell r="J2">
            <v>42149.47</v>
          </cell>
        </row>
        <row r="3">
          <cell r="A3" t="str">
            <v>CARMO DA MATA2003</v>
          </cell>
          <cell r="B3" t="str">
            <v>CARMO DA MATA</v>
          </cell>
          <cell r="C3">
            <v>2003</v>
          </cell>
          <cell r="D3">
            <v>6094109.7000000002</v>
          </cell>
          <cell r="E3">
            <v>3867449.46</v>
          </cell>
          <cell r="F3">
            <v>1834504.58</v>
          </cell>
          <cell r="G3">
            <v>294395.78999999998</v>
          </cell>
          <cell r="H3">
            <v>3441.75</v>
          </cell>
          <cell r="I3">
            <v>0</v>
          </cell>
          <cell r="J3">
            <v>94318.12</v>
          </cell>
        </row>
        <row r="4">
          <cell r="A4" t="str">
            <v>CARMO DA MATA2004</v>
          </cell>
          <cell r="B4" t="str">
            <v>CARMO DA MATA</v>
          </cell>
          <cell r="C4">
            <v>2004</v>
          </cell>
          <cell r="D4">
            <v>6871031.7000000002</v>
          </cell>
          <cell r="E4">
            <v>4034050.77</v>
          </cell>
          <cell r="F4">
            <v>1928117.51</v>
          </cell>
          <cell r="G4">
            <v>688879.64</v>
          </cell>
          <cell r="I4">
            <v>8178.28</v>
          </cell>
          <cell r="J4">
            <v>211805.5</v>
          </cell>
        </row>
        <row r="5">
          <cell r="A5" t="str">
            <v>CARMO DA MATA2005</v>
          </cell>
          <cell r="B5" t="str">
            <v>CARMO DA MATA</v>
          </cell>
          <cell r="C5">
            <v>2005</v>
          </cell>
        </row>
        <row r="6">
          <cell r="A6" t="str">
            <v>CARMO DA MATA2006</v>
          </cell>
          <cell r="B6" t="str">
            <v>CARMO DA MATA</v>
          </cell>
          <cell r="C6">
            <v>2006</v>
          </cell>
          <cell r="D6">
            <v>10907067.210000001</v>
          </cell>
          <cell r="E6">
            <v>4817403.71</v>
          </cell>
          <cell r="F6">
            <v>4447955.2</v>
          </cell>
          <cell r="G6">
            <v>1419957.27</v>
          </cell>
          <cell r="J6">
            <v>221751.03</v>
          </cell>
        </row>
        <row r="7">
          <cell r="A7" t="str">
            <v>CARMO DA MATA2007</v>
          </cell>
          <cell r="B7" t="str">
            <v>CARMO DA MATA</v>
          </cell>
          <cell r="C7">
            <v>2007</v>
          </cell>
          <cell r="D7">
            <v>11492093.970000001</v>
          </cell>
          <cell r="E7">
            <v>5597644.21</v>
          </cell>
          <cell r="F7">
            <v>4608972.8899999997</v>
          </cell>
          <cell r="G7">
            <v>898206.24</v>
          </cell>
          <cell r="J7">
            <v>387270.63</v>
          </cell>
        </row>
        <row r="8">
          <cell r="A8" t="str">
            <v>CARMO DA MATA2008</v>
          </cell>
          <cell r="B8" t="str">
            <v>CARMO DA MATA</v>
          </cell>
          <cell r="C8">
            <v>2008</v>
          </cell>
          <cell r="D8">
            <v>13910651.65</v>
          </cell>
          <cell r="E8">
            <v>6226745.0700000003</v>
          </cell>
          <cell r="F8">
            <v>5384590.6699999999</v>
          </cell>
          <cell r="G8">
            <v>1852299.67</v>
          </cell>
          <cell r="J8">
            <v>447016.24</v>
          </cell>
        </row>
        <row r="9">
          <cell r="A9" t="str">
            <v>CARMO DA MATA2009</v>
          </cell>
          <cell r="B9" t="str">
            <v>CARMO DA MATA</v>
          </cell>
          <cell r="C9">
            <v>2009</v>
          </cell>
          <cell r="D9">
            <v>14260437.880000001</v>
          </cell>
          <cell r="E9">
            <v>6982827.6100000003</v>
          </cell>
          <cell r="F9">
            <v>5359220.5999999996</v>
          </cell>
          <cell r="G9">
            <v>1659581.93</v>
          </cell>
          <cell r="J9">
            <v>258807.74</v>
          </cell>
        </row>
        <row r="10">
          <cell r="A10" t="str">
            <v>CARMO DA MATA2010</v>
          </cell>
          <cell r="B10" t="str">
            <v>CARMO DA MATA</v>
          </cell>
          <cell r="C10">
            <v>2010</v>
          </cell>
          <cell r="D10">
            <v>14858161.029999999</v>
          </cell>
          <cell r="E10">
            <v>7082995.0999999996</v>
          </cell>
          <cell r="F10">
            <v>6169726.5099999998</v>
          </cell>
          <cell r="G10">
            <v>1420329.76</v>
          </cell>
          <cell r="J10">
            <v>185109.66</v>
          </cell>
        </row>
        <row r="11">
          <cell r="A11" t="str">
            <v>CARMO DA MATA2011</v>
          </cell>
          <cell r="B11" t="str">
            <v>CARMO DA MATA</v>
          </cell>
          <cell r="C11">
            <v>2011</v>
          </cell>
          <cell r="D11">
            <v>16534577.039999999</v>
          </cell>
          <cell r="E11">
            <v>9122425.5500000007</v>
          </cell>
          <cell r="F11">
            <v>6686345.54</v>
          </cell>
          <cell r="G11">
            <v>535255.73</v>
          </cell>
          <cell r="J11">
            <v>190550.22</v>
          </cell>
        </row>
        <row r="12">
          <cell r="A12" t="str">
            <v>CARMO DA MATA2012</v>
          </cell>
          <cell r="B12" t="str">
            <v>CARMO DA MATA</v>
          </cell>
          <cell r="C12">
            <v>2012</v>
          </cell>
          <cell r="D12">
            <v>17720607</v>
          </cell>
          <cell r="E12">
            <v>10045264</v>
          </cell>
          <cell r="F12">
            <v>6532303</v>
          </cell>
          <cell r="G12">
            <v>589687.98</v>
          </cell>
          <cell r="I12">
            <v>696089</v>
          </cell>
          <cell r="J12">
            <v>446951</v>
          </cell>
        </row>
        <row r="13">
          <cell r="A13" t="str">
            <v>CARMO DA MATA2013</v>
          </cell>
          <cell r="B13" t="str">
            <v>CARMO DA MATA</v>
          </cell>
          <cell r="C13">
            <v>2013</v>
          </cell>
          <cell r="D13">
            <v>18451559.98</v>
          </cell>
          <cell r="E13">
            <v>11039339.949999999</v>
          </cell>
          <cell r="F13">
            <v>6838074.9400000004</v>
          </cell>
          <cell r="G13">
            <v>373359.01</v>
          </cell>
          <cell r="J13">
            <v>200786.08</v>
          </cell>
        </row>
        <row r="14">
          <cell r="A14" t="str">
            <v>CARMO DA MATA2014</v>
          </cell>
          <cell r="B14" t="str">
            <v>CARMO DA MATA</v>
          </cell>
          <cell r="C14">
            <v>2014</v>
          </cell>
          <cell r="D14">
            <v>25143380.170000002</v>
          </cell>
          <cell r="E14">
            <v>12088101.890000001</v>
          </cell>
          <cell r="F14">
            <v>7277633.4800000004</v>
          </cell>
          <cell r="G14">
            <v>5434295.7699999996</v>
          </cell>
          <cell r="H14">
            <v>18604.93</v>
          </cell>
          <cell r="J14">
            <v>324744.09999999998</v>
          </cell>
        </row>
        <row r="15">
          <cell r="A15" t="str">
            <v>ipuiúna2002</v>
          </cell>
          <cell r="B15" t="str">
            <v>ipuiúna</v>
          </cell>
          <cell r="C15">
            <v>2002</v>
          </cell>
          <cell r="E15">
            <v>2320674.58</v>
          </cell>
          <cell r="F15">
            <v>1702424.12</v>
          </cell>
          <cell r="G15">
            <v>460147.45</v>
          </cell>
          <cell r="H15">
            <v>0</v>
          </cell>
          <cell r="I15">
            <v>2307.5</v>
          </cell>
          <cell r="J15">
            <v>67028.009999999995</v>
          </cell>
        </row>
        <row r="16">
          <cell r="A16" t="str">
            <v>ipuiúna2003</v>
          </cell>
          <cell r="B16" t="str">
            <v>ipuiúna</v>
          </cell>
          <cell r="C16">
            <v>2003</v>
          </cell>
          <cell r="E16">
            <v>2320324.02</v>
          </cell>
          <cell r="F16">
            <v>1609412.39</v>
          </cell>
          <cell r="G16">
            <v>150000</v>
          </cell>
          <cell r="J16">
            <v>60481.66</v>
          </cell>
        </row>
        <row r="17">
          <cell r="A17" t="str">
            <v>ipuiúna2004</v>
          </cell>
          <cell r="B17" t="str">
            <v>ipuiúna</v>
          </cell>
          <cell r="C17">
            <v>2004</v>
          </cell>
          <cell r="E17">
            <v>2504605.5099999998</v>
          </cell>
          <cell r="F17">
            <v>2021058.32</v>
          </cell>
          <cell r="G17">
            <v>370456.42</v>
          </cell>
          <cell r="H17">
            <v>326.25</v>
          </cell>
          <cell r="I17">
            <v>0</v>
          </cell>
          <cell r="J17">
            <v>92959.02</v>
          </cell>
        </row>
        <row r="18">
          <cell r="A18" t="str">
            <v>ipuiúna2005</v>
          </cell>
          <cell r="B18" t="str">
            <v>ipuiúna</v>
          </cell>
          <cell r="C18">
            <v>2005</v>
          </cell>
          <cell r="E18">
            <v>2694946.24</v>
          </cell>
          <cell r="F18">
            <v>2310307.92</v>
          </cell>
          <cell r="G18">
            <v>388095.84</v>
          </cell>
          <cell r="H18">
            <v>164.1</v>
          </cell>
          <cell r="I18">
            <v>0</v>
          </cell>
          <cell r="J18">
            <v>134805.79999999999</v>
          </cell>
        </row>
        <row r="19">
          <cell r="A19" t="str">
            <v>ipuiúna2006</v>
          </cell>
          <cell r="B19" t="str">
            <v>ipuiúna</v>
          </cell>
          <cell r="C19">
            <v>2006</v>
          </cell>
          <cell r="E19">
            <v>3295221.7599999998</v>
          </cell>
          <cell r="F19">
            <v>2840374.15</v>
          </cell>
          <cell r="G19">
            <v>608040.02</v>
          </cell>
          <cell r="H19">
            <v>18286.75</v>
          </cell>
          <cell r="I19">
            <v>0</v>
          </cell>
          <cell r="J19">
            <v>159244.82</v>
          </cell>
        </row>
        <row r="20">
          <cell r="A20" t="str">
            <v>ipuiúna2007</v>
          </cell>
          <cell r="B20" t="str">
            <v>ipuiúna</v>
          </cell>
          <cell r="C20">
            <v>2007</v>
          </cell>
          <cell r="E20">
            <v>3525134.67</v>
          </cell>
          <cell r="F20">
            <v>2876366.46</v>
          </cell>
          <cell r="G20">
            <v>692608.09</v>
          </cell>
          <cell r="H20">
            <v>61550.53</v>
          </cell>
          <cell r="I20">
            <v>0</v>
          </cell>
          <cell r="J20">
            <v>176588.68</v>
          </cell>
        </row>
        <row r="21">
          <cell r="A21" t="str">
            <v>ipuiúna2008</v>
          </cell>
          <cell r="B21" t="str">
            <v>ipuiúna</v>
          </cell>
          <cell r="C21">
            <v>2008</v>
          </cell>
          <cell r="E21">
            <v>4158155.73</v>
          </cell>
          <cell r="F21">
            <v>3607362.41</v>
          </cell>
          <cell r="G21">
            <v>2498058.91</v>
          </cell>
          <cell r="H21">
            <v>17857.63</v>
          </cell>
          <cell r="I21">
            <v>0</v>
          </cell>
          <cell r="J21">
            <v>159547.32</v>
          </cell>
        </row>
        <row r="22">
          <cell r="A22" t="str">
            <v>ipuiúna2009</v>
          </cell>
          <cell r="B22" t="str">
            <v>ipuiúna</v>
          </cell>
          <cell r="C22">
            <v>2009</v>
          </cell>
          <cell r="E22">
            <v>4828790.72</v>
          </cell>
          <cell r="F22">
            <v>4538696.7300000004</v>
          </cell>
          <cell r="G22">
            <v>564636.22</v>
          </cell>
          <cell r="H22">
            <v>7398.17</v>
          </cell>
          <cell r="I22">
            <v>0</v>
          </cell>
          <cell r="J22">
            <v>144477.56</v>
          </cell>
        </row>
        <row r="23">
          <cell r="A23" t="str">
            <v>ipuiúna2010</v>
          </cell>
          <cell r="B23" t="str">
            <v>ipuiúna</v>
          </cell>
          <cell r="C23">
            <v>2010</v>
          </cell>
          <cell r="E23">
            <v>5529083.2199999997</v>
          </cell>
          <cell r="F23">
            <v>5555246.9000000004</v>
          </cell>
          <cell r="G23">
            <v>2545956.5499999998</v>
          </cell>
          <cell r="H23">
            <v>14914.2</v>
          </cell>
          <cell r="I23">
            <v>0</v>
          </cell>
          <cell r="J23">
            <v>201561.36</v>
          </cell>
        </row>
        <row r="24">
          <cell r="A24" t="str">
            <v>ipuiúna2011</v>
          </cell>
          <cell r="B24" t="str">
            <v>ipuiúna</v>
          </cell>
          <cell r="C24">
            <v>2011</v>
          </cell>
          <cell r="E24">
            <v>6407961.1399999997</v>
          </cell>
          <cell r="F24">
            <v>6363759.21</v>
          </cell>
          <cell r="G24">
            <v>1087893.42</v>
          </cell>
          <cell r="H24">
            <v>154172.41</v>
          </cell>
          <cell r="I24">
            <v>0</v>
          </cell>
          <cell r="J24">
            <v>562929.44999999995</v>
          </cell>
        </row>
        <row r="25">
          <cell r="A25" t="str">
            <v>ipuiúna2012</v>
          </cell>
          <cell r="B25" t="str">
            <v>ipuiúna</v>
          </cell>
          <cell r="C25">
            <v>2012</v>
          </cell>
          <cell r="E25">
            <v>7064473.4199999999</v>
          </cell>
          <cell r="F25">
            <v>5721784.1799999997</v>
          </cell>
          <cell r="G25">
            <v>918211.9</v>
          </cell>
          <cell r="H25">
            <v>114500.76</v>
          </cell>
          <cell r="I25">
            <v>0</v>
          </cell>
          <cell r="J25">
            <v>248800.94</v>
          </cell>
        </row>
        <row r="26">
          <cell r="A26" t="str">
            <v>ipuiúna2013</v>
          </cell>
          <cell r="B26" t="str">
            <v>ipuiúna</v>
          </cell>
          <cell r="C26">
            <v>2013</v>
          </cell>
          <cell r="E26">
            <v>8762463.2300000004</v>
          </cell>
          <cell r="F26">
            <v>5907404.8600000003</v>
          </cell>
          <cell r="G26">
            <v>1259038.6299999999</v>
          </cell>
          <cell r="H26">
            <v>470466.93</v>
          </cell>
          <cell r="J26">
            <v>448412.87</v>
          </cell>
        </row>
        <row r="27">
          <cell r="A27" t="str">
            <v>ipuiúna2014</v>
          </cell>
          <cell r="B27" t="str">
            <v>ipuiúna</v>
          </cell>
          <cell r="C27">
            <v>2014</v>
          </cell>
          <cell r="E27">
            <v>8303110.46</v>
          </cell>
          <cell r="F27">
            <v>6969166.3200000003</v>
          </cell>
          <cell r="G27">
            <v>1586291.84</v>
          </cell>
          <cell r="H27">
            <v>100742.6</v>
          </cell>
          <cell r="J27">
            <v>305539.21999999997</v>
          </cell>
        </row>
        <row r="28">
          <cell r="A28" t="str">
            <v>PATIS2002</v>
          </cell>
          <cell r="B28" t="str">
            <v>PATIS</v>
          </cell>
          <cell r="C28">
            <v>2002</v>
          </cell>
          <cell r="E28">
            <v>1223131.98</v>
          </cell>
          <cell r="F28">
            <v>1766539.65</v>
          </cell>
          <cell r="G28">
            <v>449230.95</v>
          </cell>
          <cell r="H28">
            <v>0</v>
          </cell>
          <cell r="I28">
            <v>5000</v>
          </cell>
          <cell r="J28">
            <v>20528.79</v>
          </cell>
        </row>
        <row r="29">
          <cell r="A29" t="str">
            <v>PATIS2003</v>
          </cell>
          <cell r="B29" t="str">
            <v>PATIS</v>
          </cell>
          <cell r="C29">
            <v>2003</v>
          </cell>
          <cell r="E29">
            <v>1380860.13</v>
          </cell>
          <cell r="F29">
            <v>1847441.12</v>
          </cell>
          <cell r="G29">
            <v>230064.64000000001</v>
          </cell>
          <cell r="H29">
            <v>0</v>
          </cell>
          <cell r="I29">
            <v>0</v>
          </cell>
          <cell r="J29">
            <v>221.42</v>
          </cell>
        </row>
        <row r="30">
          <cell r="A30" t="str">
            <v>PATIS2004</v>
          </cell>
          <cell r="B30" t="str">
            <v>PATIS</v>
          </cell>
          <cell r="C30">
            <v>2004</v>
          </cell>
          <cell r="E30">
            <v>1712944.76</v>
          </cell>
          <cell r="F30">
            <v>1970913.56</v>
          </cell>
          <cell r="G30">
            <v>384874.4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PATIS2005</v>
          </cell>
          <cell r="B31" t="str">
            <v>PATIS</v>
          </cell>
          <cell r="C31">
            <v>2005</v>
          </cell>
          <cell r="E31">
            <v>2006121.39</v>
          </cell>
          <cell r="F31">
            <v>2643110.44</v>
          </cell>
          <cell r="G31">
            <v>250130.48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PATIS2006</v>
          </cell>
          <cell r="B32" t="str">
            <v>PATIS</v>
          </cell>
          <cell r="C32">
            <v>2006</v>
          </cell>
          <cell r="E32">
            <v>2463140.86</v>
          </cell>
          <cell r="F32">
            <v>3016051.4</v>
          </cell>
          <cell r="G32">
            <v>1168113.76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PATIS2007</v>
          </cell>
          <cell r="B33" t="str">
            <v>PATIS</v>
          </cell>
          <cell r="C33">
            <v>2007</v>
          </cell>
          <cell r="E33">
            <v>2734687.19</v>
          </cell>
          <cell r="F33">
            <v>3195302.73</v>
          </cell>
          <cell r="G33">
            <v>568665.1</v>
          </cell>
          <cell r="H33">
            <v>0</v>
          </cell>
          <cell r="I33">
            <v>0</v>
          </cell>
          <cell r="J33">
            <v>0</v>
          </cell>
        </row>
        <row r="34">
          <cell r="A34" t="str">
            <v>PATIS2008</v>
          </cell>
          <cell r="B34" t="str">
            <v>PATIS</v>
          </cell>
          <cell r="C34">
            <v>2008</v>
          </cell>
          <cell r="E34">
            <v>2925845.96</v>
          </cell>
          <cell r="F34">
            <v>3925169.79</v>
          </cell>
          <cell r="G34">
            <v>1660632.32</v>
          </cell>
          <cell r="H34">
            <v>0</v>
          </cell>
          <cell r="I34">
            <v>0</v>
          </cell>
          <cell r="J34">
            <v>0</v>
          </cell>
        </row>
        <row r="35">
          <cell r="A35" t="str">
            <v>PATIS2009</v>
          </cell>
          <cell r="B35" t="str">
            <v>PATIS</v>
          </cell>
          <cell r="C35">
            <v>2009</v>
          </cell>
          <cell r="E35">
            <v>3241528.87</v>
          </cell>
          <cell r="F35">
            <v>4610974.41</v>
          </cell>
          <cell r="G35">
            <v>197631</v>
          </cell>
          <cell r="H35">
            <v>0</v>
          </cell>
          <cell r="I35">
            <v>0</v>
          </cell>
          <cell r="J35">
            <v>0</v>
          </cell>
        </row>
        <row r="36">
          <cell r="A36" t="str">
            <v>PATIS2010</v>
          </cell>
          <cell r="B36" t="str">
            <v>PATIS</v>
          </cell>
          <cell r="C36">
            <v>2010</v>
          </cell>
          <cell r="E36">
            <v>3641466.56</v>
          </cell>
          <cell r="F36">
            <v>4083558.47</v>
          </cell>
          <cell r="G36">
            <v>1524808.64</v>
          </cell>
          <cell r="H36">
            <v>0</v>
          </cell>
          <cell r="I36">
            <v>0</v>
          </cell>
          <cell r="J36">
            <v>0</v>
          </cell>
        </row>
        <row r="37">
          <cell r="A37" t="str">
            <v>PATIS2011</v>
          </cell>
          <cell r="B37" t="str">
            <v>PATIS</v>
          </cell>
          <cell r="C37">
            <v>2011</v>
          </cell>
          <cell r="E37">
            <v>4261031.63</v>
          </cell>
          <cell r="F37">
            <v>5450807.0099999998</v>
          </cell>
          <cell r="G37">
            <v>1329115.97</v>
          </cell>
          <cell r="H37">
            <v>0</v>
          </cell>
          <cell r="I37">
            <v>0</v>
          </cell>
          <cell r="J37">
            <v>0</v>
          </cell>
        </row>
        <row r="38">
          <cell r="A38" t="str">
            <v>PATIS2012</v>
          </cell>
          <cell r="B38" t="str">
            <v>PATIS</v>
          </cell>
          <cell r="C38">
            <v>2012</v>
          </cell>
          <cell r="E38">
            <v>5488135.5800000001</v>
          </cell>
          <cell r="F38">
            <v>4370896.46</v>
          </cell>
          <cell r="G38">
            <v>511727.95</v>
          </cell>
          <cell r="H38">
            <v>0</v>
          </cell>
          <cell r="I38">
            <v>0</v>
          </cell>
          <cell r="J38">
            <v>3009.65</v>
          </cell>
        </row>
        <row r="39">
          <cell r="A39" t="str">
            <v>PATIS2013</v>
          </cell>
          <cell r="B39" t="str">
            <v>PATIS</v>
          </cell>
          <cell r="C39">
            <v>2013</v>
          </cell>
          <cell r="E39">
            <v>6624214.3799999999</v>
          </cell>
          <cell r="F39">
            <v>4717991.28</v>
          </cell>
          <cell r="G39">
            <v>342585.8</v>
          </cell>
          <cell r="H39">
            <v>342585.8</v>
          </cell>
          <cell r="I39">
            <v>7885.07</v>
          </cell>
          <cell r="J39">
            <v>20000</v>
          </cell>
        </row>
        <row r="40">
          <cell r="A40" t="str">
            <v>PATIS2014</v>
          </cell>
          <cell r="B40" t="str">
            <v>PATIS</v>
          </cell>
          <cell r="C40">
            <v>2014</v>
          </cell>
          <cell r="E40">
            <v>7135060.0499999998</v>
          </cell>
          <cell r="F40">
            <v>5618554.3600000003</v>
          </cell>
          <cell r="G40">
            <v>1170728.31</v>
          </cell>
          <cell r="J40">
            <v>144792.5</v>
          </cell>
        </row>
        <row r="41">
          <cell r="A41" t="str">
            <v>BARÃO DO TRIUNFO2002</v>
          </cell>
          <cell r="B41" t="str">
            <v>BARÃO DO TRIUNFO</v>
          </cell>
          <cell r="C41">
            <v>2002</v>
          </cell>
          <cell r="E41">
            <v>1460149.78</v>
          </cell>
          <cell r="F41">
            <v>1468405.99</v>
          </cell>
          <cell r="G41">
            <v>341561.97</v>
          </cell>
          <cell r="H41">
            <v>0</v>
          </cell>
          <cell r="I41">
            <v>29640</v>
          </cell>
          <cell r="J41">
            <v>60839.77</v>
          </cell>
          <cell r="K41">
            <v>3360597.5100000002</v>
          </cell>
        </row>
        <row r="42">
          <cell r="A42" t="str">
            <v>BARÃO DO TRIUNFO2003</v>
          </cell>
          <cell r="B42" t="str">
            <v>BARÃO DO TRIUNFO</v>
          </cell>
          <cell r="C42">
            <v>2003</v>
          </cell>
          <cell r="E42">
            <v>1849562.58</v>
          </cell>
          <cell r="F42">
            <v>1717988.69</v>
          </cell>
          <cell r="G42">
            <v>602207.86</v>
          </cell>
          <cell r="H42">
            <v>0</v>
          </cell>
          <cell r="I42">
            <v>42944</v>
          </cell>
          <cell r="J42">
            <v>72246.820000000007</v>
          </cell>
          <cell r="K42">
            <v>4284949.95</v>
          </cell>
        </row>
        <row r="43">
          <cell r="A43" t="str">
            <v>BARÃO DO TRIUNFO2004</v>
          </cell>
          <cell r="B43" t="str">
            <v>BARÃO DO TRIUNFO</v>
          </cell>
          <cell r="C43">
            <v>2004</v>
          </cell>
          <cell r="E43">
            <v>2412092.7200000002</v>
          </cell>
          <cell r="F43">
            <v>1986634.78</v>
          </cell>
          <cell r="G43">
            <v>482861.4</v>
          </cell>
          <cell r="H43">
            <v>0</v>
          </cell>
          <cell r="I43">
            <v>0</v>
          </cell>
          <cell r="J43">
            <v>76099.44</v>
          </cell>
          <cell r="K43">
            <v>4957688.3400000008</v>
          </cell>
        </row>
        <row r="44">
          <cell r="A44" t="str">
            <v>BARÃO DO TRIUNFO2005</v>
          </cell>
          <cell r="B44" t="str">
            <v>BARÃO DO TRIUNFO</v>
          </cell>
          <cell r="C44">
            <v>2005</v>
          </cell>
          <cell r="E44">
            <v>2576025</v>
          </cell>
          <cell r="F44">
            <v>2388228.04</v>
          </cell>
          <cell r="G44">
            <v>742472.11</v>
          </cell>
          <cell r="H44">
            <v>0</v>
          </cell>
          <cell r="I44">
            <v>0</v>
          </cell>
          <cell r="J44">
            <v>93995.94</v>
          </cell>
          <cell r="K44">
            <v>5800721.0900000008</v>
          </cell>
        </row>
        <row r="45">
          <cell r="A45" t="str">
            <v>BARÃO DO TRIUNFO2006</v>
          </cell>
          <cell r="B45" t="str">
            <v>BARÃO DO TRIUNFO</v>
          </cell>
          <cell r="C45">
            <v>2006</v>
          </cell>
          <cell r="E45">
            <v>2879734.89</v>
          </cell>
          <cell r="F45">
            <v>2843512.36</v>
          </cell>
          <cell r="G45">
            <v>752288.56</v>
          </cell>
          <cell r="H45">
            <v>0</v>
          </cell>
          <cell r="I45">
            <v>0</v>
          </cell>
          <cell r="J45">
            <v>52973.599999999999</v>
          </cell>
          <cell r="K45">
            <v>6528509.4100000001</v>
          </cell>
        </row>
        <row r="46">
          <cell r="A46" t="str">
            <v>BARÃO DO TRIUNFO2007</v>
          </cell>
          <cell r="B46" t="str">
            <v>BARÃO DO TRIUNFO</v>
          </cell>
          <cell r="C46">
            <v>2007</v>
          </cell>
          <cell r="E46">
            <v>3492999.51</v>
          </cell>
          <cell r="F46">
            <v>2876975.23</v>
          </cell>
          <cell r="G46">
            <v>480278.69</v>
          </cell>
          <cell r="H46">
            <v>0</v>
          </cell>
          <cell r="I46">
            <v>0</v>
          </cell>
          <cell r="J46">
            <v>116579.28</v>
          </cell>
          <cell r="K46">
            <v>6966832.7100000009</v>
          </cell>
        </row>
        <row r="47">
          <cell r="A47" t="str">
            <v>BARÃO DO TRIUNFO2008</v>
          </cell>
          <cell r="B47" t="str">
            <v>BARÃO DO TRIUNFO</v>
          </cell>
          <cell r="C47">
            <v>2008</v>
          </cell>
          <cell r="E47">
            <v>4234082.1399999997</v>
          </cell>
          <cell r="F47">
            <v>3267475.31</v>
          </cell>
          <cell r="G47">
            <v>1367108</v>
          </cell>
          <cell r="H47">
            <v>0</v>
          </cell>
          <cell r="I47">
            <v>0</v>
          </cell>
          <cell r="J47">
            <v>48000</v>
          </cell>
          <cell r="K47">
            <v>8916665.4499999993</v>
          </cell>
        </row>
        <row r="48">
          <cell r="A48" t="str">
            <v>BARÃO DO TRIUNFO2009</v>
          </cell>
          <cell r="B48" t="str">
            <v>BARÃO DO TRIUNFO</v>
          </cell>
          <cell r="C48">
            <v>2009</v>
          </cell>
          <cell r="E48">
            <v>4500077.1900000004</v>
          </cell>
          <cell r="F48">
            <v>3495059.99</v>
          </cell>
          <cell r="G48">
            <v>1842526.8</v>
          </cell>
          <cell r="H48">
            <v>0</v>
          </cell>
          <cell r="I48">
            <v>0</v>
          </cell>
          <cell r="J48">
            <v>124730.01</v>
          </cell>
          <cell r="K48">
            <v>9962393.9900000002</v>
          </cell>
        </row>
        <row r="49">
          <cell r="A49" t="str">
            <v>BARÃO DO TRIUNFO2010</v>
          </cell>
          <cell r="B49" t="str">
            <v>BARÃO DO TRIUNFO</v>
          </cell>
          <cell r="C49">
            <v>2010</v>
          </cell>
          <cell r="E49">
            <v>5057564.26</v>
          </cell>
          <cell r="F49">
            <v>3826499.97</v>
          </cell>
          <cell r="G49">
            <v>707736.43</v>
          </cell>
          <cell r="H49">
            <v>0</v>
          </cell>
          <cell r="I49">
            <v>0</v>
          </cell>
          <cell r="J49">
            <v>439999.85</v>
          </cell>
          <cell r="K49">
            <v>10031800.51</v>
          </cell>
        </row>
        <row r="50">
          <cell r="A50" t="str">
            <v>BARÃO DO TRIUNFO2011</v>
          </cell>
          <cell r="B50" t="str">
            <v>BARÃO DO TRIUNFO</v>
          </cell>
          <cell r="C50">
            <v>2011</v>
          </cell>
          <cell r="E50">
            <v>6007701.9500000002</v>
          </cell>
          <cell r="F50">
            <v>4948174.45</v>
          </cell>
          <cell r="G50">
            <v>1931850.43</v>
          </cell>
          <cell r="H50">
            <v>0</v>
          </cell>
          <cell r="I50">
            <v>0</v>
          </cell>
          <cell r="J50">
            <v>430501.27</v>
          </cell>
          <cell r="K50">
            <v>13318228.1</v>
          </cell>
        </row>
        <row r="51">
          <cell r="A51" t="str">
            <v>BARÃO DO TRIUNFO2012</v>
          </cell>
          <cell r="B51" t="str">
            <v>BARÃO DO TRIUNFO</v>
          </cell>
          <cell r="C51">
            <v>2012</v>
          </cell>
          <cell r="E51">
            <v>7050672.7199999997</v>
          </cell>
          <cell r="F51">
            <v>4886787.1399999997</v>
          </cell>
          <cell r="G51">
            <v>1106838.3700000001</v>
          </cell>
          <cell r="H51">
            <v>0</v>
          </cell>
          <cell r="I51">
            <v>0</v>
          </cell>
          <cell r="J51">
            <v>399780.35</v>
          </cell>
          <cell r="K51">
            <v>13444078.58</v>
          </cell>
        </row>
        <row r="52">
          <cell r="A52" t="str">
            <v>BARÃO DO TRIUNFO2013</v>
          </cell>
          <cell r="B52" t="str">
            <v>BARÃO DO TRIUNFO</v>
          </cell>
          <cell r="C52">
            <v>2013</v>
          </cell>
          <cell r="E52">
            <v>7717646.8600000003</v>
          </cell>
          <cell r="F52">
            <v>5543487.3300000001</v>
          </cell>
          <cell r="G52">
            <v>1908374.48</v>
          </cell>
          <cell r="J52">
            <v>400855.81</v>
          </cell>
          <cell r="K52">
            <v>15570364.480000002</v>
          </cell>
        </row>
        <row r="53">
          <cell r="A53" t="str">
            <v>BARÃO DO TRIUNFO2014</v>
          </cell>
          <cell r="B53" t="str">
            <v>BARÃO DO TRIUNFO</v>
          </cell>
          <cell r="C53">
            <v>2014</v>
          </cell>
          <cell r="K53">
            <v>0</v>
          </cell>
        </row>
        <row r="54">
          <cell r="A54" t="str">
            <v>BUTIÁ2002</v>
          </cell>
          <cell r="B54" t="str">
            <v>BUTIÁ</v>
          </cell>
          <cell r="C54">
            <v>2002</v>
          </cell>
          <cell r="E54">
            <v>5040753.5199999996</v>
          </cell>
          <cell r="F54">
            <v>3161839.35</v>
          </cell>
          <cell r="G54">
            <v>2023719.14</v>
          </cell>
          <cell r="H54">
            <v>0</v>
          </cell>
          <cell r="I54">
            <v>0</v>
          </cell>
          <cell r="J54">
            <v>675715.4</v>
          </cell>
          <cell r="K54">
            <v>10902027.41</v>
          </cell>
        </row>
        <row r="55">
          <cell r="A55" t="str">
            <v>BUTIÁ2003</v>
          </cell>
          <cell r="B55" t="str">
            <v>BUTIÁ</v>
          </cell>
          <cell r="C55">
            <v>2003</v>
          </cell>
          <cell r="E55">
            <v>5322695.29</v>
          </cell>
          <cell r="F55">
            <v>4057479.03</v>
          </cell>
          <cell r="G55">
            <v>1248213.02</v>
          </cell>
          <cell r="H55">
            <v>0</v>
          </cell>
          <cell r="I55">
            <v>1495.75</v>
          </cell>
          <cell r="J55">
            <v>630845.31000000006</v>
          </cell>
          <cell r="K55">
            <v>11260728.4</v>
          </cell>
        </row>
        <row r="56">
          <cell r="A56" t="str">
            <v>BUTIÁ2004</v>
          </cell>
          <cell r="B56" t="str">
            <v>BUTIÁ</v>
          </cell>
          <cell r="C56">
            <v>2004</v>
          </cell>
          <cell r="E56">
            <v>5816710</v>
          </cell>
          <cell r="F56">
            <v>4486502</v>
          </cell>
          <cell r="G56">
            <v>895174</v>
          </cell>
          <cell r="H56">
            <v>0</v>
          </cell>
          <cell r="I56">
            <v>0</v>
          </cell>
          <cell r="J56">
            <v>658823</v>
          </cell>
          <cell r="K56">
            <v>11857209</v>
          </cell>
        </row>
        <row r="57">
          <cell r="A57" t="str">
            <v>BUTIÁ2005</v>
          </cell>
          <cell r="B57" t="str">
            <v>BUTIÁ</v>
          </cell>
          <cell r="C57">
            <v>2005</v>
          </cell>
          <cell r="E57">
            <v>6679914.3300000001</v>
          </cell>
          <cell r="F57">
            <v>5423791.4000000004</v>
          </cell>
          <cell r="G57">
            <v>537486.42000000004</v>
          </cell>
          <cell r="H57">
            <v>0</v>
          </cell>
          <cell r="I57">
            <v>10504.91</v>
          </cell>
          <cell r="J57">
            <v>637518.92000000004</v>
          </cell>
          <cell r="K57">
            <v>13289215.98</v>
          </cell>
        </row>
        <row r="58">
          <cell r="A58" t="str">
            <v>BUTIÁ2006</v>
          </cell>
          <cell r="B58" t="str">
            <v>BUTIÁ</v>
          </cell>
          <cell r="C58">
            <v>2006</v>
          </cell>
          <cell r="E58">
            <v>7420044.04</v>
          </cell>
          <cell r="F58">
            <v>6431601.25</v>
          </cell>
          <cell r="G58">
            <v>1956236.02</v>
          </cell>
          <cell r="H58">
            <v>0</v>
          </cell>
          <cell r="I58">
            <v>37.54</v>
          </cell>
          <cell r="J58">
            <v>449102.33</v>
          </cell>
          <cell r="K58">
            <v>16257021.179999998</v>
          </cell>
        </row>
        <row r="59">
          <cell r="A59" t="str">
            <v>BUTIÁ2007</v>
          </cell>
          <cell r="B59" t="str">
            <v>BUTIÁ</v>
          </cell>
          <cell r="C59">
            <v>2007</v>
          </cell>
          <cell r="E59">
            <v>8024740.7800000003</v>
          </cell>
          <cell r="F59">
            <v>6884382.0499999998</v>
          </cell>
          <cell r="G59">
            <v>1310332.07</v>
          </cell>
          <cell r="H59">
            <v>0</v>
          </cell>
          <cell r="I59">
            <v>4087.59</v>
          </cell>
          <cell r="J59">
            <v>581128.76</v>
          </cell>
          <cell r="K59">
            <v>16804671.25</v>
          </cell>
        </row>
        <row r="60">
          <cell r="A60" t="str">
            <v>BUTIÁ2008</v>
          </cell>
          <cell r="B60" t="str">
            <v>BUTIÁ</v>
          </cell>
          <cell r="C60">
            <v>2008</v>
          </cell>
          <cell r="E60">
            <v>8894689.5199999996</v>
          </cell>
          <cell r="F60">
            <v>8657446.5999999996</v>
          </cell>
          <cell r="G60">
            <v>2836819.32</v>
          </cell>
          <cell r="H60">
            <v>0</v>
          </cell>
          <cell r="I60">
            <v>271.27</v>
          </cell>
          <cell r="J60">
            <v>842073.36</v>
          </cell>
          <cell r="K60">
            <v>21231300.069999997</v>
          </cell>
        </row>
        <row r="61">
          <cell r="A61" t="str">
            <v>BUTIÁ2009</v>
          </cell>
          <cell r="B61" t="str">
            <v>BUTIÁ</v>
          </cell>
          <cell r="C61">
            <v>2009</v>
          </cell>
          <cell r="E61">
            <v>10667389.800000001</v>
          </cell>
          <cell r="F61">
            <v>10048265.9</v>
          </cell>
          <cell r="G61">
            <v>1470943.33</v>
          </cell>
          <cell r="H61">
            <v>0</v>
          </cell>
          <cell r="I61">
            <v>24763.08</v>
          </cell>
          <cell r="J61">
            <v>674062.06</v>
          </cell>
          <cell r="K61">
            <v>22885424.169999998</v>
          </cell>
        </row>
        <row r="62">
          <cell r="A62" t="str">
            <v>BUTIÁ2010</v>
          </cell>
          <cell r="B62" t="str">
            <v>BUTIÁ</v>
          </cell>
          <cell r="C62">
            <v>2010</v>
          </cell>
          <cell r="E62">
            <v>11796763.970000001</v>
          </cell>
          <cell r="F62">
            <v>12607425.869999999</v>
          </cell>
          <cell r="G62">
            <v>2586509.19</v>
          </cell>
          <cell r="H62">
            <v>49641.13</v>
          </cell>
          <cell r="I62">
            <v>10000</v>
          </cell>
          <cell r="J62">
            <v>762146.94</v>
          </cell>
          <cell r="K62">
            <v>27812487.100000001</v>
          </cell>
        </row>
        <row r="63">
          <cell r="A63" t="str">
            <v>BUTIÁ2011</v>
          </cell>
          <cell r="B63" t="str">
            <v>BUTIÁ</v>
          </cell>
          <cell r="C63">
            <v>2011</v>
          </cell>
          <cell r="E63">
            <v>14156730.07</v>
          </cell>
          <cell r="F63">
            <v>12925051.470000001</v>
          </cell>
          <cell r="G63">
            <v>1223052.26</v>
          </cell>
          <cell r="H63">
            <v>22644.34</v>
          </cell>
          <cell r="I63">
            <v>10032.92</v>
          </cell>
          <cell r="J63">
            <v>732955.51</v>
          </cell>
          <cell r="K63">
            <v>29070466.570000004</v>
          </cell>
        </row>
        <row r="64">
          <cell r="A64" t="str">
            <v>BUTIÁ2012</v>
          </cell>
          <cell r="B64" t="str">
            <v>BUTIÁ</v>
          </cell>
          <cell r="C64">
            <v>2012</v>
          </cell>
          <cell r="E64">
            <v>16033861.48</v>
          </cell>
          <cell r="F64">
            <v>12608776.59</v>
          </cell>
          <cell r="G64">
            <v>4429708.41</v>
          </cell>
          <cell r="H64">
            <v>118408.7</v>
          </cell>
          <cell r="I64">
            <v>0</v>
          </cell>
          <cell r="J64">
            <v>807368.78</v>
          </cell>
          <cell r="K64">
            <v>33998123.960000001</v>
          </cell>
        </row>
        <row r="65">
          <cell r="A65" t="str">
            <v>BUTIÁ2013</v>
          </cell>
          <cell r="B65" t="str">
            <v>BUTIÁ</v>
          </cell>
          <cell r="C65">
            <v>2013</v>
          </cell>
          <cell r="E65">
            <v>17761510.48</v>
          </cell>
          <cell r="F65">
            <v>14358222.25</v>
          </cell>
          <cell r="G65">
            <v>981585.09</v>
          </cell>
          <cell r="H65">
            <v>148186.6</v>
          </cell>
          <cell r="I65">
            <v>11000</v>
          </cell>
          <cell r="J65">
            <v>335054.56</v>
          </cell>
          <cell r="K65">
            <v>33595558.980000004</v>
          </cell>
        </row>
        <row r="66">
          <cell r="A66" t="str">
            <v>BUTIÁ2014</v>
          </cell>
          <cell r="B66" t="str">
            <v>BUTIÁ</v>
          </cell>
          <cell r="C66">
            <v>2014</v>
          </cell>
          <cell r="E66">
            <v>19959659.449999999</v>
          </cell>
          <cell r="F66">
            <v>16991794.879999999</v>
          </cell>
          <cell r="G66">
            <v>3294841.17</v>
          </cell>
          <cell r="H66">
            <v>173395.77</v>
          </cell>
          <cell r="I66">
            <v>9100</v>
          </cell>
          <cell r="J66">
            <v>356706.86</v>
          </cell>
          <cell r="K66">
            <v>40785498.130000003</v>
          </cell>
        </row>
        <row r="67">
          <cell r="A67" t="str">
            <v>CHARQUEADAS2002</v>
          </cell>
          <cell r="B67" t="str">
            <v>CHARQUEADAS</v>
          </cell>
          <cell r="C67">
            <v>2002</v>
          </cell>
          <cell r="E67">
            <v>9742187.0800000001</v>
          </cell>
          <cell r="F67">
            <v>6202357.3700000001</v>
          </cell>
          <cell r="G67">
            <v>1128782.98</v>
          </cell>
          <cell r="H67">
            <v>0</v>
          </cell>
          <cell r="I67">
            <v>0</v>
          </cell>
          <cell r="J67">
            <v>1185602.8799999999</v>
          </cell>
          <cell r="K67">
            <v>18258930.309999999</v>
          </cell>
        </row>
        <row r="68">
          <cell r="A68" t="str">
            <v>CHARQUEADAS2003</v>
          </cell>
          <cell r="B68" t="str">
            <v>CHARQUEADAS</v>
          </cell>
          <cell r="C68">
            <v>2003</v>
          </cell>
          <cell r="E68">
            <v>10291439.449999999</v>
          </cell>
          <cell r="F68">
            <v>8121581.9299999997</v>
          </cell>
          <cell r="G68">
            <v>1505610.52</v>
          </cell>
          <cell r="H68">
            <v>2489.81</v>
          </cell>
          <cell r="I68">
            <v>0</v>
          </cell>
          <cell r="J68">
            <v>1025960.8</v>
          </cell>
          <cell r="K68">
            <v>20947082.509999998</v>
          </cell>
        </row>
        <row r="69">
          <cell r="A69" t="str">
            <v>CHARQUEADAS2004</v>
          </cell>
          <cell r="B69" t="str">
            <v>CHARQUEADAS</v>
          </cell>
          <cell r="C69">
            <v>2004</v>
          </cell>
          <cell r="K69">
            <v>0</v>
          </cell>
        </row>
        <row r="70">
          <cell r="A70" t="str">
            <v>CHARQUEADAS2005</v>
          </cell>
          <cell r="B70" t="str">
            <v>CHARQUEADAS</v>
          </cell>
          <cell r="C70">
            <v>2005</v>
          </cell>
          <cell r="E70">
            <v>14718916.58</v>
          </cell>
          <cell r="F70">
            <v>11033203.359999999</v>
          </cell>
          <cell r="G70">
            <v>916259.61</v>
          </cell>
          <cell r="H70">
            <v>0</v>
          </cell>
          <cell r="I70">
            <v>69250</v>
          </cell>
          <cell r="J70">
            <v>1523687.2</v>
          </cell>
          <cell r="K70">
            <v>28261316.749999996</v>
          </cell>
        </row>
        <row r="71">
          <cell r="A71" t="str">
            <v>CHARQUEADAS2006</v>
          </cell>
          <cell r="B71" t="str">
            <v>CHARQUEADAS</v>
          </cell>
          <cell r="C71">
            <v>2006</v>
          </cell>
          <cell r="E71">
            <v>17595923.07</v>
          </cell>
          <cell r="F71">
            <v>12604053.26</v>
          </cell>
          <cell r="G71">
            <v>2621768.56</v>
          </cell>
          <cell r="H71">
            <v>51797.82</v>
          </cell>
          <cell r="I71">
            <v>111396.12</v>
          </cell>
          <cell r="J71">
            <v>874229.58</v>
          </cell>
          <cell r="K71">
            <v>33859168.409999996</v>
          </cell>
        </row>
        <row r="72">
          <cell r="A72" t="str">
            <v>CHARQUEADAS2007</v>
          </cell>
          <cell r="B72" t="str">
            <v>CHARQUEADAS</v>
          </cell>
          <cell r="C72">
            <v>2007</v>
          </cell>
          <cell r="E72">
            <v>21694868.670000002</v>
          </cell>
          <cell r="F72">
            <v>11912575.939999999</v>
          </cell>
          <cell r="G72">
            <v>2877827.56</v>
          </cell>
          <cell r="H72">
            <v>31369.01</v>
          </cell>
          <cell r="I72">
            <v>0</v>
          </cell>
          <cell r="J72">
            <v>1226270.1499999999</v>
          </cell>
          <cell r="K72">
            <v>37742911.329999998</v>
          </cell>
        </row>
        <row r="73">
          <cell r="A73" t="str">
            <v>CHARQUEADAS2008</v>
          </cell>
          <cell r="B73" t="str">
            <v>CHARQUEADAS</v>
          </cell>
          <cell r="C73">
            <v>2008</v>
          </cell>
          <cell r="E73">
            <v>26520387.32</v>
          </cell>
          <cell r="F73">
            <v>16225810.789999999</v>
          </cell>
          <cell r="G73">
            <v>12590546.66</v>
          </cell>
          <cell r="H73">
            <v>421096.62</v>
          </cell>
          <cell r="I73">
            <v>0</v>
          </cell>
          <cell r="J73">
            <v>1735487.64</v>
          </cell>
          <cell r="K73">
            <v>57493329.029999994</v>
          </cell>
        </row>
        <row r="74">
          <cell r="A74" t="str">
            <v>CHARQUEADAS2009</v>
          </cell>
          <cell r="B74" t="str">
            <v>CHARQUEADAS</v>
          </cell>
          <cell r="C74">
            <v>2009</v>
          </cell>
          <cell r="E74">
            <v>28072610.359999999</v>
          </cell>
          <cell r="F74">
            <v>15735009.9</v>
          </cell>
          <cell r="G74">
            <v>2935938.19</v>
          </cell>
          <cell r="H74">
            <v>565424.18999999994</v>
          </cell>
          <cell r="I74">
            <v>1740307.24</v>
          </cell>
          <cell r="J74">
            <v>1644813.47</v>
          </cell>
          <cell r="K74">
            <v>50694103.349999994</v>
          </cell>
        </row>
        <row r="75">
          <cell r="A75" t="str">
            <v>CHARQUEADAS2010</v>
          </cell>
          <cell r="B75" t="str">
            <v>CHARQUEADAS</v>
          </cell>
          <cell r="C75">
            <v>2010</v>
          </cell>
          <cell r="E75">
            <v>29037481.32</v>
          </cell>
          <cell r="F75">
            <v>20044827.68</v>
          </cell>
          <cell r="G75">
            <v>6717599.7400000002</v>
          </cell>
          <cell r="H75">
            <v>788643.86</v>
          </cell>
          <cell r="I75">
            <v>2025788.52</v>
          </cell>
          <cell r="J75">
            <v>1739519.31</v>
          </cell>
          <cell r="K75">
            <v>60353860.430000007</v>
          </cell>
        </row>
        <row r="76">
          <cell r="A76" t="str">
            <v>CHARQUEADAS2011</v>
          </cell>
          <cell r="B76" t="str">
            <v>CHARQUEADAS</v>
          </cell>
          <cell r="C76">
            <v>2011</v>
          </cell>
          <cell r="E76">
            <v>33778888.270000003</v>
          </cell>
          <cell r="F76">
            <v>23280363.41</v>
          </cell>
          <cell r="G76">
            <v>11233803.91</v>
          </cell>
          <cell r="H76">
            <v>1032862.21</v>
          </cell>
          <cell r="I76">
            <v>3758908.84</v>
          </cell>
          <cell r="J76">
            <v>2088429.14</v>
          </cell>
          <cell r="K76">
            <v>75173255.780000001</v>
          </cell>
        </row>
        <row r="77">
          <cell r="A77" t="str">
            <v>CHARQUEADAS2012</v>
          </cell>
          <cell r="B77" t="str">
            <v>CHARQUEADAS</v>
          </cell>
          <cell r="C77">
            <v>2012</v>
          </cell>
          <cell r="E77">
            <v>39728330.82</v>
          </cell>
          <cell r="F77">
            <v>27979472.030000001</v>
          </cell>
          <cell r="G77">
            <v>12631285.17</v>
          </cell>
          <cell r="H77">
            <v>911681.2</v>
          </cell>
          <cell r="I77">
            <v>0</v>
          </cell>
          <cell r="J77">
            <v>4285472.18</v>
          </cell>
          <cell r="K77">
            <v>85536241.400000006</v>
          </cell>
        </row>
        <row r="78">
          <cell r="A78" t="str">
            <v>CHARQUEADAS2013</v>
          </cell>
          <cell r="B78" t="str">
            <v>CHARQUEADAS</v>
          </cell>
          <cell r="C78">
            <v>2013</v>
          </cell>
          <cell r="E78">
            <v>43787540.950000003</v>
          </cell>
          <cell r="F78">
            <v>26921030.390000001</v>
          </cell>
          <cell r="G78">
            <v>4219745.8</v>
          </cell>
          <cell r="H78">
            <v>821937.7</v>
          </cell>
          <cell r="I78">
            <v>408098.63</v>
          </cell>
          <cell r="J78">
            <v>4403411.59</v>
          </cell>
          <cell r="K78">
            <v>80561765.060000002</v>
          </cell>
        </row>
        <row r="79">
          <cell r="A79" t="str">
            <v>CHARQUEADAS2014</v>
          </cell>
          <cell r="B79" t="str">
            <v>CHARQUEADAS</v>
          </cell>
          <cell r="C79">
            <v>2014</v>
          </cell>
          <cell r="E79">
            <v>49380274.439999998</v>
          </cell>
          <cell r="F79">
            <v>30024125.100000001</v>
          </cell>
          <cell r="G79">
            <v>11873004.25</v>
          </cell>
          <cell r="H79">
            <v>976556.54</v>
          </cell>
          <cell r="J79">
            <v>3747157.89</v>
          </cell>
          <cell r="K79">
            <v>96001118.219999999</v>
          </cell>
        </row>
        <row r="80">
          <cell r="A80" t="str">
            <v>ELDORADO DO SUL2002</v>
          </cell>
          <cell r="B80" t="str">
            <v>ELDORADO DO SUL</v>
          </cell>
          <cell r="C80">
            <v>2002</v>
          </cell>
          <cell r="E80">
            <v>10893555</v>
          </cell>
          <cell r="F80">
            <v>6600689.6100000003</v>
          </cell>
          <cell r="G80">
            <v>3280470.26</v>
          </cell>
          <cell r="H80">
            <v>146008.71</v>
          </cell>
          <cell r="I80">
            <v>0</v>
          </cell>
          <cell r="J80">
            <v>215883.8</v>
          </cell>
          <cell r="K80">
            <v>21136607.379999999</v>
          </cell>
        </row>
        <row r="81">
          <cell r="A81" t="str">
            <v>ELDORADO DO SUL2003</v>
          </cell>
          <cell r="B81" t="str">
            <v>ELDORADO DO SUL</v>
          </cell>
          <cell r="C81">
            <v>2003</v>
          </cell>
          <cell r="E81">
            <v>12987382.800000001</v>
          </cell>
          <cell r="F81">
            <v>9456254.2599999998</v>
          </cell>
          <cell r="G81">
            <v>3380308.14</v>
          </cell>
          <cell r="H81">
            <v>129001.64</v>
          </cell>
          <cell r="I81">
            <v>66000</v>
          </cell>
          <cell r="J81">
            <v>203944.07</v>
          </cell>
          <cell r="K81">
            <v>26222890.910000004</v>
          </cell>
        </row>
        <row r="82">
          <cell r="A82" t="str">
            <v>ELDORADO DO SUL2004</v>
          </cell>
          <cell r="B82" t="str">
            <v>ELDORADO DO SUL</v>
          </cell>
          <cell r="C82">
            <v>2004</v>
          </cell>
          <cell r="E82">
            <v>14336336.34</v>
          </cell>
          <cell r="F82">
            <v>9555841.3800000008</v>
          </cell>
          <cell r="G82">
            <v>4819815.28</v>
          </cell>
          <cell r="H82">
            <v>123000</v>
          </cell>
          <cell r="I82">
            <v>26159.34</v>
          </cell>
          <cell r="J82">
            <v>268172.78000000003</v>
          </cell>
          <cell r="K82">
            <v>29129325.120000001</v>
          </cell>
        </row>
        <row r="83">
          <cell r="A83" t="str">
            <v>ELDORADO DO SUL2005</v>
          </cell>
          <cell r="B83" t="str">
            <v>ELDORADO DO SUL</v>
          </cell>
          <cell r="C83">
            <v>2005</v>
          </cell>
          <cell r="E83">
            <v>17601612.16</v>
          </cell>
          <cell r="F83">
            <v>9555779.8699999992</v>
          </cell>
          <cell r="G83">
            <v>2930677.65</v>
          </cell>
          <cell r="H83">
            <v>120000</v>
          </cell>
          <cell r="I83">
            <v>0</v>
          </cell>
          <cell r="J83">
            <v>322263.09999999998</v>
          </cell>
          <cell r="K83">
            <v>30530332.780000001</v>
          </cell>
        </row>
        <row r="84">
          <cell r="A84" t="str">
            <v>ELDORADO DO SUL2006</v>
          </cell>
          <cell r="B84" t="str">
            <v>ELDORADO DO SUL</v>
          </cell>
          <cell r="C84">
            <v>2006</v>
          </cell>
          <cell r="E84">
            <v>19972967.649999999</v>
          </cell>
          <cell r="F84">
            <v>13955835.1</v>
          </cell>
          <cell r="G84">
            <v>6944420.96</v>
          </cell>
          <cell r="H84">
            <v>129048.09</v>
          </cell>
          <cell r="I84">
            <v>0</v>
          </cell>
          <cell r="J84">
            <v>384171.16</v>
          </cell>
          <cell r="K84">
            <v>41386442.960000001</v>
          </cell>
        </row>
        <row r="85">
          <cell r="A85" t="str">
            <v>ELDORADO DO SUL2007</v>
          </cell>
          <cell r="B85" t="str">
            <v>ELDORADO DO SUL</v>
          </cell>
          <cell r="C85">
            <v>2007</v>
          </cell>
          <cell r="E85">
            <v>21583420.149999999</v>
          </cell>
          <cell r="F85">
            <v>15531920.130000001</v>
          </cell>
          <cell r="G85">
            <v>4889896.74</v>
          </cell>
          <cell r="H85">
            <v>165768.60999999999</v>
          </cell>
          <cell r="I85">
            <v>197582.7</v>
          </cell>
          <cell r="J85">
            <v>630184.78</v>
          </cell>
          <cell r="K85">
            <v>42998773.110000007</v>
          </cell>
        </row>
        <row r="86">
          <cell r="A86" t="str">
            <v>ELDORADO DO SUL2008</v>
          </cell>
          <cell r="B86" t="str">
            <v>ELDORADO DO SUL</v>
          </cell>
          <cell r="C86">
            <v>2008</v>
          </cell>
          <cell r="E86">
            <v>25973578.48</v>
          </cell>
          <cell r="F86">
            <v>20914111.219999999</v>
          </cell>
          <cell r="G86">
            <v>5724337.8300000001</v>
          </cell>
          <cell r="H86">
            <v>128500</v>
          </cell>
          <cell r="I86">
            <v>35057.47</v>
          </cell>
          <cell r="J86">
            <v>651427.44999999995</v>
          </cell>
          <cell r="K86">
            <v>53427012.450000003</v>
          </cell>
        </row>
        <row r="87">
          <cell r="A87" t="str">
            <v>ELDORADO DO SUL2009</v>
          </cell>
          <cell r="B87" t="str">
            <v>ELDORADO DO SUL</v>
          </cell>
          <cell r="C87">
            <v>2009</v>
          </cell>
          <cell r="E87">
            <v>29442922.129999999</v>
          </cell>
          <cell r="F87">
            <v>25522838.289999999</v>
          </cell>
          <cell r="G87">
            <v>3573153.77</v>
          </cell>
          <cell r="H87">
            <v>157000</v>
          </cell>
          <cell r="I87">
            <v>20937.12</v>
          </cell>
          <cell r="J87">
            <v>517280.4</v>
          </cell>
          <cell r="K87">
            <v>59234131.710000001</v>
          </cell>
        </row>
        <row r="88">
          <cell r="A88" t="str">
            <v>ELDORADO DO SUL2010</v>
          </cell>
          <cell r="B88" t="str">
            <v>ELDORADO DO SUL</v>
          </cell>
          <cell r="C88">
            <v>2010</v>
          </cell>
          <cell r="E88">
            <v>33364345.879999999</v>
          </cell>
          <cell r="F88">
            <v>27866274.32</v>
          </cell>
          <cell r="G88">
            <v>4664397.5199999996</v>
          </cell>
          <cell r="H88">
            <v>116947.07</v>
          </cell>
          <cell r="I88">
            <v>34145.96</v>
          </cell>
          <cell r="J88">
            <v>2943445.18</v>
          </cell>
          <cell r="K88">
            <v>68989555.930000007</v>
          </cell>
        </row>
        <row r="89">
          <cell r="A89" t="str">
            <v>ELDORADO DO SUL2011</v>
          </cell>
          <cell r="B89" t="str">
            <v>ELDORADO DO SUL</v>
          </cell>
          <cell r="C89">
            <v>2011</v>
          </cell>
          <cell r="E89">
            <v>34162018.850000001</v>
          </cell>
          <cell r="F89">
            <v>24139201.190000001</v>
          </cell>
          <cell r="G89">
            <v>4225714.55</v>
          </cell>
          <cell r="H89">
            <v>163498.88</v>
          </cell>
          <cell r="I89">
            <v>34031.03</v>
          </cell>
          <cell r="J89">
            <v>1534812.58</v>
          </cell>
          <cell r="K89">
            <v>64259277.080000006</v>
          </cell>
        </row>
        <row r="90">
          <cell r="A90" t="str">
            <v>ELDORADO DO SUL2012</v>
          </cell>
          <cell r="B90" t="str">
            <v>ELDORADO DO SUL</v>
          </cell>
          <cell r="C90">
            <v>2012</v>
          </cell>
          <cell r="E90">
            <v>38124291.380000003</v>
          </cell>
          <cell r="F90">
            <v>26519937.280000001</v>
          </cell>
          <cell r="G90">
            <v>8174537.7300000004</v>
          </cell>
          <cell r="H90">
            <v>74101.22</v>
          </cell>
          <cell r="I90">
            <v>10736.46</v>
          </cell>
          <cell r="J90">
            <v>1682369.87</v>
          </cell>
          <cell r="K90">
            <v>74585973.939999998</v>
          </cell>
        </row>
        <row r="91">
          <cell r="A91" t="str">
            <v>ELDORADO DO SUL2013</v>
          </cell>
          <cell r="B91" t="str">
            <v>ELDORADO DO SUL</v>
          </cell>
          <cell r="C91">
            <v>2013</v>
          </cell>
          <cell r="E91">
            <v>39654734.840000004</v>
          </cell>
          <cell r="F91">
            <v>33596757.880000003</v>
          </cell>
          <cell r="G91">
            <v>2678584.2000000002</v>
          </cell>
          <cell r="H91">
            <v>73711.210000000006</v>
          </cell>
          <cell r="I91">
            <v>102978.22</v>
          </cell>
          <cell r="J91">
            <v>580476.63</v>
          </cell>
          <cell r="K91">
            <v>76687242.979999989</v>
          </cell>
        </row>
        <row r="92">
          <cell r="A92" t="str">
            <v>ELDORADO DO SUL2014</v>
          </cell>
          <cell r="B92" t="str">
            <v>ELDORADO DO SUL</v>
          </cell>
          <cell r="C92">
            <v>2014</v>
          </cell>
          <cell r="E92">
            <v>44010650.700000003</v>
          </cell>
          <cell r="F92">
            <v>37619872.609999999</v>
          </cell>
          <cell r="G92">
            <v>8166727.6600000001</v>
          </cell>
          <cell r="H92">
            <v>90344.51</v>
          </cell>
          <cell r="I92">
            <v>59861.8</v>
          </cell>
          <cell r="J92">
            <v>752434.51</v>
          </cell>
          <cell r="K92">
            <v>90699891.790000007</v>
          </cell>
        </row>
        <row r="93">
          <cell r="A93" t="str">
            <v>GENERAL CÂMARA2002</v>
          </cell>
          <cell r="B93" t="str">
            <v>GENERAL CÂMARA</v>
          </cell>
          <cell r="C93">
            <v>2002</v>
          </cell>
          <cell r="E93">
            <v>3424256.92</v>
          </cell>
          <cell r="F93">
            <v>138201.29</v>
          </cell>
          <cell r="G93">
            <v>562590.55000000005</v>
          </cell>
          <cell r="H93">
            <v>0</v>
          </cell>
          <cell r="I93">
            <v>20736.53</v>
          </cell>
          <cell r="J93">
            <v>91888.54</v>
          </cell>
          <cell r="K93">
            <v>4237673.8299999991</v>
          </cell>
        </row>
        <row r="94">
          <cell r="A94" t="str">
            <v>GENERAL CÂMARA2003</v>
          </cell>
          <cell r="B94" t="str">
            <v>GENERAL CÂMARA</v>
          </cell>
          <cell r="C94">
            <v>2003</v>
          </cell>
          <cell r="E94">
            <v>2521843.2799999998</v>
          </cell>
          <cell r="F94">
            <v>1597142.78</v>
          </cell>
          <cell r="G94">
            <v>268257.07</v>
          </cell>
          <cell r="H94">
            <v>0</v>
          </cell>
          <cell r="I94">
            <v>17225.580000000002</v>
          </cell>
          <cell r="J94">
            <v>130381.67</v>
          </cell>
          <cell r="K94">
            <v>4534850.38</v>
          </cell>
        </row>
        <row r="95">
          <cell r="A95" t="str">
            <v>GENERAL CÂMARA2004</v>
          </cell>
          <cell r="B95" t="str">
            <v>GENERAL CÂMARA</v>
          </cell>
          <cell r="C95">
            <v>2004</v>
          </cell>
          <cell r="E95">
            <v>2901713.74</v>
          </cell>
          <cell r="F95">
            <v>2242730.5</v>
          </cell>
          <cell r="G95">
            <v>337185.46</v>
          </cell>
          <cell r="H95">
            <v>0</v>
          </cell>
          <cell r="I95">
            <v>4170.0200000000004</v>
          </cell>
          <cell r="J95">
            <v>191015.91</v>
          </cell>
          <cell r="K95">
            <v>5676815.6299999999</v>
          </cell>
        </row>
        <row r="96">
          <cell r="A96" t="str">
            <v>GENERAL CÂMARA2005</v>
          </cell>
          <cell r="B96" t="str">
            <v>GENERAL CÂMARA</v>
          </cell>
          <cell r="C96">
            <v>2005</v>
          </cell>
          <cell r="E96">
            <v>3153527.56</v>
          </cell>
          <cell r="F96">
            <v>1957739.46</v>
          </cell>
          <cell r="G96">
            <v>702897.27</v>
          </cell>
          <cell r="H96" t="str">
            <v>N/D</v>
          </cell>
          <cell r="I96" t="str">
            <v>N/D</v>
          </cell>
          <cell r="J96">
            <v>223778.63</v>
          </cell>
          <cell r="K96">
            <v>6037942.919999999</v>
          </cell>
        </row>
        <row r="97">
          <cell r="A97" t="str">
            <v>GENERAL CÂMARA2006</v>
          </cell>
          <cell r="B97" t="str">
            <v>GENERAL CÂMARA</v>
          </cell>
          <cell r="C97">
            <v>2006</v>
          </cell>
          <cell r="E97">
            <v>3645461.77</v>
          </cell>
          <cell r="F97">
            <v>2303656.64</v>
          </cell>
          <cell r="G97">
            <v>529130.19999999995</v>
          </cell>
          <cell r="H97">
            <v>0</v>
          </cell>
          <cell r="I97">
            <v>70000</v>
          </cell>
          <cell r="J97">
            <v>167174.78</v>
          </cell>
          <cell r="K97">
            <v>6715423.3900000006</v>
          </cell>
        </row>
        <row r="98">
          <cell r="A98" t="str">
            <v>GENERAL CÂMARA2007</v>
          </cell>
          <cell r="B98" t="str">
            <v>GENERAL CÂMARA</v>
          </cell>
          <cell r="C98">
            <v>2007</v>
          </cell>
          <cell r="E98">
            <v>3892370.15</v>
          </cell>
          <cell r="F98">
            <v>2687518.41</v>
          </cell>
          <cell r="G98">
            <v>267709.34000000003</v>
          </cell>
          <cell r="H98">
            <v>126896.2</v>
          </cell>
          <cell r="I98">
            <v>35000</v>
          </cell>
          <cell r="J98">
            <v>221685.22</v>
          </cell>
          <cell r="K98">
            <v>7231179.3200000003</v>
          </cell>
        </row>
        <row r="99">
          <cell r="A99" t="str">
            <v>GENERAL CÂMARA2008</v>
          </cell>
          <cell r="B99" t="str">
            <v>GENERAL CÂMARA</v>
          </cell>
          <cell r="C99">
            <v>2008</v>
          </cell>
          <cell r="E99">
            <v>4225001.1399999997</v>
          </cell>
          <cell r="F99">
            <v>3055331.1</v>
          </cell>
          <cell r="G99">
            <v>665682.23</v>
          </cell>
          <cell r="H99">
            <v>821.16</v>
          </cell>
          <cell r="I99">
            <v>0</v>
          </cell>
          <cell r="J99">
            <v>240297.62</v>
          </cell>
          <cell r="K99">
            <v>8187133.2500000009</v>
          </cell>
        </row>
        <row r="100">
          <cell r="A100" t="str">
            <v>GENERAL CÂMARA2009</v>
          </cell>
          <cell r="B100" t="str">
            <v>GENERAL CÂMARA</v>
          </cell>
          <cell r="C100">
            <v>2009</v>
          </cell>
          <cell r="E100">
            <v>3975789.53</v>
          </cell>
          <cell r="F100">
            <v>4182430.89</v>
          </cell>
          <cell r="G100">
            <v>583533.49</v>
          </cell>
          <cell r="H100">
            <v>2447.4299999999998</v>
          </cell>
          <cell r="I100">
            <v>0</v>
          </cell>
          <cell r="J100">
            <v>82341.61</v>
          </cell>
          <cell r="K100">
            <v>8826542.9499999993</v>
          </cell>
        </row>
        <row r="101">
          <cell r="A101" t="str">
            <v>GENERAL CÂMARA2010</v>
          </cell>
          <cell r="B101" t="str">
            <v>GENERAL CÂMARA</v>
          </cell>
          <cell r="C101">
            <v>2010</v>
          </cell>
          <cell r="E101">
            <v>5219640.82</v>
          </cell>
          <cell r="F101">
            <v>3122148.85</v>
          </cell>
          <cell r="G101">
            <v>2324440.89</v>
          </cell>
          <cell r="H101">
            <v>42225.71</v>
          </cell>
          <cell r="I101">
            <v>0</v>
          </cell>
          <cell r="J101">
            <v>322161.46000000002</v>
          </cell>
          <cell r="K101">
            <v>11030617.730000002</v>
          </cell>
        </row>
        <row r="102">
          <cell r="A102" t="str">
            <v>GENERAL CÂMARA2011</v>
          </cell>
          <cell r="B102" t="str">
            <v>GENERAL CÂMARA</v>
          </cell>
          <cell r="C102">
            <v>2011</v>
          </cell>
          <cell r="E102">
            <v>5677947.8300000001</v>
          </cell>
          <cell r="F102">
            <v>3749332.53</v>
          </cell>
          <cell r="G102">
            <v>1949007.74</v>
          </cell>
          <cell r="H102">
            <v>62669.8</v>
          </cell>
          <cell r="I102">
            <v>0</v>
          </cell>
          <cell r="J102">
            <v>417474.45</v>
          </cell>
          <cell r="K102">
            <v>11856432.35</v>
          </cell>
        </row>
        <row r="103">
          <cell r="A103" t="str">
            <v>GENERAL CÂMARA2012</v>
          </cell>
          <cell r="B103" t="str">
            <v>GENERAL CÂMARA</v>
          </cell>
          <cell r="C103">
            <v>2012</v>
          </cell>
          <cell r="E103">
            <v>6552213.1100000003</v>
          </cell>
          <cell r="F103">
            <v>4222792.59</v>
          </cell>
          <cell r="G103">
            <v>959405.46</v>
          </cell>
          <cell r="H103">
            <v>84277.8</v>
          </cell>
          <cell r="I103">
            <v>522671.61</v>
          </cell>
          <cell r="K103">
            <v>12341360.57</v>
          </cell>
        </row>
        <row r="104">
          <cell r="A104" t="str">
            <v>GENERAL CÂMARA2013</v>
          </cell>
          <cell r="B104" t="str">
            <v>GENERAL CÂMARA</v>
          </cell>
          <cell r="C104">
            <v>2013</v>
          </cell>
          <cell r="E104">
            <v>7306534.21</v>
          </cell>
          <cell r="F104">
            <v>4634833.12</v>
          </cell>
          <cell r="G104">
            <v>1479630.4</v>
          </cell>
          <cell r="H104">
            <v>57720.61</v>
          </cell>
          <cell r="J104">
            <v>461710.23</v>
          </cell>
          <cell r="K104">
            <v>13940428.57</v>
          </cell>
        </row>
        <row r="105">
          <cell r="A105" t="str">
            <v>GENERAL CÂMARA2014</v>
          </cell>
          <cell r="B105" t="str">
            <v>GENERAL CÂMARA</v>
          </cell>
          <cell r="C105">
            <v>2014</v>
          </cell>
          <cell r="E105" t="str">
            <v>N/D</v>
          </cell>
          <cell r="F105" t="str">
            <v>N/D</v>
          </cell>
          <cell r="G105" t="str">
            <v>N/D</v>
          </cell>
          <cell r="H105" t="str">
            <v>N/D</v>
          </cell>
          <cell r="I105" t="str">
            <v>N/D</v>
          </cell>
          <cell r="J105" t="str">
            <v>N/D</v>
          </cell>
          <cell r="K105">
            <v>0</v>
          </cell>
        </row>
        <row r="106">
          <cell r="A106" t="str">
            <v>TRIUNFO2002</v>
          </cell>
          <cell r="B106" t="str">
            <v>TRIUNFO</v>
          </cell>
          <cell r="C106">
            <v>2002</v>
          </cell>
          <cell r="E106">
            <v>24736290</v>
          </cell>
          <cell r="F106">
            <v>22384020</v>
          </cell>
          <cell r="G106">
            <v>9907875</v>
          </cell>
          <cell r="H106">
            <v>70263</v>
          </cell>
          <cell r="I106">
            <v>365699</v>
          </cell>
          <cell r="J106">
            <v>1248457</v>
          </cell>
          <cell r="K106">
            <v>58712604</v>
          </cell>
        </row>
        <row r="107">
          <cell r="A107" t="str">
            <v>TRIUNFO2003</v>
          </cell>
          <cell r="B107" t="str">
            <v>TRIUNFO</v>
          </cell>
          <cell r="C107">
            <v>2003</v>
          </cell>
          <cell r="K107">
            <v>0</v>
          </cell>
        </row>
        <row r="108">
          <cell r="A108" t="str">
            <v>TRIUNFO2004</v>
          </cell>
          <cell r="B108" t="str">
            <v>TRIUNFO</v>
          </cell>
          <cell r="C108">
            <v>2004</v>
          </cell>
          <cell r="E108">
            <v>41307624</v>
          </cell>
          <cell r="F108">
            <v>33387911</v>
          </cell>
          <cell r="G108">
            <v>2655093</v>
          </cell>
          <cell r="H108">
            <v>370804</v>
          </cell>
          <cell r="I108">
            <v>34599</v>
          </cell>
          <cell r="J108">
            <v>1705687</v>
          </cell>
          <cell r="K108">
            <v>79461718</v>
          </cell>
        </row>
        <row r="109">
          <cell r="A109" t="str">
            <v>TRIUNFO2005</v>
          </cell>
          <cell r="B109" t="str">
            <v>TRIUNFO</v>
          </cell>
          <cell r="C109">
            <v>2005</v>
          </cell>
          <cell r="E109">
            <v>40068623</v>
          </cell>
          <cell r="F109">
            <v>33866594</v>
          </cell>
          <cell r="G109">
            <v>4359046</v>
          </cell>
          <cell r="H109">
            <v>1761020</v>
          </cell>
          <cell r="I109">
            <v>0</v>
          </cell>
          <cell r="J109">
            <v>1133316</v>
          </cell>
          <cell r="K109">
            <v>81188599</v>
          </cell>
        </row>
        <row r="110">
          <cell r="A110" t="str">
            <v>TRIUNFO2006</v>
          </cell>
          <cell r="B110" t="str">
            <v>TRIUNFO</v>
          </cell>
          <cell r="C110">
            <v>2006</v>
          </cell>
          <cell r="E110">
            <v>47887648.390000001</v>
          </cell>
          <cell r="F110">
            <v>45075722.579999998</v>
          </cell>
          <cell r="G110">
            <v>14397533.1</v>
          </cell>
          <cell r="H110">
            <v>2856945.03</v>
          </cell>
          <cell r="I110">
            <v>156317.04999999999</v>
          </cell>
          <cell r="J110">
            <v>1100381.23</v>
          </cell>
          <cell r="K110">
            <v>111474547.38</v>
          </cell>
        </row>
        <row r="111">
          <cell r="A111" t="str">
            <v>TRIUNFO2007</v>
          </cell>
          <cell r="B111" t="str">
            <v>TRIUNFO</v>
          </cell>
          <cell r="C111">
            <v>2007</v>
          </cell>
          <cell r="E111">
            <v>59493395</v>
          </cell>
          <cell r="F111">
            <v>48900357</v>
          </cell>
          <cell r="G111">
            <v>26781042</v>
          </cell>
          <cell r="H111">
            <v>4217340</v>
          </cell>
          <cell r="I111">
            <v>0</v>
          </cell>
          <cell r="J111">
            <v>1162786</v>
          </cell>
          <cell r="K111">
            <v>140554920</v>
          </cell>
        </row>
        <row r="112">
          <cell r="A112" t="str">
            <v>TRIUNFO2008</v>
          </cell>
          <cell r="B112" t="str">
            <v>TRIUNFO</v>
          </cell>
          <cell r="C112">
            <v>2008</v>
          </cell>
          <cell r="E112">
            <v>78063157</v>
          </cell>
          <cell r="F112">
            <v>48832915</v>
          </cell>
          <cell r="G112">
            <v>14086299</v>
          </cell>
          <cell r="H112">
            <v>5499179</v>
          </cell>
          <cell r="I112">
            <v>72802</v>
          </cell>
          <cell r="J112">
            <v>1817177</v>
          </cell>
          <cell r="K112">
            <v>148371529</v>
          </cell>
        </row>
        <row r="113">
          <cell r="A113" t="str">
            <v>TRIUNFO2009</v>
          </cell>
          <cell r="B113" t="str">
            <v>TRIUNFO</v>
          </cell>
          <cell r="C113">
            <v>2009</v>
          </cell>
          <cell r="E113">
            <v>74150969</v>
          </cell>
          <cell r="F113">
            <v>42751375</v>
          </cell>
          <cell r="G113">
            <v>12637135</v>
          </cell>
          <cell r="H113">
            <v>4703518</v>
          </cell>
          <cell r="I113">
            <v>0</v>
          </cell>
          <cell r="J113">
            <v>2032258</v>
          </cell>
          <cell r="K113">
            <v>136275255</v>
          </cell>
        </row>
        <row r="114">
          <cell r="A114" t="str">
            <v>TRIUNFO2010</v>
          </cell>
          <cell r="B114" t="str">
            <v>TRIUNFO</v>
          </cell>
          <cell r="C114">
            <v>2010</v>
          </cell>
          <cell r="E114">
            <v>70811834</v>
          </cell>
          <cell r="F114">
            <v>47247103</v>
          </cell>
          <cell r="G114">
            <v>6218702</v>
          </cell>
          <cell r="H114">
            <v>2367171</v>
          </cell>
          <cell r="I114">
            <v>331167</v>
          </cell>
          <cell r="J114">
            <v>2257003</v>
          </cell>
          <cell r="K114">
            <v>129232980</v>
          </cell>
        </row>
        <row r="115">
          <cell r="A115" t="str">
            <v>TRIUNFO2011</v>
          </cell>
          <cell r="B115" t="str">
            <v>TRIUNFO</v>
          </cell>
          <cell r="C115">
            <v>2011</v>
          </cell>
          <cell r="E115">
            <v>83565742</v>
          </cell>
          <cell r="F115">
            <v>54670051</v>
          </cell>
          <cell r="G115">
            <v>2108462</v>
          </cell>
          <cell r="H115">
            <v>1795969</v>
          </cell>
          <cell r="I115">
            <v>0</v>
          </cell>
          <cell r="J115">
            <v>3459363</v>
          </cell>
          <cell r="K115">
            <v>145599587</v>
          </cell>
        </row>
        <row r="116">
          <cell r="A116" t="str">
            <v>TRIUNFO2012</v>
          </cell>
          <cell r="B116" t="str">
            <v>TRIUNFO</v>
          </cell>
          <cell r="C116">
            <v>2012</v>
          </cell>
          <cell r="E116">
            <v>87395162.230000004</v>
          </cell>
          <cell r="F116">
            <v>52937228.939999998</v>
          </cell>
          <cell r="G116">
            <v>4489567.3099999996</v>
          </cell>
          <cell r="H116">
            <v>3375920.87</v>
          </cell>
          <cell r="I116">
            <v>0</v>
          </cell>
          <cell r="J116">
            <v>2773580.4</v>
          </cell>
          <cell r="K116">
            <v>150971459.75000003</v>
          </cell>
        </row>
        <row r="117">
          <cell r="A117" t="str">
            <v>TRIUNFO2013</v>
          </cell>
          <cell r="B117" t="str">
            <v>TRIUNFO</v>
          </cell>
          <cell r="C117">
            <v>2013</v>
          </cell>
          <cell r="E117">
            <v>95972790.680000007</v>
          </cell>
          <cell r="F117">
            <v>47765318.219999999</v>
          </cell>
          <cell r="G117">
            <v>1752407.12</v>
          </cell>
          <cell r="H117">
            <v>3231676.96</v>
          </cell>
          <cell r="I117">
            <v>0</v>
          </cell>
          <cell r="J117">
            <v>3967948.02</v>
          </cell>
          <cell r="K117">
            <v>152690141.00000003</v>
          </cell>
        </row>
        <row r="118">
          <cell r="A118" t="str">
            <v>TRIUNFO2014</v>
          </cell>
          <cell r="B118" t="str">
            <v>TRIUNFO</v>
          </cell>
          <cell r="C118">
            <v>2014</v>
          </cell>
          <cell r="E118">
            <v>85795794.799999997</v>
          </cell>
          <cell r="F118">
            <v>53716514.079999998</v>
          </cell>
          <cell r="G118">
            <v>2782576.67</v>
          </cell>
          <cell r="H118">
            <v>5964075.6600000001</v>
          </cell>
          <cell r="J118">
            <v>4179267.44</v>
          </cell>
          <cell r="K118">
            <v>152438228.64999998</v>
          </cell>
        </row>
        <row r="119">
          <cell r="A119" t="str">
            <v>MINAS DO LEÃO2002</v>
          </cell>
          <cell r="B119" t="str">
            <v>MINAS DO LEÃO</v>
          </cell>
          <cell r="C119">
            <v>2002</v>
          </cell>
          <cell r="E119">
            <v>1990789.31</v>
          </cell>
          <cell r="F119">
            <v>1741704.17</v>
          </cell>
          <cell r="G119">
            <v>280528.12</v>
          </cell>
          <cell r="H119">
            <v>7940.56</v>
          </cell>
          <cell r="I119">
            <v>0</v>
          </cell>
          <cell r="J119">
            <v>150009.1</v>
          </cell>
          <cell r="K119">
            <v>4170971.2600000002</v>
          </cell>
        </row>
        <row r="120">
          <cell r="A120" t="str">
            <v>MINAS DO LEÃO2003</v>
          </cell>
          <cell r="B120" t="str">
            <v>MINAS DO LEÃO</v>
          </cell>
          <cell r="C120">
            <v>2003</v>
          </cell>
          <cell r="E120">
            <v>2225224.1</v>
          </cell>
          <cell r="F120">
            <v>1885642.25</v>
          </cell>
          <cell r="G120">
            <v>351641.63</v>
          </cell>
          <cell r="H120">
            <v>10000</v>
          </cell>
          <cell r="I120">
            <v>0</v>
          </cell>
          <cell r="J120">
            <v>137050.74</v>
          </cell>
          <cell r="K120">
            <v>4609558.7200000007</v>
          </cell>
        </row>
        <row r="121">
          <cell r="A121" t="str">
            <v>MINAS DO LEÃO2004</v>
          </cell>
          <cell r="B121" t="str">
            <v>MINAS DO LEÃO</v>
          </cell>
          <cell r="C121">
            <v>2004</v>
          </cell>
          <cell r="E121">
            <v>2761600.5</v>
          </cell>
          <cell r="F121">
            <v>2587666.08</v>
          </cell>
          <cell r="G121">
            <v>508487.89</v>
          </cell>
          <cell r="H121">
            <v>13283</v>
          </cell>
          <cell r="I121">
            <v>0</v>
          </cell>
          <cell r="J121">
            <v>137889.99</v>
          </cell>
          <cell r="K121">
            <v>6008927.46</v>
          </cell>
        </row>
        <row r="122">
          <cell r="A122" t="str">
            <v>MINAS DO LEÃO2005</v>
          </cell>
          <cell r="B122" t="str">
            <v>MINAS DO LEÃO</v>
          </cell>
          <cell r="C122">
            <v>2005</v>
          </cell>
          <cell r="E122">
            <v>3015779.16</v>
          </cell>
          <cell r="F122">
            <v>2970427.97</v>
          </cell>
          <cell r="G122">
            <v>451436.15</v>
          </cell>
          <cell r="H122">
            <v>1656.11</v>
          </cell>
          <cell r="I122">
            <v>0</v>
          </cell>
          <cell r="J122">
            <v>125512.09</v>
          </cell>
          <cell r="K122">
            <v>6564811.4800000014</v>
          </cell>
        </row>
        <row r="123">
          <cell r="A123" t="str">
            <v>MINAS DO LEÃO2006</v>
          </cell>
          <cell r="B123" t="str">
            <v>MINAS DO LEÃO</v>
          </cell>
          <cell r="C123">
            <v>2006</v>
          </cell>
          <cell r="E123">
            <v>3293348.35</v>
          </cell>
          <cell r="F123">
            <v>3705129.14</v>
          </cell>
          <cell r="G123">
            <v>409726.75</v>
          </cell>
          <cell r="H123">
            <v>0</v>
          </cell>
          <cell r="I123">
            <v>0</v>
          </cell>
          <cell r="J123">
            <v>39323.269999999997</v>
          </cell>
          <cell r="K123">
            <v>7447527.5099999998</v>
          </cell>
        </row>
        <row r="124">
          <cell r="A124" t="str">
            <v>MINAS DO LEÃO2007</v>
          </cell>
          <cell r="B124" t="str">
            <v>MINAS DO LEÃO</v>
          </cell>
          <cell r="C124">
            <v>2007</v>
          </cell>
          <cell r="E124">
            <v>3650537.78</v>
          </cell>
          <cell r="F124">
            <v>3964549.25</v>
          </cell>
          <cell r="G124">
            <v>997011.55</v>
          </cell>
          <cell r="H124">
            <v>1578.99</v>
          </cell>
          <cell r="I124">
            <v>0</v>
          </cell>
          <cell r="J124">
            <v>43730.97</v>
          </cell>
          <cell r="K124">
            <v>8657408.540000001</v>
          </cell>
        </row>
        <row r="125">
          <cell r="A125" t="str">
            <v>MINAS DO LEÃO2008</v>
          </cell>
          <cell r="B125" t="str">
            <v>MINAS DO LEÃO</v>
          </cell>
          <cell r="C125">
            <v>2008</v>
          </cell>
          <cell r="E125">
            <v>4085080.24</v>
          </cell>
          <cell r="F125">
            <v>4495283.78</v>
          </cell>
          <cell r="G125">
            <v>1367423.63</v>
          </cell>
          <cell r="H125">
            <v>36849.300000000003</v>
          </cell>
          <cell r="I125">
            <v>12675.49</v>
          </cell>
          <cell r="J125">
            <v>131092.70000000001</v>
          </cell>
          <cell r="K125">
            <v>10128405.139999999</v>
          </cell>
        </row>
        <row r="126">
          <cell r="A126" t="str">
            <v>MINAS DO LEÃO2009</v>
          </cell>
          <cell r="B126" t="str">
            <v>MINAS DO LEÃO</v>
          </cell>
          <cell r="C126">
            <v>2009</v>
          </cell>
          <cell r="E126">
            <v>4408071.41</v>
          </cell>
          <cell r="F126">
            <v>4768538.62</v>
          </cell>
          <cell r="G126">
            <v>1387174</v>
          </cell>
          <cell r="H126">
            <v>83739.7</v>
          </cell>
          <cell r="I126">
            <v>0</v>
          </cell>
          <cell r="J126">
            <v>266253.26</v>
          </cell>
          <cell r="K126">
            <v>10913776.99</v>
          </cell>
        </row>
        <row r="127">
          <cell r="A127" t="str">
            <v>MINAS DO LEÃO2010</v>
          </cell>
          <cell r="B127" t="str">
            <v>MINAS DO LEÃO</v>
          </cell>
          <cell r="C127">
            <v>2010</v>
          </cell>
          <cell r="E127">
            <v>5116198.32</v>
          </cell>
          <cell r="F127">
            <v>5677343.9500000002</v>
          </cell>
          <cell r="G127">
            <v>4235999.24</v>
          </cell>
          <cell r="H127">
            <v>85079.4</v>
          </cell>
          <cell r="I127">
            <v>0</v>
          </cell>
          <cell r="J127">
            <v>394880</v>
          </cell>
          <cell r="K127">
            <v>15509500.91</v>
          </cell>
        </row>
        <row r="128">
          <cell r="A128" t="str">
            <v>MINAS DO LEÃO2011</v>
          </cell>
          <cell r="B128" t="str">
            <v>MINAS DO LEÃO</v>
          </cell>
          <cell r="C128">
            <v>2011</v>
          </cell>
          <cell r="E128">
            <v>5686405.79</v>
          </cell>
          <cell r="F128">
            <v>6173041.6699999999</v>
          </cell>
          <cell r="G128">
            <v>1560374.73</v>
          </cell>
          <cell r="H128">
            <v>123643.96</v>
          </cell>
          <cell r="I128">
            <v>0</v>
          </cell>
          <cell r="J128">
            <v>506994.49</v>
          </cell>
          <cell r="K128">
            <v>14050460.640000002</v>
          </cell>
        </row>
        <row r="129">
          <cell r="A129" t="str">
            <v>MINAS DO LEÃO2012</v>
          </cell>
          <cell r="B129" t="str">
            <v>MINAS DO LEÃO</v>
          </cell>
          <cell r="C129">
            <v>2012</v>
          </cell>
          <cell r="E129">
            <v>6546870.75</v>
          </cell>
          <cell r="F129">
            <v>6363316.7599999998</v>
          </cell>
          <cell r="G129">
            <v>1489172.86</v>
          </cell>
          <cell r="H129">
            <v>85163.54</v>
          </cell>
          <cell r="I129">
            <v>0</v>
          </cell>
          <cell r="J129">
            <v>425309.4</v>
          </cell>
          <cell r="K129">
            <v>14909833.309999999</v>
          </cell>
        </row>
        <row r="130">
          <cell r="A130" t="str">
            <v>MINAS DO LEÃO2013</v>
          </cell>
          <cell r="B130" t="str">
            <v>MINAS DO LEÃO</v>
          </cell>
          <cell r="C130">
            <v>2013</v>
          </cell>
          <cell r="E130">
            <v>7307107.7699999996</v>
          </cell>
          <cell r="F130">
            <v>7881007.9199999999</v>
          </cell>
          <cell r="G130">
            <v>538343.11</v>
          </cell>
          <cell r="H130">
            <v>58846.63</v>
          </cell>
          <cell r="J130">
            <v>296684.40000000002</v>
          </cell>
          <cell r="K130">
            <v>16081989.83</v>
          </cell>
        </row>
        <row r="131">
          <cell r="A131" t="str">
            <v>MINAS DO LEÃO2014</v>
          </cell>
          <cell r="B131" t="str">
            <v>MINAS DO LEÃO</v>
          </cell>
          <cell r="C131">
            <v>2014</v>
          </cell>
          <cell r="E131">
            <v>8235826.6100000003</v>
          </cell>
          <cell r="F131">
            <v>8341687.5300000003</v>
          </cell>
          <cell r="G131">
            <v>1436317.2</v>
          </cell>
          <cell r="H131">
            <v>21747.75</v>
          </cell>
          <cell r="J131">
            <v>220673.2</v>
          </cell>
          <cell r="K131">
            <v>18256252.289999999</v>
          </cell>
        </row>
        <row r="132">
          <cell r="A132" t="str">
            <v>SÃO JERÔNIMO2002</v>
          </cell>
          <cell r="B132" t="str">
            <v>SÃO JERÔNIMO</v>
          </cell>
          <cell r="C132">
            <v>2002</v>
          </cell>
          <cell r="E132">
            <v>4568564.9000000004</v>
          </cell>
          <cell r="F132">
            <v>3291130.64</v>
          </cell>
          <cell r="G132">
            <v>1908415.93</v>
          </cell>
          <cell r="H132">
            <v>0</v>
          </cell>
          <cell r="I132">
            <v>0</v>
          </cell>
          <cell r="J132">
            <v>600634.78</v>
          </cell>
          <cell r="K132">
            <v>10368746.25</v>
          </cell>
        </row>
        <row r="133">
          <cell r="A133" t="str">
            <v>SÃO JERÔNIMO2003</v>
          </cell>
          <cell r="B133" t="str">
            <v>SÃO JERÔNIMO</v>
          </cell>
          <cell r="C133">
            <v>2003</v>
          </cell>
          <cell r="E133">
            <v>5239587.1399999997</v>
          </cell>
          <cell r="F133">
            <v>3490890.19</v>
          </cell>
          <cell r="G133">
            <v>417897.95</v>
          </cell>
          <cell r="H133">
            <v>0</v>
          </cell>
          <cell r="I133">
            <v>0</v>
          </cell>
          <cell r="J133">
            <v>690876.93</v>
          </cell>
          <cell r="K133">
            <v>9839252.209999999</v>
          </cell>
        </row>
        <row r="134">
          <cell r="A134" t="str">
            <v>SÃO JERÔNIMO2004</v>
          </cell>
          <cell r="B134" t="str">
            <v>SÃO JERÔNIMO</v>
          </cell>
          <cell r="C134">
            <v>2004</v>
          </cell>
          <cell r="E134">
            <v>5689764.6900000004</v>
          </cell>
          <cell r="F134">
            <v>3853966.87</v>
          </cell>
          <cell r="G134">
            <v>1879203.67</v>
          </cell>
          <cell r="H134">
            <v>0</v>
          </cell>
          <cell r="I134">
            <v>0</v>
          </cell>
          <cell r="J134">
            <v>680767.04</v>
          </cell>
          <cell r="K134">
            <v>12103702.27</v>
          </cell>
        </row>
        <row r="135">
          <cell r="A135" t="str">
            <v>SÃO JERÔNIMO2005</v>
          </cell>
          <cell r="B135" t="str">
            <v>SÃO JERÔNIMO</v>
          </cell>
          <cell r="C135">
            <v>2005</v>
          </cell>
          <cell r="E135">
            <v>6486989.3600000003</v>
          </cell>
          <cell r="F135">
            <v>5154074.53</v>
          </cell>
          <cell r="G135">
            <v>567958.19999999995</v>
          </cell>
          <cell r="H135">
            <v>0</v>
          </cell>
          <cell r="I135">
            <v>0</v>
          </cell>
          <cell r="J135">
            <v>555505.38</v>
          </cell>
          <cell r="K135">
            <v>12764527.470000001</v>
          </cell>
        </row>
        <row r="136">
          <cell r="A136" t="str">
            <v>SÃO JERÔNIMO2006</v>
          </cell>
          <cell r="B136" t="str">
            <v>SÃO JERÔNIMO</v>
          </cell>
          <cell r="C136">
            <v>2006</v>
          </cell>
          <cell r="E136">
            <v>7500119.0700000003</v>
          </cell>
          <cell r="F136">
            <v>6760225.7999999998</v>
          </cell>
          <cell r="G136">
            <v>491518.08</v>
          </cell>
          <cell r="H136">
            <v>0</v>
          </cell>
          <cell r="I136">
            <v>0</v>
          </cell>
          <cell r="J136">
            <v>584003.31999999995</v>
          </cell>
          <cell r="K136">
            <v>15335866.270000001</v>
          </cell>
        </row>
        <row r="137">
          <cell r="A137" t="str">
            <v>SÃO JERÔNIMO2007</v>
          </cell>
          <cell r="B137" t="str">
            <v>SÃO JERÔNIMO</v>
          </cell>
          <cell r="C137">
            <v>2007</v>
          </cell>
          <cell r="E137">
            <v>7142594.5199999996</v>
          </cell>
          <cell r="F137">
            <v>6981614.9100000001</v>
          </cell>
          <cell r="G137">
            <v>2212431.58</v>
          </cell>
          <cell r="H137">
            <v>0</v>
          </cell>
          <cell r="I137">
            <v>0</v>
          </cell>
          <cell r="J137">
            <v>672859.52</v>
          </cell>
          <cell r="K137">
            <v>17009500.530000001</v>
          </cell>
        </row>
        <row r="138">
          <cell r="A138" t="str">
            <v>SÃO JERÔNIMO2008</v>
          </cell>
          <cell r="B138" t="str">
            <v>SÃO JERÔNIMO</v>
          </cell>
          <cell r="C138">
            <v>2008</v>
          </cell>
          <cell r="E138">
            <v>9937097.6699999999</v>
          </cell>
          <cell r="F138">
            <v>7499687.6900000004</v>
          </cell>
          <cell r="G138">
            <v>1346824.24</v>
          </cell>
          <cell r="H138">
            <v>0</v>
          </cell>
          <cell r="I138">
            <v>0</v>
          </cell>
          <cell r="J138">
            <v>1200152.97</v>
          </cell>
          <cell r="K138">
            <v>19983762.569999997</v>
          </cell>
        </row>
        <row r="139">
          <cell r="A139" t="str">
            <v>SÃO JERÔNIMO2009</v>
          </cell>
          <cell r="B139" t="str">
            <v>SÃO JERÔNIMO</v>
          </cell>
          <cell r="C139">
            <v>2009</v>
          </cell>
          <cell r="E139">
            <v>10909351.300000001</v>
          </cell>
          <cell r="F139">
            <v>8942726.2799999993</v>
          </cell>
          <cell r="G139">
            <v>1740330.93</v>
          </cell>
          <cell r="H139">
            <v>0</v>
          </cell>
          <cell r="I139">
            <v>0</v>
          </cell>
          <cell r="J139">
            <v>1369993.96</v>
          </cell>
          <cell r="K139">
            <v>22962402.469999999</v>
          </cell>
        </row>
        <row r="140">
          <cell r="A140" t="str">
            <v>SÃO JERÔNIMO2010</v>
          </cell>
          <cell r="B140" t="str">
            <v>SÃO JERÔNIMO</v>
          </cell>
          <cell r="C140">
            <v>2010</v>
          </cell>
          <cell r="E140">
            <v>12935425.199999999</v>
          </cell>
          <cell r="F140">
            <v>9682613.3200000003</v>
          </cell>
          <cell r="G140">
            <v>2359660.9500000002</v>
          </cell>
          <cell r="H140">
            <v>0</v>
          </cell>
          <cell r="I140">
            <v>0</v>
          </cell>
          <cell r="J140">
            <v>1013876.16</v>
          </cell>
          <cell r="K140">
            <v>25991575.629999999</v>
          </cell>
        </row>
        <row r="141">
          <cell r="A141" t="str">
            <v>SÃO JERÔNIMO2011</v>
          </cell>
          <cell r="B141" t="str">
            <v>SÃO JERÔNIMO</v>
          </cell>
          <cell r="C141">
            <v>2011</v>
          </cell>
          <cell r="E141">
            <v>13497655.869999999</v>
          </cell>
          <cell r="F141">
            <v>10423132.65</v>
          </cell>
          <cell r="G141">
            <v>2315739.2799999998</v>
          </cell>
          <cell r="H141">
            <v>0</v>
          </cell>
          <cell r="I141">
            <v>0</v>
          </cell>
          <cell r="J141">
            <v>1155002.58</v>
          </cell>
          <cell r="K141">
            <v>27391530.380000003</v>
          </cell>
        </row>
        <row r="142">
          <cell r="A142" t="str">
            <v>SÃO JERÔNIMO2012</v>
          </cell>
          <cell r="B142" t="str">
            <v>SÃO JERÔNIMO</v>
          </cell>
          <cell r="C142">
            <v>2012</v>
          </cell>
          <cell r="E142">
            <v>15815026.310000001</v>
          </cell>
          <cell r="F142">
            <v>13551083.82</v>
          </cell>
          <cell r="G142">
            <v>1354332.78</v>
          </cell>
          <cell r="H142">
            <v>0</v>
          </cell>
          <cell r="I142">
            <v>0</v>
          </cell>
          <cell r="J142">
            <v>899310.67</v>
          </cell>
          <cell r="K142">
            <v>31619753.580000006</v>
          </cell>
        </row>
        <row r="143">
          <cell r="A143" t="str">
            <v>SÃO JERÔNIMO2013</v>
          </cell>
          <cell r="B143" t="str">
            <v>SÃO JERÔNIMO</v>
          </cell>
          <cell r="C143">
            <v>2013</v>
          </cell>
          <cell r="E143">
            <v>18908565.199999999</v>
          </cell>
          <cell r="F143">
            <v>14516028.130000001</v>
          </cell>
          <cell r="G143">
            <v>1675377.15</v>
          </cell>
          <cell r="J143">
            <v>930824.14</v>
          </cell>
          <cell r="K143">
            <v>36030794.619999997</v>
          </cell>
        </row>
        <row r="144">
          <cell r="A144" t="str">
            <v>SÃO JERÔNIMO2014</v>
          </cell>
          <cell r="B144" t="str">
            <v>SÃO JERÔNIMO</v>
          </cell>
          <cell r="C144">
            <v>2014</v>
          </cell>
          <cell r="E144">
            <v>20528441.940000001</v>
          </cell>
          <cell r="F144">
            <v>14178687.699999999</v>
          </cell>
          <cell r="G144">
            <v>3577877.81</v>
          </cell>
          <cell r="H144">
            <v>4911.78</v>
          </cell>
          <cell r="J144">
            <v>950509.18</v>
          </cell>
          <cell r="K144">
            <v>39240428.410000004</v>
          </cell>
        </row>
        <row r="145">
          <cell r="A145" t="str">
            <v>BOM JESUS DO SUL2002</v>
          </cell>
          <cell r="B145" t="str">
            <v>BOM JESUS DO SUL</v>
          </cell>
          <cell r="C145">
            <v>2002</v>
          </cell>
          <cell r="E145">
            <v>1203384.8</v>
          </cell>
          <cell r="F145">
            <v>1654655.69</v>
          </cell>
          <cell r="G145">
            <v>862694.07</v>
          </cell>
          <cell r="H145">
            <v>0</v>
          </cell>
          <cell r="I145">
            <v>0</v>
          </cell>
          <cell r="J145">
            <v>27982.63</v>
          </cell>
          <cell r="K145">
            <v>3748717.19</v>
          </cell>
        </row>
        <row r="146">
          <cell r="A146" t="str">
            <v>BOM JESUS DO SUL2003</v>
          </cell>
          <cell r="B146" t="str">
            <v>BOM JESUS DO SUL</v>
          </cell>
          <cell r="C146">
            <v>2003</v>
          </cell>
          <cell r="E146">
            <v>1403745.17</v>
          </cell>
          <cell r="F146">
            <v>1811164.3</v>
          </cell>
          <cell r="G146">
            <v>506543.08</v>
          </cell>
          <cell r="H146">
            <v>337.65</v>
          </cell>
          <cell r="I146">
            <v>0</v>
          </cell>
          <cell r="J146">
            <v>13064.97</v>
          </cell>
          <cell r="K146">
            <v>3734855.17</v>
          </cell>
        </row>
        <row r="147">
          <cell r="A147" t="str">
            <v>BOM JESUS DO SUL2004</v>
          </cell>
          <cell r="B147" t="str">
            <v>BOM JESUS DO SUL</v>
          </cell>
          <cell r="C147">
            <v>2004</v>
          </cell>
          <cell r="E147">
            <v>1595838.17</v>
          </cell>
          <cell r="F147">
            <v>2056291.55</v>
          </cell>
          <cell r="G147">
            <v>509539.1</v>
          </cell>
          <cell r="H147">
            <v>0</v>
          </cell>
          <cell r="I147">
            <v>0</v>
          </cell>
          <cell r="J147">
            <v>0</v>
          </cell>
          <cell r="K147">
            <v>4161668.82</v>
          </cell>
        </row>
        <row r="148">
          <cell r="A148" t="str">
            <v>BOM JESUS DO SUL2005</v>
          </cell>
          <cell r="B148" t="str">
            <v>BOM JESUS DO SUL</v>
          </cell>
          <cell r="C148">
            <v>2005</v>
          </cell>
          <cell r="E148">
            <v>1598540.6</v>
          </cell>
          <cell r="F148">
            <v>2434032.0499999998</v>
          </cell>
          <cell r="G148">
            <v>608861.27</v>
          </cell>
          <cell r="H148">
            <v>0</v>
          </cell>
          <cell r="I148">
            <v>0</v>
          </cell>
          <cell r="J148">
            <v>0</v>
          </cell>
          <cell r="K148">
            <v>4641433.92</v>
          </cell>
        </row>
        <row r="149">
          <cell r="A149" t="str">
            <v>BOM JESUS DO SUL2006</v>
          </cell>
          <cell r="B149" t="str">
            <v>BOM JESUS DO SUL</v>
          </cell>
          <cell r="C149">
            <v>2006</v>
          </cell>
          <cell r="E149">
            <v>1796830.6</v>
          </cell>
          <cell r="F149">
            <v>2899196.08</v>
          </cell>
          <cell r="G149">
            <v>1382185.3</v>
          </cell>
          <cell r="H149">
            <v>0</v>
          </cell>
          <cell r="I149">
            <v>0</v>
          </cell>
          <cell r="J149">
            <v>0</v>
          </cell>
          <cell r="K149">
            <v>6078211.9799999995</v>
          </cell>
        </row>
        <row r="150">
          <cell r="A150" t="str">
            <v>BOM JESUS DO SUL2007</v>
          </cell>
          <cell r="B150" t="str">
            <v>BOM JESUS DO SUL</v>
          </cell>
          <cell r="C150">
            <v>2007</v>
          </cell>
          <cell r="E150">
            <v>2222887.0299999998</v>
          </cell>
          <cell r="F150">
            <v>3039617.57</v>
          </cell>
          <cell r="G150">
            <v>1253467.07</v>
          </cell>
          <cell r="H150">
            <v>0</v>
          </cell>
          <cell r="I150">
            <v>0</v>
          </cell>
          <cell r="J150">
            <v>0</v>
          </cell>
          <cell r="K150">
            <v>6515971.6699999999</v>
          </cell>
        </row>
        <row r="151">
          <cell r="A151" t="str">
            <v>BOM JESUS DO SUL2008</v>
          </cell>
          <cell r="B151" t="str">
            <v>BOM JESUS DO SUL</v>
          </cell>
          <cell r="C151">
            <v>2008</v>
          </cell>
          <cell r="E151">
            <v>2596771.67</v>
          </cell>
          <cell r="F151">
            <v>3539246.75</v>
          </cell>
          <cell r="G151">
            <v>1545974.12</v>
          </cell>
          <cell r="H151">
            <v>0</v>
          </cell>
          <cell r="I151">
            <v>0</v>
          </cell>
          <cell r="J151">
            <v>0</v>
          </cell>
          <cell r="K151">
            <v>7681992.54</v>
          </cell>
        </row>
        <row r="152">
          <cell r="A152" t="str">
            <v>BOM JESUS DO SUL2009</v>
          </cell>
          <cell r="B152" t="str">
            <v>BOM JESUS DO SUL</v>
          </cell>
          <cell r="C152">
            <v>2009</v>
          </cell>
          <cell r="E152">
            <v>3126748.81</v>
          </cell>
          <cell r="F152">
            <v>3782322.33</v>
          </cell>
          <cell r="G152">
            <v>3345887.09</v>
          </cell>
          <cell r="H152">
            <v>0</v>
          </cell>
          <cell r="I152">
            <v>0</v>
          </cell>
          <cell r="J152">
            <v>0</v>
          </cell>
          <cell r="K152">
            <v>10254958.23</v>
          </cell>
        </row>
        <row r="153">
          <cell r="A153" t="str">
            <v>BOM JESUS DO SUL2010</v>
          </cell>
          <cell r="B153" t="str">
            <v>BOM JESUS DO SUL</v>
          </cell>
          <cell r="C153">
            <v>2010</v>
          </cell>
          <cell r="E153">
            <v>3377411.35</v>
          </cell>
          <cell r="F153">
            <v>4017111.45</v>
          </cell>
          <cell r="G153">
            <v>3105438.73</v>
          </cell>
          <cell r="H153">
            <v>0</v>
          </cell>
          <cell r="I153">
            <v>0</v>
          </cell>
          <cell r="J153">
            <v>0</v>
          </cell>
          <cell r="K153">
            <v>10499961.530000001</v>
          </cell>
        </row>
        <row r="154">
          <cell r="A154" t="str">
            <v>BOM JESUS DO SUL2011</v>
          </cell>
          <cell r="B154" t="str">
            <v>BOM JESUS DO SUL</v>
          </cell>
          <cell r="C154">
            <v>2011</v>
          </cell>
          <cell r="E154">
            <v>3618606.39</v>
          </cell>
          <cell r="F154">
            <v>4862293.47</v>
          </cell>
          <cell r="G154">
            <v>2656233.4900000002</v>
          </cell>
          <cell r="H154">
            <v>0</v>
          </cell>
          <cell r="I154">
            <v>0</v>
          </cell>
          <cell r="J154">
            <v>0</v>
          </cell>
          <cell r="K154">
            <v>11137133.35</v>
          </cell>
        </row>
        <row r="155">
          <cell r="A155" t="str">
            <v>BOM JESUS DO SUL2012</v>
          </cell>
          <cell r="B155" t="str">
            <v>BOM JESUS DO SUL</v>
          </cell>
          <cell r="C155">
            <v>2012</v>
          </cell>
          <cell r="E155">
            <v>4141085.85</v>
          </cell>
          <cell r="F155">
            <v>5539789.7800000003</v>
          </cell>
          <cell r="G155">
            <v>1818504.9</v>
          </cell>
          <cell r="H155">
            <v>0</v>
          </cell>
          <cell r="I155">
            <v>0</v>
          </cell>
          <cell r="J155">
            <v>0</v>
          </cell>
          <cell r="K155">
            <v>11499380.530000001</v>
          </cell>
        </row>
        <row r="156">
          <cell r="A156" t="str">
            <v>BOM JESUS DO SUL2013</v>
          </cell>
          <cell r="B156" t="str">
            <v>BOM JESUS DO SUL</v>
          </cell>
          <cell r="C156">
            <v>2013</v>
          </cell>
          <cell r="E156">
            <v>4592758.0599999996</v>
          </cell>
          <cell r="F156">
            <v>5912826.4400000004</v>
          </cell>
          <cell r="G156">
            <v>1807810.26</v>
          </cell>
          <cell r="H156">
            <v>0</v>
          </cell>
          <cell r="I156">
            <v>0</v>
          </cell>
          <cell r="J156">
            <v>0</v>
          </cell>
          <cell r="K156">
            <v>12313394.76</v>
          </cell>
        </row>
        <row r="157">
          <cell r="A157" t="str">
            <v>BOM JESUS DO SUL2014</v>
          </cell>
          <cell r="B157" t="str">
            <v>BOM JESUS DO SUL</v>
          </cell>
          <cell r="C157">
            <v>2014</v>
          </cell>
          <cell r="E157">
            <v>4920299.62</v>
          </cell>
          <cell r="F157">
            <v>7009607.9699999997</v>
          </cell>
          <cell r="G157">
            <v>1888091.62</v>
          </cell>
          <cell r="K157">
            <v>13817999.210000001</v>
          </cell>
        </row>
        <row r="158">
          <cell r="A158" t="str">
            <v>LARANJEIRAS DO SUL2002</v>
          </cell>
          <cell r="B158" t="str">
            <v>LARANJEIRAS DO SUL</v>
          </cell>
          <cell r="C158">
            <v>2002</v>
          </cell>
          <cell r="E158">
            <v>6708430.7000000002</v>
          </cell>
          <cell r="F158">
            <v>5322710.67</v>
          </cell>
          <cell r="G158">
            <v>1494490.97</v>
          </cell>
          <cell r="H158">
            <v>94236.5</v>
          </cell>
          <cell r="I158">
            <v>0</v>
          </cell>
          <cell r="J158">
            <v>635510.43000000005</v>
          </cell>
          <cell r="K158">
            <v>14255379.270000001</v>
          </cell>
        </row>
        <row r="159">
          <cell r="A159" t="str">
            <v>LARANJEIRAS DO SUL2003</v>
          </cell>
          <cell r="B159" t="str">
            <v>LARANJEIRAS DO SUL</v>
          </cell>
          <cell r="C159">
            <v>2003</v>
          </cell>
          <cell r="E159">
            <v>7795351.1600000001</v>
          </cell>
          <cell r="F159">
            <v>6183152.1200000001</v>
          </cell>
          <cell r="G159">
            <v>2362051.7799999998</v>
          </cell>
          <cell r="H159">
            <v>121416.76</v>
          </cell>
          <cell r="I159">
            <v>0</v>
          </cell>
          <cell r="J159">
            <v>579421.03</v>
          </cell>
          <cell r="K159">
            <v>17041392.850000001</v>
          </cell>
        </row>
        <row r="160">
          <cell r="A160" t="str">
            <v>LARANJEIRAS DO SUL2004</v>
          </cell>
          <cell r="B160" t="str">
            <v>LARANJEIRAS DO SUL</v>
          </cell>
          <cell r="C160">
            <v>2004</v>
          </cell>
          <cell r="E160">
            <v>8178052</v>
          </cell>
          <cell r="F160">
            <v>7632755</v>
          </cell>
          <cell r="G160">
            <v>2873568</v>
          </cell>
          <cell r="H160">
            <v>161099</v>
          </cell>
          <cell r="I160">
            <v>0</v>
          </cell>
          <cell r="J160">
            <v>715204</v>
          </cell>
          <cell r="K160">
            <v>19560678</v>
          </cell>
        </row>
        <row r="161">
          <cell r="A161" t="str">
            <v>LARANJEIRAS DO SUL2005</v>
          </cell>
          <cell r="B161" t="str">
            <v>LARANJEIRAS DO SUL</v>
          </cell>
          <cell r="C161">
            <v>2005</v>
          </cell>
          <cell r="E161">
            <v>8896075.0099999998</v>
          </cell>
          <cell r="F161">
            <v>8520385.6199999992</v>
          </cell>
          <cell r="G161">
            <v>1944492.6</v>
          </cell>
          <cell r="H161">
            <v>279021.39</v>
          </cell>
          <cell r="I161">
            <v>0</v>
          </cell>
          <cell r="J161">
            <v>946062.04</v>
          </cell>
          <cell r="K161">
            <v>20586036.66</v>
          </cell>
        </row>
        <row r="162">
          <cell r="A162" t="str">
            <v>LARANJEIRAS DO SUL2006</v>
          </cell>
          <cell r="B162" t="str">
            <v>LARANJEIRAS DO SUL</v>
          </cell>
          <cell r="C162">
            <v>2006</v>
          </cell>
          <cell r="E162">
            <v>9109522.6400000006</v>
          </cell>
          <cell r="F162">
            <v>8541266.3399999999</v>
          </cell>
          <cell r="G162">
            <v>2692059.28</v>
          </cell>
          <cell r="H162">
            <v>275305.28000000003</v>
          </cell>
          <cell r="I162">
            <v>0</v>
          </cell>
          <cell r="J162">
            <v>1054436.9099999999</v>
          </cell>
          <cell r="K162">
            <v>21672590.450000003</v>
          </cell>
        </row>
        <row r="163">
          <cell r="A163" t="str">
            <v>LARANJEIRAS DO SUL2007</v>
          </cell>
          <cell r="B163" t="str">
            <v>LARANJEIRAS DO SUL</v>
          </cell>
          <cell r="C163">
            <v>2007</v>
          </cell>
          <cell r="E163">
            <v>10591075.789999999</v>
          </cell>
          <cell r="F163">
            <v>9088924.3399999999</v>
          </cell>
          <cell r="G163">
            <v>2740204.12</v>
          </cell>
          <cell r="H163">
            <v>398122.21</v>
          </cell>
          <cell r="I163">
            <v>0</v>
          </cell>
          <cell r="J163">
            <v>1260242.29</v>
          </cell>
          <cell r="K163">
            <v>24078568.75</v>
          </cell>
        </row>
        <row r="164">
          <cell r="A164" t="str">
            <v>LARANJEIRAS DO SUL2008</v>
          </cell>
          <cell r="B164" t="str">
            <v>LARANJEIRAS DO SUL</v>
          </cell>
          <cell r="C164">
            <v>2008</v>
          </cell>
          <cell r="E164">
            <v>11965226.15</v>
          </cell>
          <cell r="F164">
            <v>11636147.119999999</v>
          </cell>
          <cell r="G164">
            <v>6371008.8499999996</v>
          </cell>
          <cell r="H164">
            <v>509061.86</v>
          </cell>
          <cell r="I164">
            <v>0</v>
          </cell>
          <cell r="J164">
            <v>1367647.27</v>
          </cell>
          <cell r="K164">
            <v>31849091.249999996</v>
          </cell>
        </row>
        <row r="165">
          <cell r="A165" t="str">
            <v>LARANJEIRAS DO SUL2009</v>
          </cell>
          <cell r="B165" t="str">
            <v>LARANJEIRAS DO SUL</v>
          </cell>
          <cell r="C165">
            <v>2009</v>
          </cell>
          <cell r="E165">
            <v>13515118.18</v>
          </cell>
          <cell r="F165">
            <v>11141561.76</v>
          </cell>
          <cell r="G165">
            <v>3387213.96</v>
          </cell>
          <cell r="H165">
            <v>698453.52</v>
          </cell>
          <cell r="I165">
            <v>0</v>
          </cell>
          <cell r="J165">
            <v>1399461.96</v>
          </cell>
          <cell r="K165">
            <v>30141809.379999999</v>
          </cell>
        </row>
        <row r="166">
          <cell r="A166" t="str">
            <v>LARANJEIRAS DO SUL2010</v>
          </cell>
          <cell r="B166" t="str">
            <v>LARANJEIRAS DO SUL</v>
          </cell>
          <cell r="C166">
            <v>2010</v>
          </cell>
          <cell r="E166">
            <v>15735104.800000001</v>
          </cell>
          <cell r="F166">
            <v>12080136.5</v>
          </cell>
          <cell r="G166">
            <v>5531678.2199999997</v>
          </cell>
          <cell r="H166">
            <v>636367.9</v>
          </cell>
          <cell r="I166">
            <v>0</v>
          </cell>
          <cell r="J166">
            <v>1732162.71</v>
          </cell>
          <cell r="K166">
            <v>35715450.130000003</v>
          </cell>
        </row>
        <row r="167">
          <cell r="A167" t="str">
            <v>LARANJEIRAS DO SUL2011</v>
          </cell>
          <cell r="B167" t="str">
            <v>LARANJEIRAS DO SUL</v>
          </cell>
          <cell r="C167">
            <v>2011</v>
          </cell>
          <cell r="E167">
            <v>18416718.079999998</v>
          </cell>
          <cell r="F167">
            <v>14886652.42</v>
          </cell>
          <cell r="G167">
            <v>7017687.2300000004</v>
          </cell>
          <cell r="H167">
            <v>520950.75</v>
          </cell>
          <cell r="I167">
            <v>0</v>
          </cell>
          <cell r="J167">
            <v>1696745.76</v>
          </cell>
          <cell r="K167">
            <v>42538754.240000002</v>
          </cell>
        </row>
        <row r="168">
          <cell r="A168" t="str">
            <v>LARANJEIRAS DO SUL2012</v>
          </cell>
          <cell r="B168" t="str">
            <v>LARANJEIRAS DO SUL</v>
          </cell>
          <cell r="C168">
            <v>2012</v>
          </cell>
          <cell r="E168">
            <v>21359087.690000001</v>
          </cell>
          <cell r="F168">
            <v>18678547.149999999</v>
          </cell>
          <cell r="G168">
            <v>11181264.34</v>
          </cell>
          <cell r="H168">
            <v>408167.74</v>
          </cell>
          <cell r="I168">
            <v>0</v>
          </cell>
          <cell r="J168">
            <v>1751610.18</v>
          </cell>
          <cell r="K168">
            <v>53378677.100000009</v>
          </cell>
        </row>
        <row r="169">
          <cell r="A169" t="str">
            <v>LARANJEIRAS DO SUL2013</v>
          </cell>
          <cell r="B169" t="str">
            <v>LARANJEIRAS DO SUL</v>
          </cell>
          <cell r="C169">
            <v>2013</v>
          </cell>
          <cell r="E169">
            <v>25908888.780000001</v>
          </cell>
          <cell r="F169">
            <v>16838064.969999999</v>
          </cell>
          <cell r="G169">
            <v>8693373.8200000003</v>
          </cell>
          <cell r="H169">
            <v>296933.17</v>
          </cell>
          <cell r="J169">
            <v>1641583.56</v>
          </cell>
          <cell r="K169">
            <v>53378844.300000004</v>
          </cell>
        </row>
        <row r="170">
          <cell r="A170" t="str">
            <v>LARANJEIRAS DO SUL2014</v>
          </cell>
          <cell r="B170" t="str">
            <v>LARANJEIRAS DO SUL</v>
          </cell>
          <cell r="C170">
            <v>2014</v>
          </cell>
          <cell r="E170">
            <v>31415057.260000002</v>
          </cell>
          <cell r="F170">
            <v>20525876.469999999</v>
          </cell>
          <cell r="G170">
            <v>8416731.3399999999</v>
          </cell>
          <cell r="H170">
            <v>299198.14</v>
          </cell>
          <cell r="J170">
            <v>1436406.8</v>
          </cell>
          <cell r="K170">
            <v>62093270.010000005</v>
          </cell>
        </row>
        <row r="171">
          <cell r="A171" t="str">
            <v>RIO BONITO DO IGUAÇU2002</v>
          </cell>
          <cell r="B171" t="str">
            <v>RIO BONITO DO IGUAÇU</v>
          </cell>
          <cell r="C171">
            <v>2002</v>
          </cell>
          <cell r="E171">
            <v>3679330.96</v>
          </cell>
          <cell r="F171">
            <v>5904224.0300000003</v>
          </cell>
          <cell r="G171">
            <v>2385287.94</v>
          </cell>
          <cell r="H171">
            <v>84800.46</v>
          </cell>
          <cell r="I171">
            <v>11000</v>
          </cell>
          <cell r="J171">
            <v>274907.42</v>
          </cell>
          <cell r="K171">
            <v>12339550.810000001</v>
          </cell>
        </row>
        <row r="172">
          <cell r="A172" t="str">
            <v>RIO BONITO DO IGUAÇU2003</v>
          </cell>
          <cell r="B172" t="str">
            <v>RIO BONITO DO IGUAÇU</v>
          </cell>
          <cell r="C172">
            <v>2003</v>
          </cell>
          <cell r="E172">
            <v>4288981.83</v>
          </cell>
          <cell r="F172">
            <v>6544090.79</v>
          </cell>
          <cell r="G172">
            <v>2657279.64</v>
          </cell>
          <cell r="H172">
            <v>74270.240000000005</v>
          </cell>
          <cell r="I172">
            <v>15000</v>
          </cell>
          <cell r="J172">
            <v>309993.38</v>
          </cell>
          <cell r="K172">
            <v>13889615.880000003</v>
          </cell>
        </row>
        <row r="173">
          <cell r="A173" t="str">
            <v>RIO BONITO DO IGUAÇU2004</v>
          </cell>
          <cell r="B173" t="str">
            <v>RIO BONITO DO IGUAÇU</v>
          </cell>
          <cell r="C173">
            <v>2004</v>
          </cell>
          <cell r="E173">
            <v>4454350.4400000004</v>
          </cell>
          <cell r="F173">
            <v>6715848.6399999997</v>
          </cell>
          <cell r="G173">
            <v>2468861.88</v>
          </cell>
          <cell r="H173">
            <v>52484.77</v>
          </cell>
          <cell r="I173">
            <v>0</v>
          </cell>
          <cell r="J173">
            <v>332097.09000000003</v>
          </cell>
          <cell r="K173">
            <v>14023642.82</v>
          </cell>
        </row>
        <row r="174">
          <cell r="A174" t="str">
            <v>RIO BONITO DO IGUAÇU2005</v>
          </cell>
          <cell r="B174" t="str">
            <v>RIO BONITO DO IGUAÇU</v>
          </cell>
          <cell r="C174">
            <v>2005</v>
          </cell>
          <cell r="E174">
            <v>2071543.01</v>
          </cell>
          <cell r="F174">
            <v>5898533.2000000002</v>
          </cell>
          <cell r="G174">
            <v>1028729.64</v>
          </cell>
          <cell r="H174">
            <v>31076.240000000002</v>
          </cell>
          <cell r="I174">
            <v>0</v>
          </cell>
          <cell r="J174">
            <v>152126.1</v>
          </cell>
          <cell r="K174">
            <v>9182008.1899999995</v>
          </cell>
        </row>
        <row r="175">
          <cell r="A175" t="str">
            <v>RIO BONITO DO IGUAÇU2006</v>
          </cell>
          <cell r="B175" t="str">
            <v>RIO BONITO DO IGUAÇU</v>
          </cell>
          <cell r="C175">
            <v>2006</v>
          </cell>
          <cell r="E175">
            <v>6825212.8799999999</v>
          </cell>
          <cell r="F175">
            <v>8621459.5600000005</v>
          </cell>
          <cell r="G175">
            <v>1654380.58</v>
          </cell>
          <cell r="H175">
            <v>108687.2</v>
          </cell>
          <cell r="I175">
            <v>0</v>
          </cell>
          <cell r="J175">
            <v>125895.33</v>
          </cell>
          <cell r="K175">
            <v>17335635.550000001</v>
          </cell>
        </row>
        <row r="176">
          <cell r="A176" t="str">
            <v>RIO BONITO DO IGUAÇU2007</v>
          </cell>
          <cell r="B176" t="str">
            <v>RIO BONITO DO IGUAÇU</v>
          </cell>
          <cell r="C176">
            <v>2007</v>
          </cell>
          <cell r="E176">
            <v>8199940.6900000004</v>
          </cell>
          <cell r="F176">
            <v>8869246.1300000008</v>
          </cell>
          <cell r="G176">
            <v>1669907.69</v>
          </cell>
          <cell r="H176">
            <v>82802.87</v>
          </cell>
          <cell r="I176">
            <v>0</v>
          </cell>
          <cell r="J176">
            <v>102629.63</v>
          </cell>
          <cell r="K176">
            <v>18924527.010000002</v>
          </cell>
        </row>
        <row r="177">
          <cell r="A177" t="str">
            <v>RIO BONITO DO IGUAÇU2008</v>
          </cell>
          <cell r="B177" t="str">
            <v>RIO BONITO DO IGUAÇU</v>
          </cell>
          <cell r="C177">
            <v>2008</v>
          </cell>
          <cell r="E177">
            <v>9301624</v>
          </cell>
          <cell r="F177">
            <v>11403410.26</v>
          </cell>
          <cell r="G177">
            <v>2199276.8199999998</v>
          </cell>
          <cell r="H177">
            <v>75547.039999999994</v>
          </cell>
          <cell r="I177">
            <v>0</v>
          </cell>
          <cell r="J177">
            <v>114117.31</v>
          </cell>
          <cell r="K177">
            <v>23093975.429999996</v>
          </cell>
        </row>
        <row r="178">
          <cell r="A178" t="str">
            <v>RIO BONITO DO IGUAÇU2009</v>
          </cell>
          <cell r="B178" t="str">
            <v>RIO BONITO DO IGUAÇU</v>
          </cell>
          <cell r="C178">
            <v>2009</v>
          </cell>
          <cell r="E178">
            <v>8229780.3200000003</v>
          </cell>
          <cell r="F178">
            <v>9756282.1400000006</v>
          </cell>
          <cell r="G178">
            <v>2649025.4700000002</v>
          </cell>
          <cell r="H178">
            <v>163246.04</v>
          </cell>
          <cell r="I178">
            <v>0</v>
          </cell>
          <cell r="J178">
            <v>306328.78000000003</v>
          </cell>
          <cell r="K178">
            <v>21104662.75</v>
          </cell>
        </row>
        <row r="179">
          <cell r="A179" t="str">
            <v>RIO BONITO DO IGUAÇU2010</v>
          </cell>
          <cell r="B179" t="str">
            <v>RIO BONITO DO IGUAÇU</v>
          </cell>
          <cell r="C179">
            <v>2010</v>
          </cell>
          <cell r="E179">
            <v>9388025.3000000007</v>
          </cell>
          <cell r="F179">
            <v>9636477.5199999996</v>
          </cell>
          <cell r="G179">
            <v>2776058.27</v>
          </cell>
          <cell r="H179">
            <v>183795.06</v>
          </cell>
          <cell r="I179">
            <v>0</v>
          </cell>
          <cell r="J179">
            <v>388957.31</v>
          </cell>
          <cell r="K179">
            <v>22373313.459999997</v>
          </cell>
        </row>
        <row r="180">
          <cell r="A180" t="str">
            <v>RIO BONITO DO IGUAÇU2011</v>
          </cell>
          <cell r="B180" t="str">
            <v>RIO BONITO DO IGUAÇU</v>
          </cell>
          <cell r="C180">
            <v>2011</v>
          </cell>
          <cell r="E180">
            <v>10712370.630000001</v>
          </cell>
          <cell r="F180">
            <v>11667389.130000001</v>
          </cell>
          <cell r="G180">
            <v>4974692.49</v>
          </cell>
          <cell r="H180">
            <v>173034.88</v>
          </cell>
          <cell r="I180">
            <v>0</v>
          </cell>
          <cell r="J180">
            <v>429869.12</v>
          </cell>
          <cell r="K180">
            <v>27957356.25</v>
          </cell>
        </row>
        <row r="181">
          <cell r="A181" t="str">
            <v>RIO BONITO DO IGUAÇU2012</v>
          </cell>
          <cell r="B181" t="str">
            <v>RIO BONITO DO IGUAÇU</v>
          </cell>
          <cell r="C181">
            <v>2012</v>
          </cell>
          <cell r="E181">
            <v>11976619.939999999</v>
          </cell>
          <cell r="F181">
            <v>13145220.6</v>
          </cell>
          <cell r="G181">
            <v>5676384.25</v>
          </cell>
          <cell r="H181">
            <v>110648.1</v>
          </cell>
          <cell r="I181">
            <v>0</v>
          </cell>
          <cell r="J181">
            <v>346245.66</v>
          </cell>
          <cell r="K181">
            <v>31255118.550000001</v>
          </cell>
        </row>
        <row r="182">
          <cell r="A182" t="str">
            <v>RIO BONITO DO IGUAÇU2013</v>
          </cell>
          <cell r="B182" t="str">
            <v>RIO BONITO DO IGUAÇU</v>
          </cell>
          <cell r="C182">
            <v>2013</v>
          </cell>
          <cell r="E182">
            <v>13045969.09</v>
          </cell>
          <cell r="F182">
            <v>12980179.09</v>
          </cell>
          <cell r="G182">
            <v>1073988.55</v>
          </cell>
          <cell r="H182">
            <v>68773.279999999999</v>
          </cell>
          <cell r="J182">
            <v>396721.81</v>
          </cell>
          <cell r="K182">
            <v>27565631.82</v>
          </cell>
        </row>
        <row r="183">
          <cell r="A183" t="str">
            <v>RIO BONITO DO IGUAÇU2014</v>
          </cell>
          <cell r="B183" t="str">
            <v>RIO BONITO DO IGUAÇU</v>
          </cell>
          <cell r="C183">
            <v>2014</v>
          </cell>
          <cell r="E183">
            <v>15114316.02</v>
          </cell>
          <cell r="F183">
            <v>15765920.550000001</v>
          </cell>
          <cell r="G183">
            <v>3150500.2</v>
          </cell>
          <cell r="H183">
            <v>145105.04</v>
          </cell>
          <cell r="J183">
            <v>216886.29</v>
          </cell>
          <cell r="K183">
            <v>34392728.100000001</v>
          </cell>
        </row>
        <row r="184">
          <cell r="A184" t="str">
            <v>MARQUINHO2002</v>
          </cell>
          <cell r="B184" t="str">
            <v>MARQUINHO</v>
          </cell>
          <cell r="C184">
            <v>2002</v>
          </cell>
          <cell r="E184">
            <v>1246626.53</v>
          </cell>
          <cell r="F184">
            <v>1823961.2</v>
          </cell>
          <cell r="G184">
            <v>642588.89</v>
          </cell>
          <cell r="H184">
            <v>26153.200000000001</v>
          </cell>
          <cell r="I184">
            <v>0</v>
          </cell>
          <cell r="J184">
            <v>108944.89</v>
          </cell>
          <cell r="K184">
            <v>3848274.7100000004</v>
          </cell>
        </row>
        <row r="185">
          <cell r="A185" t="str">
            <v>MARQUINHO2003</v>
          </cell>
          <cell r="B185" t="str">
            <v>MARQUINHO</v>
          </cell>
          <cell r="C185">
            <v>2003</v>
          </cell>
          <cell r="E185">
            <v>1364422.02</v>
          </cell>
          <cell r="F185">
            <v>2160072.83</v>
          </cell>
          <cell r="G185">
            <v>631185.76</v>
          </cell>
          <cell r="H185">
            <v>5579.8</v>
          </cell>
          <cell r="I185">
            <v>0</v>
          </cell>
          <cell r="J185">
            <v>102857.79</v>
          </cell>
          <cell r="K185">
            <v>4264118.2</v>
          </cell>
        </row>
        <row r="186">
          <cell r="A186" t="str">
            <v>MARQUINHO2004</v>
          </cell>
          <cell r="B186" t="str">
            <v>MARQUINHO</v>
          </cell>
          <cell r="C186">
            <v>2004</v>
          </cell>
          <cell r="E186">
            <v>1391584.12</v>
          </cell>
          <cell r="F186">
            <v>2851802.17</v>
          </cell>
          <cell r="G186">
            <v>985371.39</v>
          </cell>
          <cell r="H186">
            <v>6037.38</v>
          </cell>
          <cell r="I186">
            <v>0</v>
          </cell>
          <cell r="J186">
            <v>53262.31</v>
          </cell>
          <cell r="K186">
            <v>5288057.3699999992</v>
          </cell>
        </row>
        <row r="187">
          <cell r="A187" t="str">
            <v>MARQUINHO2005</v>
          </cell>
          <cell r="B187" t="str">
            <v>MARQUINHO</v>
          </cell>
          <cell r="C187">
            <v>2005</v>
          </cell>
          <cell r="E187">
            <v>1559661.51</v>
          </cell>
          <cell r="F187">
            <v>3030365.22</v>
          </cell>
          <cell r="G187">
            <v>311114.46999999997</v>
          </cell>
          <cell r="H187">
            <v>65753.759999999995</v>
          </cell>
          <cell r="J187">
            <v>33676.370000000003</v>
          </cell>
          <cell r="K187">
            <v>5000571.33</v>
          </cell>
        </row>
        <row r="188">
          <cell r="A188" t="str">
            <v>MARQUINHO2006</v>
          </cell>
          <cell r="B188" t="str">
            <v>MARQUINHO</v>
          </cell>
          <cell r="C188">
            <v>2006</v>
          </cell>
          <cell r="E188">
            <v>1770577.99</v>
          </cell>
          <cell r="F188">
            <v>3457347.97</v>
          </cell>
          <cell r="G188">
            <v>813643.96</v>
          </cell>
          <cell r="H188">
            <v>60888.56</v>
          </cell>
          <cell r="I188">
            <v>0</v>
          </cell>
          <cell r="J188">
            <v>114523.22</v>
          </cell>
          <cell r="K188">
            <v>6216981.6999999993</v>
          </cell>
        </row>
        <row r="189">
          <cell r="A189" t="str">
            <v>MARQUINHO2007</v>
          </cell>
          <cell r="B189" t="str">
            <v>MARQUINHO</v>
          </cell>
          <cell r="C189">
            <v>2007</v>
          </cell>
          <cell r="E189">
            <v>2216528.94</v>
          </cell>
          <cell r="F189">
            <v>3470738.77</v>
          </cell>
          <cell r="G189">
            <v>1140128.78</v>
          </cell>
          <cell r="H189">
            <v>98730.73</v>
          </cell>
          <cell r="I189">
            <v>0</v>
          </cell>
          <cell r="J189">
            <v>137882.65</v>
          </cell>
          <cell r="K189">
            <v>7064009.870000001</v>
          </cell>
        </row>
        <row r="190">
          <cell r="A190" t="str">
            <v>MARQUINHO2008</v>
          </cell>
          <cell r="B190" t="str">
            <v>MARQUINHO</v>
          </cell>
          <cell r="C190">
            <v>2008</v>
          </cell>
          <cell r="E190">
            <v>2474632.96</v>
          </cell>
          <cell r="F190">
            <v>4818707.84</v>
          </cell>
          <cell r="G190">
            <v>764187.25</v>
          </cell>
          <cell r="H190">
            <v>122663.7</v>
          </cell>
          <cell r="I190">
            <v>0</v>
          </cell>
          <cell r="J190">
            <v>192493.18</v>
          </cell>
          <cell r="K190">
            <v>8372684.9299999997</v>
          </cell>
        </row>
        <row r="191">
          <cell r="A191" t="str">
            <v>MARQUINHO2009</v>
          </cell>
          <cell r="B191" t="str">
            <v>MARQUINHO</v>
          </cell>
          <cell r="C191">
            <v>2009</v>
          </cell>
          <cell r="E191">
            <v>3326605.84</v>
          </cell>
          <cell r="F191">
            <v>3643106.05</v>
          </cell>
          <cell r="G191">
            <v>1051502.26</v>
          </cell>
          <cell r="H191">
            <v>115465.08</v>
          </cell>
          <cell r="I191">
            <v>0</v>
          </cell>
          <cell r="J191">
            <v>235437.3</v>
          </cell>
          <cell r="K191">
            <v>8372116.5299999993</v>
          </cell>
        </row>
        <row r="192">
          <cell r="A192" t="str">
            <v>MARQUINHO2010</v>
          </cell>
          <cell r="B192" t="str">
            <v>MARQUINHO</v>
          </cell>
          <cell r="C192">
            <v>2010</v>
          </cell>
          <cell r="E192">
            <v>3670047.11</v>
          </cell>
          <cell r="F192">
            <v>3905006.22</v>
          </cell>
          <cell r="G192">
            <v>1553150.71</v>
          </cell>
          <cell r="H192">
            <v>127480.48</v>
          </cell>
          <cell r="I192">
            <v>74000</v>
          </cell>
          <cell r="J192">
            <v>271551.55</v>
          </cell>
          <cell r="K192">
            <v>9601236.0700000003</v>
          </cell>
        </row>
        <row r="193">
          <cell r="A193" t="str">
            <v>MARQUINHO2011</v>
          </cell>
          <cell r="B193" t="str">
            <v>MARQUINHO</v>
          </cell>
          <cell r="C193">
            <v>2011</v>
          </cell>
          <cell r="E193">
            <v>4022843.82</v>
          </cell>
          <cell r="F193">
            <v>4156328.03</v>
          </cell>
          <cell r="G193">
            <v>1526718.93</v>
          </cell>
          <cell r="H193">
            <v>146448.95000000001</v>
          </cell>
          <cell r="I193">
            <v>0</v>
          </cell>
          <cell r="J193">
            <v>449248.37</v>
          </cell>
          <cell r="K193">
            <v>10301588.099999998</v>
          </cell>
        </row>
        <row r="194">
          <cell r="A194" t="str">
            <v>MARQUINHO2012</v>
          </cell>
          <cell r="B194" t="str">
            <v>MARQUINHO</v>
          </cell>
          <cell r="C194">
            <v>2012</v>
          </cell>
          <cell r="E194">
            <v>3966230.2</v>
          </cell>
          <cell r="F194">
            <v>5217167.58</v>
          </cell>
          <cell r="G194">
            <v>1828216.78</v>
          </cell>
          <cell r="H194">
            <v>99865.83</v>
          </cell>
          <cell r="I194">
            <v>0</v>
          </cell>
          <cell r="J194">
            <v>431919.62</v>
          </cell>
          <cell r="K194">
            <v>11543400.01</v>
          </cell>
        </row>
        <row r="195">
          <cell r="A195" t="str">
            <v>MARQUINHO2013</v>
          </cell>
          <cell r="B195" t="str">
            <v>MARQUINHO</v>
          </cell>
          <cell r="C195">
            <v>2013</v>
          </cell>
          <cell r="E195">
            <v>4203179.32</v>
          </cell>
          <cell r="F195">
            <v>5523020.9100000001</v>
          </cell>
          <cell r="G195">
            <v>637312.81999999995</v>
          </cell>
          <cell r="H195">
            <v>61033.4</v>
          </cell>
          <cell r="J195">
            <v>419194.42</v>
          </cell>
          <cell r="K195">
            <v>10843740.870000001</v>
          </cell>
        </row>
        <row r="196">
          <cell r="A196" t="str">
            <v>MARQUINHO2014</v>
          </cell>
          <cell r="B196" t="str">
            <v>MARQUINHO</v>
          </cell>
          <cell r="C196">
            <v>2014</v>
          </cell>
          <cell r="E196">
            <v>4600644.54</v>
          </cell>
          <cell r="F196">
            <v>6149113.7699999996</v>
          </cell>
          <cell r="G196">
            <v>4897642.24</v>
          </cell>
          <cell r="H196">
            <v>41172.339999999997</v>
          </cell>
          <cell r="J196">
            <v>426384.37</v>
          </cell>
          <cell r="K196">
            <v>16114957.259999998</v>
          </cell>
        </row>
        <row r="197">
          <cell r="A197" t="str">
            <v>SÃO CARLOS DO IVAI2002</v>
          </cell>
          <cell r="B197" t="str">
            <v>SÃO CARLOS DO IVAI</v>
          </cell>
          <cell r="C197">
            <v>2002</v>
          </cell>
          <cell r="E197">
            <v>2206344.1800000002</v>
          </cell>
          <cell r="F197">
            <v>1603064.58</v>
          </cell>
          <cell r="G197">
            <v>884839.77</v>
          </cell>
          <cell r="H197">
            <v>16453.29</v>
          </cell>
          <cell r="I197">
            <v>30459.39</v>
          </cell>
          <cell r="J197">
            <v>160559.4</v>
          </cell>
          <cell r="K197">
            <v>4901720.6100000003</v>
          </cell>
        </row>
        <row r="198">
          <cell r="A198" t="str">
            <v>SÃO CARLOS DO IVAI2003</v>
          </cell>
          <cell r="B198" t="str">
            <v>SÃO CARLOS DO IVAI</v>
          </cell>
          <cell r="C198">
            <v>2003</v>
          </cell>
          <cell r="E198">
            <v>2627863</v>
          </cell>
          <cell r="F198">
            <v>1829796</v>
          </cell>
          <cell r="G198">
            <v>790869</v>
          </cell>
          <cell r="H198">
            <v>40908</v>
          </cell>
          <cell r="I198">
            <v>0</v>
          </cell>
          <cell r="J198">
            <v>178985</v>
          </cell>
          <cell r="K198">
            <v>5468421</v>
          </cell>
        </row>
        <row r="199">
          <cell r="A199" t="str">
            <v>SÃO CARLOS DO IVAI2004</v>
          </cell>
          <cell r="B199" t="str">
            <v>SÃO CARLOS DO IVAI</v>
          </cell>
          <cell r="C199">
            <v>2004</v>
          </cell>
          <cell r="E199">
            <v>3093431.45</v>
          </cell>
          <cell r="F199">
            <v>1762802.65</v>
          </cell>
          <cell r="G199">
            <v>295829.68</v>
          </cell>
          <cell r="H199">
            <v>86052.21</v>
          </cell>
          <cell r="I199">
            <v>0</v>
          </cell>
          <cell r="J199">
            <v>109911.14</v>
          </cell>
          <cell r="K199">
            <v>5348027.129999999</v>
          </cell>
        </row>
        <row r="200">
          <cell r="A200" t="str">
            <v>SÃO CARLOS DO IVAI2005</v>
          </cell>
          <cell r="B200" t="str">
            <v>SÃO CARLOS DO IVAI</v>
          </cell>
          <cell r="C200">
            <v>2005</v>
          </cell>
          <cell r="E200">
            <v>3379665</v>
          </cell>
          <cell r="F200">
            <v>2077542.63</v>
          </cell>
          <cell r="G200">
            <v>181400.38</v>
          </cell>
          <cell r="H200">
            <v>75787.72</v>
          </cell>
          <cell r="I200">
            <v>86000</v>
          </cell>
          <cell r="J200">
            <v>146625.32</v>
          </cell>
          <cell r="K200">
            <v>5947021.0499999998</v>
          </cell>
        </row>
        <row r="201">
          <cell r="A201" t="str">
            <v>SÃO CARLOS DO IVAI2006</v>
          </cell>
          <cell r="B201" t="str">
            <v>SÃO CARLOS DO IVAI</v>
          </cell>
          <cell r="C201">
            <v>2006</v>
          </cell>
          <cell r="E201">
            <v>3748851.76</v>
          </cell>
          <cell r="F201">
            <v>2651645.1800000002</v>
          </cell>
          <cell r="G201">
            <v>723351.44</v>
          </cell>
          <cell r="H201">
            <v>59096.04</v>
          </cell>
          <cell r="I201">
            <v>0</v>
          </cell>
          <cell r="J201">
            <v>161211.92000000001</v>
          </cell>
          <cell r="K201">
            <v>7344156.3399999989</v>
          </cell>
        </row>
        <row r="202">
          <cell r="A202" t="str">
            <v>SÃO CARLOS DO IVAI2007</v>
          </cell>
          <cell r="B202" t="str">
            <v>SÃO CARLOS DO IVAI</v>
          </cell>
          <cell r="C202">
            <v>2007</v>
          </cell>
          <cell r="E202">
            <v>3919926.77</v>
          </cell>
          <cell r="F202">
            <v>2835078.45</v>
          </cell>
          <cell r="G202">
            <v>951299.75</v>
          </cell>
          <cell r="H202">
            <v>81511.98</v>
          </cell>
          <cell r="I202">
            <v>0</v>
          </cell>
          <cell r="J202">
            <v>161970.47</v>
          </cell>
          <cell r="K202">
            <v>7949787.4200000009</v>
          </cell>
        </row>
        <row r="203">
          <cell r="A203" t="str">
            <v>SÃO CARLOS DO IVAI2008</v>
          </cell>
          <cell r="B203" t="str">
            <v>SÃO CARLOS DO IVAI</v>
          </cell>
          <cell r="C203">
            <v>2008</v>
          </cell>
          <cell r="E203">
            <v>4336083.07</v>
          </cell>
          <cell r="F203">
            <v>3580882.12</v>
          </cell>
          <cell r="G203">
            <v>2022255.21</v>
          </cell>
          <cell r="H203">
            <v>86183.91</v>
          </cell>
          <cell r="I203">
            <v>0</v>
          </cell>
          <cell r="J203">
            <v>175910.94</v>
          </cell>
          <cell r="K203">
            <v>10201315.25</v>
          </cell>
        </row>
        <row r="204">
          <cell r="A204" t="str">
            <v>SÃO CARLOS DO IVAI2009</v>
          </cell>
          <cell r="B204" t="str">
            <v>SÃO CARLOS DO IVAI</v>
          </cell>
          <cell r="C204">
            <v>2009</v>
          </cell>
          <cell r="E204">
            <v>5041100.8899999997</v>
          </cell>
          <cell r="F204">
            <v>3799240.2</v>
          </cell>
          <cell r="G204">
            <v>1247226.81</v>
          </cell>
          <cell r="H204">
            <v>134556.29999999999</v>
          </cell>
          <cell r="I204">
            <v>0</v>
          </cell>
          <cell r="J204">
            <v>218210.49</v>
          </cell>
          <cell r="K204">
            <v>10440334.690000001</v>
          </cell>
        </row>
        <row r="205">
          <cell r="A205" t="str">
            <v>SÃO CARLOS DO IVAI2010</v>
          </cell>
          <cell r="B205" t="str">
            <v>SÃO CARLOS DO IVAI</v>
          </cell>
          <cell r="C205">
            <v>2010</v>
          </cell>
          <cell r="E205">
            <v>5515641.5599999996</v>
          </cell>
          <cell r="F205">
            <v>3767921.67</v>
          </cell>
          <cell r="G205">
            <v>1934884.93</v>
          </cell>
          <cell r="H205">
            <v>152306.74</v>
          </cell>
          <cell r="I205">
            <v>0</v>
          </cell>
          <cell r="J205">
            <v>424696.54</v>
          </cell>
          <cell r="K205">
            <v>11795451.439999999</v>
          </cell>
        </row>
        <row r="206">
          <cell r="A206" t="str">
            <v>SÃO CARLOS DO IVAI2011</v>
          </cell>
          <cell r="B206" t="str">
            <v>SÃO CARLOS DO IVAI</v>
          </cell>
          <cell r="C206">
            <v>2011</v>
          </cell>
          <cell r="E206">
            <v>6019830.6600000001</v>
          </cell>
          <cell r="F206">
            <v>4110863.15</v>
          </cell>
          <cell r="G206">
            <v>1140307.75</v>
          </cell>
          <cell r="H206">
            <v>203588.04</v>
          </cell>
          <cell r="I206">
            <v>0</v>
          </cell>
          <cell r="J206">
            <v>240000</v>
          </cell>
          <cell r="K206">
            <v>11714589.6</v>
          </cell>
        </row>
        <row r="207">
          <cell r="A207" t="str">
            <v>SÃO CARLOS DO IVAI2012</v>
          </cell>
          <cell r="B207" t="str">
            <v>SÃO CARLOS DO IVAI</v>
          </cell>
          <cell r="C207">
            <v>2012</v>
          </cell>
          <cell r="E207">
            <v>6713738.5999999996</v>
          </cell>
          <cell r="F207">
            <v>5216828.8499999996</v>
          </cell>
          <cell r="G207">
            <v>2429254.73</v>
          </cell>
          <cell r="H207">
            <v>176486.3</v>
          </cell>
          <cell r="I207">
            <v>0</v>
          </cell>
          <cell r="J207">
            <v>292060.02</v>
          </cell>
          <cell r="K207">
            <v>14828368.5</v>
          </cell>
        </row>
        <row r="208">
          <cell r="A208" t="str">
            <v>SÃO CARLOS DO IVAI2013</v>
          </cell>
          <cell r="B208" t="str">
            <v>SÃO CARLOS DO IVAI</v>
          </cell>
          <cell r="C208">
            <v>2013</v>
          </cell>
          <cell r="E208">
            <v>6850648.3700000001</v>
          </cell>
          <cell r="F208">
            <v>6611639.2699999996</v>
          </cell>
          <cell r="G208">
            <v>2346270.4500000002</v>
          </cell>
          <cell r="H208">
            <v>134435.42000000001</v>
          </cell>
          <cell r="J208">
            <v>303083.25</v>
          </cell>
          <cell r="K208">
            <v>16246076.76</v>
          </cell>
        </row>
        <row r="209">
          <cell r="A209" t="str">
            <v>SÃO CARLOS DO IVAI2014</v>
          </cell>
          <cell r="B209" t="str">
            <v>SÃO CARLOS DO IVAI</v>
          </cell>
          <cell r="C209">
            <v>2014</v>
          </cell>
          <cell r="E209">
            <v>8983871.8900000006</v>
          </cell>
          <cell r="F209">
            <v>7570872.29</v>
          </cell>
          <cell r="G209">
            <v>4266490.34</v>
          </cell>
          <cell r="H209">
            <v>136229.25</v>
          </cell>
          <cell r="J209">
            <v>309410.17</v>
          </cell>
          <cell r="K209">
            <v>21266873.940000001</v>
          </cell>
        </row>
        <row r="210">
          <cell r="A210" t="str">
            <v>SANTA CRUZ DO MONTE CASTELO2002</v>
          </cell>
          <cell r="B210" t="str">
            <v>SANTA CRUZ DO MONTE CASTELO</v>
          </cell>
          <cell r="C210">
            <v>2002</v>
          </cell>
          <cell r="E210">
            <v>2092948.95</v>
          </cell>
          <cell r="F210">
            <v>1982371.99</v>
          </cell>
          <cell r="G210">
            <v>1287187.5900000001</v>
          </cell>
          <cell r="H210">
            <v>57615.96</v>
          </cell>
          <cell r="I210">
            <v>0</v>
          </cell>
          <cell r="J210">
            <v>160874.38</v>
          </cell>
          <cell r="K210">
            <v>5580998.8700000001</v>
          </cell>
        </row>
        <row r="211">
          <cell r="A211" t="str">
            <v>SANTA CRUZ DO MONTE CASTELO2003</v>
          </cell>
          <cell r="B211" t="str">
            <v>SANTA CRUZ DO MONTE CASTELO</v>
          </cell>
          <cell r="C211">
            <v>2003</v>
          </cell>
          <cell r="E211">
            <v>2381401</v>
          </cell>
          <cell r="F211">
            <v>1982097</v>
          </cell>
          <cell r="G211">
            <v>711353</v>
          </cell>
          <cell r="H211">
            <v>44202</v>
          </cell>
          <cell r="I211">
            <v>10000</v>
          </cell>
          <cell r="J211">
            <v>179165</v>
          </cell>
          <cell r="K211">
            <v>5308218</v>
          </cell>
        </row>
        <row r="212">
          <cell r="A212" t="str">
            <v>SANTA CRUZ DO MONTE CASTELO2004</v>
          </cell>
          <cell r="B212" t="str">
            <v>SANTA CRUZ DO MONTE CASTELO</v>
          </cell>
          <cell r="C212">
            <v>2004</v>
          </cell>
          <cell r="E212">
            <v>2739141</v>
          </cell>
          <cell r="F212">
            <v>2433523</v>
          </cell>
          <cell r="G212">
            <v>1058823</v>
          </cell>
          <cell r="H212">
            <v>64127</v>
          </cell>
          <cell r="I212">
            <v>0</v>
          </cell>
          <cell r="J212">
            <v>196789</v>
          </cell>
          <cell r="K212">
            <v>6492403</v>
          </cell>
        </row>
        <row r="213">
          <cell r="A213" t="str">
            <v>SANTA CRUZ DO MONTE CASTELO2005</v>
          </cell>
          <cell r="B213" t="str">
            <v>SANTA CRUZ DO MONTE CASTELO</v>
          </cell>
          <cell r="C213">
            <v>2005</v>
          </cell>
          <cell r="E213">
            <v>3047402.79</v>
          </cell>
          <cell r="F213">
            <v>2398698.73</v>
          </cell>
          <cell r="G213">
            <v>242148.97</v>
          </cell>
          <cell r="H213">
            <v>109787.33</v>
          </cell>
          <cell r="I213">
            <v>20661.150000000001</v>
          </cell>
          <cell r="J213">
            <v>166516.53</v>
          </cell>
          <cell r="K213">
            <v>5985215.5</v>
          </cell>
        </row>
        <row r="214">
          <cell r="A214" t="str">
            <v>SANTA CRUZ DO MONTE CASTELO2006</v>
          </cell>
          <cell r="B214" t="str">
            <v>SANTA CRUZ DO MONTE CASTELO</v>
          </cell>
          <cell r="C214">
            <v>2006</v>
          </cell>
          <cell r="E214">
            <v>3483812.78</v>
          </cell>
          <cell r="F214">
            <v>2891527.13</v>
          </cell>
          <cell r="G214">
            <v>1099196.73</v>
          </cell>
          <cell r="H214">
            <v>83676.639999999999</v>
          </cell>
          <cell r="I214">
            <v>0</v>
          </cell>
          <cell r="J214">
            <v>242828.04</v>
          </cell>
          <cell r="K214">
            <v>7801041.3200000003</v>
          </cell>
        </row>
        <row r="215">
          <cell r="A215" t="str">
            <v>SANTA CRUZ DO MONTE CASTELO2007</v>
          </cell>
          <cell r="B215" t="str">
            <v>SANTA CRUZ DO MONTE CASTELO</v>
          </cell>
          <cell r="C215">
            <v>2007</v>
          </cell>
          <cell r="E215">
            <v>3792556.57</v>
          </cell>
          <cell r="F215">
            <v>2657109.2000000002</v>
          </cell>
          <cell r="G215">
            <v>805705.12</v>
          </cell>
          <cell r="H215">
            <v>61607.44</v>
          </cell>
          <cell r="I215">
            <v>0</v>
          </cell>
          <cell r="J215">
            <v>267301.55</v>
          </cell>
          <cell r="K215">
            <v>7584279.8799999999</v>
          </cell>
        </row>
        <row r="216">
          <cell r="A216" t="str">
            <v>SANTA CRUZ DO MONTE CASTELO2008</v>
          </cell>
          <cell r="B216" t="str">
            <v>SANTA CRUZ DO MONTE CASTELO</v>
          </cell>
          <cell r="C216">
            <v>2008</v>
          </cell>
          <cell r="E216">
            <v>4338841.45</v>
          </cell>
          <cell r="F216">
            <v>3963138.59</v>
          </cell>
          <cell r="G216">
            <v>1589408.69</v>
          </cell>
          <cell r="H216">
            <v>60106.41</v>
          </cell>
          <cell r="I216">
            <v>0</v>
          </cell>
          <cell r="J216">
            <v>327495.33</v>
          </cell>
          <cell r="K216">
            <v>10278990.470000001</v>
          </cell>
        </row>
        <row r="217">
          <cell r="A217" t="str">
            <v>SANTA CRUZ DO MONTE CASTELO2009</v>
          </cell>
          <cell r="B217" t="str">
            <v>SANTA CRUZ DO MONTE CASTELO</v>
          </cell>
          <cell r="C217">
            <v>2009</v>
          </cell>
          <cell r="E217">
            <v>5072492.99</v>
          </cell>
          <cell r="F217">
            <v>4346348.4000000004</v>
          </cell>
          <cell r="G217">
            <v>1344790.05</v>
          </cell>
          <cell r="H217">
            <v>95404.06</v>
          </cell>
          <cell r="I217">
            <v>0</v>
          </cell>
          <cell r="J217">
            <v>367938.61</v>
          </cell>
          <cell r="K217">
            <v>11226974.110000001</v>
          </cell>
        </row>
        <row r="218">
          <cell r="A218" t="str">
            <v>SANTA CRUZ DO MONTE CASTELO2010</v>
          </cell>
          <cell r="B218" t="str">
            <v>SANTA CRUZ DO MONTE CASTELO</v>
          </cell>
          <cell r="C218">
            <v>2010</v>
          </cell>
          <cell r="E218">
            <v>5738001.7000000002</v>
          </cell>
          <cell r="F218">
            <v>4442853.5599999996</v>
          </cell>
          <cell r="G218">
            <v>2062733.05</v>
          </cell>
          <cell r="H218">
            <v>80925.789999999994</v>
          </cell>
          <cell r="I218">
            <v>0</v>
          </cell>
          <cell r="J218">
            <v>441484.69</v>
          </cell>
          <cell r="K218">
            <v>12765998.789999999</v>
          </cell>
        </row>
        <row r="219">
          <cell r="A219" t="str">
            <v>SANTA CRUZ DO MONTE CASTELO2011</v>
          </cell>
          <cell r="B219" t="str">
            <v>SANTA CRUZ DO MONTE CASTELO</v>
          </cell>
          <cell r="C219">
            <v>2011</v>
          </cell>
          <cell r="E219">
            <v>6444908.8499999996</v>
          </cell>
          <cell r="F219">
            <v>5416839.7000000002</v>
          </cell>
          <cell r="G219">
            <v>3157665.71</v>
          </cell>
          <cell r="H219">
            <v>56728.38</v>
          </cell>
          <cell r="I219">
            <v>0</v>
          </cell>
          <cell r="J219">
            <v>390843.63</v>
          </cell>
          <cell r="K219">
            <v>15466986.270000003</v>
          </cell>
        </row>
        <row r="220">
          <cell r="A220" t="str">
            <v>SANTA CRUZ DO MONTE CASTELO2012</v>
          </cell>
          <cell r="B220" t="str">
            <v>SANTA CRUZ DO MONTE CASTELO</v>
          </cell>
          <cell r="C220">
            <v>2012</v>
          </cell>
          <cell r="E220">
            <v>7719451.2699999996</v>
          </cell>
          <cell r="F220">
            <v>5822600.3099999996</v>
          </cell>
          <cell r="G220">
            <v>1946404.38</v>
          </cell>
          <cell r="H220">
            <v>46920.89</v>
          </cell>
          <cell r="I220">
            <v>0</v>
          </cell>
          <cell r="J220">
            <v>357014.13</v>
          </cell>
          <cell r="K220">
            <v>15892390.979999999</v>
          </cell>
        </row>
        <row r="221">
          <cell r="A221" t="str">
            <v>SANTA CRUZ DO MONTE CASTELO2013</v>
          </cell>
          <cell r="B221" t="str">
            <v>SANTA CRUZ DO MONTE CASTELO</v>
          </cell>
          <cell r="C221">
            <v>2013</v>
          </cell>
          <cell r="E221">
            <v>8032410.2199999997</v>
          </cell>
          <cell r="F221">
            <v>6472225.3899999997</v>
          </cell>
          <cell r="G221">
            <v>6014605.8099999996</v>
          </cell>
          <cell r="H221">
            <v>80700.509999999995</v>
          </cell>
          <cell r="I221">
            <v>0</v>
          </cell>
          <cell r="J221">
            <v>351397.88</v>
          </cell>
          <cell r="K221">
            <v>20951339.809999999</v>
          </cell>
        </row>
        <row r="222">
          <cell r="A222" t="str">
            <v>SANTA CRUZ DO MONTE CASTELO2014</v>
          </cell>
          <cell r="B222" t="str">
            <v>SANTA CRUZ DO MONTE CASTELO</v>
          </cell>
          <cell r="C222">
            <v>2014</v>
          </cell>
          <cell r="E222">
            <v>8215488.29</v>
          </cell>
          <cell r="F222">
            <v>7492853.4800000004</v>
          </cell>
          <cell r="G222">
            <v>3495242.89</v>
          </cell>
          <cell r="H222">
            <v>111654.07</v>
          </cell>
          <cell r="J222">
            <v>299844.81</v>
          </cell>
          <cell r="K222">
            <v>19615083.539999999</v>
          </cell>
        </row>
        <row r="223">
          <cell r="A223" t="str">
            <v>MAMBORE2002</v>
          </cell>
          <cell r="B223" t="str">
            <v>MAMBORE</v>
          </cell>
          <cell r="C223">
            <v>2002</v>
          </cell>
          <cell r="E223">
            <v>3831983.49</v>
          </cell>
          <cell r="F223">
            <v>3475827.23</v>
          </cell>
          <cell r="G223">
            <v>911339.73</v>
          </cell>
          <cell r="H223">
            <v>232126.27</v>
          </cell>
          <cell r="I223">
            <v>0</v>
          </cell>
          <cell r="J223">
            <v>344508.48</v>
          </cell>
          <cell r="K223">
            <v>8795785.2000000011</v>
          </cell>
        </row>
        <row r="224">
          <cell r="A224" t="str">
            <v>MAMBORE2003</v>
          </cell>
          <cell r="B224" t="str">
            <v>MAMBORE</v>
          </cell>
          <cell r="C224">
            <v>2003</v>
          </cell>
          <cell r="E224">
            <v>4435952.96</v>
          </cell>
          <cell r="F224">
            <v>4241435.83</v>
          </cell>
          <cell r="G224">
            <v>869037.37</v>
          </cell>
          <cell r="H224">
            <v>178614.04</v>
          </cell>
          <cell r="I224">
            <v>20000</v>
          </cell>
          <cell r="J224">
            <v>249711.82</v>
          </cell>
          <cell r="K224">
            <v>9994752.0199999977</v>
          </cell>
        </row>
        <row r="225">
          <cell r="A225" t="str">
            <v>MAMBORE2004</v>
          </cell>
          <cell r="B225" t="str">
            <v>MAMBORE</v>
          </cell>
          <cell r="C225">
            <v>2004</v>
          </cell>
          <cell r="E225">
            <v>5074644.5599999996</v>
          </cell>
          <cell r="F225">
            <v>4984341.29</v>
          </cell>
          <cell r="G225">
            <v>476384.92</v>
          </cell>
          <cell r="H225">
            <v>163564.81</v>
          </cell>
          <cell r="I225">
            <v>0</v>
          </cell>
          <cell r="J225">
            <v>401840.77</v>
          </cell>
          <cell r="K225">
            <v>11100776.35</v>
          </cell>
        </row>
        <row r="226">
          <cell r="A226" t="str">
            <v>MAMBORE2005</v>
          </cell>
          <cell r="B226" t="str">
            <v>MAMBORE</v>
          </cell>
          <cell r="C226">
            <v>2005</v>
          </cell>
          <cell r="E226">
            <v>5344942.99</v>
          </cell>
          <cell r="F226">
            <v>6432947.2599999998</v>
          </cell>
          <cell r="G226">
            <v>1120678.1599999999</v>
          </cell>
          <cell r="H226">
            <v>136235.93</v>
          </cell>
          <cell r="J226">
            <v>240838.31</v>
          </cell>
          <cell r="K226">
            <v>13275642.65</v>
          </cell>
        </row>
        <row r="227">
          <cell r="A227" t="str">
            <v>MAMBORE2006</v>
          </cell>
          <cell r="B227" t="str">
            <v>MAMBORE</v>
          </cell>
          <cell r="C227">
            <v>2006</v>
          </cell>
          <cell r="E227">
            <v>6541871.5899999999</v>
          </cell>
          <cell r="F227">
            <v>7656425.4900000002</v>
          </cell>
          <cell r="G227">
            <v>1874780.58</v>
          </cell>
          <cell r="H227">
            <v>56962.92</v>
          </cell>
          <cell r="I227">
            <v>0</v>
          </cell>
          <cell r="J227">
            <v>200177.15</v>
          </cell>
          <cell r="K227">
            <v>16330217.73</v>
          </cell>
        </row>
        <row r="228">
          <cell r="A228" t="str">
            <v>MAMBORE2007</v>
          </cell>
          <cell r="B228" t="str">
            <v>MAMBORE</v>
          </cell>
          <cell r="C228">
            <v>2007</v>
          </cell>
          <cell r="E228">
            <v>6738179.7599999998</v>
          </cell>
          <cell r="F228">
            <v>7412142.1500000004</v>
          </cell>
          <cell r="G228">
            <v>1277808.07</v>
          </cell>
          <cell r="H228">
            <v>63874.62</v>
          </cell>
          <cell r="I228">
            <v>0</v>
          </cell>
          <cell r="J228">
            <v>0</v>
          </cell>
          <cell r="K228">
            <v>15492004.6</v>
          </cell>
        </row>
        <row r="229">
          <cell r="A229" t="str">
            <v>MAMBORE2008</v>
          </cell>
          <cell r="B229" t="str">
            <v>MAMBORE</v>
          </cell>
          <cell r="C229">
            <v>2008</v>
          </cell>
          <cell r="E229">
            <v>7161006.2999999998</v>
          </cell>
          <cell r="F229">
            <v>9686651.2899999991</v>
          </cell>
          <cell r="G229">
            <v>1921134.77</v>
          </cell>
          <cell r="H229">
            <v>54098.32</v>
          </cell>
          <cell r="I229">
            <v>0</v>
          </cell>
          <cell r="J229">
            <v>370331.95</v>
          </cell>
          <cell r="K229">
            <v>19193222.629999999</v>
          </cell>
        </row>
        <row r="230">
          <cell r="A230" t="str">
            <v>MAMBORE2009</v>
          </cell>
          <cell r="B230" t="str">
            <v>MAMBORE</v>
          </cell>
          <cell r="C230">
            <v>2009</v>
          </cell>
          <cell r="E230">
            <v>9095942.4299999997</v>
          </cell>
          <cell r="F230">
            <v>9037345.4199999999</v>
          </cell>
          <cell r="G230">
            <v>3021638.17</v>
          </cell>
          <cell r="H230">
            <v>162787</v>
          </cell>
          <cell r="I230">
            <v>0</v>
          </cell>
          <cell r="J230">
            <v>170893.06</v>
          </cell>
          <cell r="K230">
            <v>21488606.080000002</v>
          </cell>
        </row>
        <row r="231">
          <cell r="A231" t="str">
            <v>MAMBORE2010</v>
          </cell>
          <cell r="B231" t="str">
            <v>MAMBORE</v>
          </cell>
          <cell r="C231">
            <v>2010</v>
          </cell>
          <cell r="E231">
            <v>10404456.859999999</v>
          </cell>
          <cell r="F231">
            <v>8600355.5299999993</v>
          </cell>
          <cell r="G231">
            <v>2790567.97</v>
          </cell>
          <cell r="H231">
            <v>184855.66</v>
          </cell>
          <cell r="I231">
            <v>0</v>
          </cell>
          <cell r="J231">
            <v>599672.48</v>
          </cell>
          <cell r="K231">
            <v>22579908.5</v>
          </cell>
        </row>
        <row r="232">
          <cell r="A232" t="str">
            <v>MAMBORE2011</v>
          </cell>
          <cell r="B232" t="str">
            <v>MAMBORE</v>
          </cell>
          <cell r="C232">
            <v>2011</v>
          </cell>
          <cell r="E232">
            <v>12786667.539999999</v>
          </cell>
          <cell r="F232">
            <v>10222457.289999999</v>
          </cell>
          <cell r="G232">
            <v>1698134.83</v>
          </cell>
          <cell r="H232">
            <v>143674.79</v>
          </cell>
          <cell r="I232">
            <v>0</v>
          </cell>
          <cell r="J232">
            <v>663322.23</v>
          </cell>
          <cell r="K232">
            <v>25514256.679999996</v>
          </cell>
        </row>
        <row r="233">
          <cell r="A233" t="str">
            <v>MAMBORE2012</v>
          </cell>
          <cell r="B233" t="str">
            <v>MAMBORE</v>
          </cell>
          <cell r="C233">
            <v>2012</v>
          </cell>
          <cell r="E233">
            <v>14786688.140000001</v>
          </cell>
          <cell r="F233">
            <v>10889770.16</v>
          </cell>
          <cell r="G233">
            <v>2887417.12</v>
          </cell>
          <cell r="H233">
            <v>97545.46</v>
          </cell>
          <cell r="J233">
            <v>451577.51</v>
          </cell>
          <cell r="K233">
            <v>29112998.390000004</v>
          </cell>
        </row>
        <row r="234">
          <cell r="A234" t="str">
            <v>MAMBORE2013</v>
          </cell>
          <cell r="B234" t="str">
            <v>MAMBORE</v>
          </cell>
          <cell r="C234">
            <v>2013</v>
          </cell>
          <cell r="E234">
            <v>16598389.859999999</v>
          </cell>
          <cell r="F234">
            <v>12125240.970000001</v>
          </cell>
          <cell r="G234">
            <v>2155850.23</v>
          </cell>
          <cell r="H234">
            <v>54063.93</v>
          </cell>
          <cell r="J234">
            <v>478794.63</v>
          </cell>
          <cell r="K234">
            <v>31412339.619999997</v>
          </cell>
        </row>
        <row r="235">
          <cell r="A235" t="str">
            <v>MAMBORE2014</v>
          </cell>
          <cell r="B235" t="str">
            <v>MAMBORE</v>
          </cell>
          <cell r="C235">
            <v>2014</v>
          </cell>
          <cell r="E235">
            <v>18980675.800000001</v>
          </cell>
          <cell r="F235">
            <v>14179441.359999999</v>
          </cell>
          <cell r="G235">
            <v>6029945.8099999996</v>
          </cell>
          <cell r="H235">
            <v>93961.76</v>
          </cell>
          <cell r="J235">
            <v>190338.28</v>
          </cell>
          <cell r="K235">
            <v>39474363.009999998</v>
          </cell>
        </row>
        <row r="236">
          <cell r="A236" t="str">
            <v>NOVA CANTU2002</v>
          </cell>
          <cell r="B236" t="str">
            <v>NOVA CANTU</v>
          </cell>
          <cell r="C236">
            <v>2002</v>
          </cell>
          <cell r="E236">
            <v>1531000</v>
          </cell>
          <cell r="F236">
            <v>3210000</v>
          </cell>
          <cell r="G236">
            <v>474000</v>
          </cell>
          <cell r="H236">
            <v>8000</v>
          </cell>
          <cell r="I236">
            <v>5000</v>
          </cell>
          <cell r="J236">
            <v>190000</v>
          </cell>
          <cell r="K236">
            <v>5418000</v>
          </cell>
        </row>
        <row r="237">
          <cell r="A237" t="str">
            <v>NOVA CANTU2003</v>
          </cell>
          <cell r="B237" t="str">
            <v>NOVA CANTU</v>
          </cell>
          <cell r="C237">
            <v>2003</v>
          </cell>
          <cell r="E237">
            <v>1916968</v>
          </cell>
          <cell r="F237">
            <v>2468338</v>
          </cell>
          <cell r="G237">
            <v>419933</v>
          </cell>
          <cell r="H237">
            <v>222</v>
          </cell>
          <cell r="I237">
            <v>230500</v>
          </cell>
          <cell r="J237">
            <v>125101</v>
          </cell>
          <cell r="K237">
            <v>5161062</v>
          </cell>
        </row>
        <row r="238">
          <cell r="A238" t="str">
            <v>NOVA CANTU2004</v>
          </cell>
          <cell r="B238" t="str">
            <v>NOVA CANTU</v>
          </cell>
          <cell r="C238">
            <v>2004</v>
          </cell>
          <cell r="E238">
            <v>2138517.0499999998</v>
          </cell>
          <cell r="F238">
            <v>3213526.63</v>
          </cell>
          <cell r="G238">
            <v>409950.97</v>
          </cell>
          <cell r="H238">
            <v>460.69</v>
          </cell>
          <cell r="I238">
            <v>51000</v>
          </cell>
          <cell r="J238">
            <v>130276.8</v>
          </cell>
          <cell r="K238">
            <v>5943732.1399999997</v>
          </cell>
        </row>
        <row r="239">
          <cell r="A239" t="str">
            <v>NOVA CANTU2005</v>
          </cell>
          <cell r="B239" t="str">
            <v>NOVA CANTU</v>
          </cell>
          <cell r="C239">
            <v>2005</v>
          </cell>
          <cell r="E239">
            <v>1719500.93</v>
          </cell>
          <cell r="F239">
            <v>3573055.25</v>
          </cell>
          <cell r="G239">
            <v>464657.02</v>
          </cell>
          <cell r="H239">
            <v>253.92</v>
          </cell>
          <cell r="I239">
            <v>12000</v>
          </cell>
          <cell r="J239">
            <v>103782.26</v>
          </cell>
          <cell r="K239">
            <v>5873249.379999999</v>
          </cell>
        </row>
        <row r="240">
          <cell r="A240" t="str">
            <v>NOVA CANTU2006</v>
          </cell>
          <cell r="B240" t="str">
            <v>NOVA CANTU</v>
          </cell>
          <cell r="C240">
            <v>2006</v>
          </cell>
          <cell r="E240">
            <v>1946543.04</v>
          </cell>
          <cell r="F240">
            <v>4379468.37</v>
          </cell>
          <cell r="G240">
            <v>747978.23999999999</v>
          </cell>
          <cell r="H240">
            <v>13128.37</v>
          </cell>
          <cell r="I240">
            <v>32000</v>
          </cell>
          <cell r="J240">
            <v>65565.039999999994</v>
          </cell>
          <cell r="K240">
            <v>7184683.0600000005</v>
          </cell>
        </row>
        <row r="241">
          <cell r="A241" t="str">
            <v>NOVA CANTU2007</v>
          </cell>
          <cell r="B241" t="str">
            <v>NOVA CANTU</v>
          </cell>
          <cell r="C241">
            <v>2007</v>
          </cell>
          <cell r="E241">
            <v>2386198.3199999998</v>
          </cell>
          <cell r="F241">
            <v>4225587.8099999996</v>
          </cell>
          <cell r="G241">
            <v>679892.85</v>
          </cell>
          <cell r="H241">
            <v>39584.769999999997</v>
          </cell>
          <cell r="I241">
            <v>87956.36</v>
          </cell>
          <cell r="J241">
            <v>128176.05</v>
          </cell>
          <cell r="K241">
            <v>7547396.1599999983</v>
          </cell>
        </row>
        <row r="242">
          <cell r="A242" t="str">
            <v>NOVA CANTU2008</v>
          </cell>
          <cell r="B242" t="str">
            <v>NOVA CANTU</v>
          </cell>
          <cell r="C242">
            <v>2008</v>
          </cell>
          <cell r="E242">
            <v>2771058.16</v>
          </cell>
          <cell r="F242">
            <v>4768808.88</v>
          </cell>
          <cell r="G242">
            <v>1293227.2</v>
          </cell>
          <cell r="H242">
            <v>38827.31</v>
          </cell>
          <cell r="I242">
            <v>0</v>
          </cell>
          <cell r="J242">
            <v>198357.36</v>
          </cell>
          <cell r="K242">
            <v>9070278.9100000001</v>
          </cell>
        </row>
        <row r="243">
          <cell r="A243" t="str">
            <v>NOVA CANTU2009</v>
          </cell>
          <cell r="B243" t="str">
            <v>NOVA CANTU</v>
          </cell>
          <cell r="C243">
            <v>2009</v>
          </cell>
          <cell r="E243">
            <v>3179052.52</v>
          </cell>
          <cell r="F243">
            <v>4494225.75</v>
          </cell>
          <cell r="G243">
            <v>1730676.04</v>
          </cell>
          <cell r="H243">
            <v>81999.75</v>
          </cell>
          <cell r="I243">
            <v>252369.56</v>
          </cell>
          <cell r="J243">
            <v>265336.65999999997</v>
          </cell>
          <cell r="K243">
            <v>10003660.279999999</v>
          </cell>
        </row>
        <row r="244">
          <cell r="A244" t="str">
            <v>NOVA CANTU2010</v>
          </cell>
          <cell r="B244" t="str">
            <v>NOVA CANTU</v>
          </cell>
          <cell r="C244">
            <v>2010</v>
          </cell>
          <cell r="E244">
            <v>3823846.19</v>
          </cell>
          <cell r="F244">
            <v>5128542.4400000004</v>
          </cell>
          <cell r="G244">
            <v>1132436.44</v>
          </cell>
          <cell r="H244">
            <v>95000</v>
          </cell>
          <cell r="I244">
            <v>0</v>
          </cell>
          <cell r="J244">
            <v>373095.4</v>
          </cell>
          <cell r="K244">
            <v>10552920.470000001</v>
          </cell>
        </row>
        <row r="245">
          <cell r="A245" t="str">
            <v>NOVA CANTU2011</v>
          </cell>
          <cell r="B245" t="str">
            <v>NOVA CANTU</v>
          </cell>
          <cell r="C245">
            <v>2011</v>
          </cell>
          <cell r="E245">
            <v>4017821.69</v>
          </cell>
          <cell r="F245">
            <v>5819119.3499999996</v>
          </cell>
          <cell r="G245">
            <v>1380160.79</v>
          </cell>
          <cell r="H245">
            <v>112887.75</v>
          </cell>
          <cell r="I245">
            <v>0</v>
          </cell>
          <cell r="J245">
            <v>378585.37</v>
          </cell>
          <cell r="K245">
            <v>11708574.949999997</v>
          </cell>
        </row>
        <row r="246">
          <cell r="A246" t="str">
            <v>NOVA CANTU2012</v>
          </cell>
          <cell r="B246" t="str">
            <v>NOVA CANTU</v>
          </cell>
          <cell r="C246">
            <v>2012</v>
          </cell>
          <cell r="E246">
            <v>4717675.5999999996</v>
          </cell>
          <cell r="F246">
            <v>6328903.4299999997</v>
          </cell>
          <cell r="G246">
            <v>1623810.51</v>
          </cell>
          <cell r="H246">
            <v>75861.84</v>
          </cell>
          <cell r="I246">
            <v>0</v>
          </cell>
          <cell r="J246">
            <v>386594.67</v>
          </cell>
          <cell r="K246">
            <v>13132846.049999999</v>
          </cell>
        </row>
        <row r="247">
          <cell r="A247" t="str">
            <v>NOVA CANTU2013</v>
          </cell>
          <cell r="B247" t="str">
            <v>NOVA CANTU</v>
          </cell>
          <cell r="C247">
            <v>2013</v>
          </cell>
          <cell r="E247">
            <v>5418430.5499999998</v>
          </cell>
          <cell r="F247">
            <v>5463724.8399999999</v>
          </cell>
          <cell r="G247">
            <v>1754209.68</v>
          </cell>
          <cell r="H247">
            <v>60759.47</v>
          </cell>
          <cell r="I247">
            <v>132004.76999999999</v>
          </cell>
          <cell r="J247">
            <v>364924.24</v>
          </cell>
          <cell r="K247">
            <v>13194053.550000001</v>
          </cell>
        </row>
        <row r="248">
          <cell r="A248" t="str">
            <v>NOVA CANTU2014</v>
          </cell>
          <cell r="B248" t="str">
            <v>NOVA CANTU</v>
          </cell>
          <cell r="C248">
            <v>2014</v>
          </cell>
          <cell r="E248">
            <v>5863178.4000000004</v>
          </cell>
          <cell r="F248">
            <v>7776621.1799999997</v>
          </cell>
          <cell r="G248">
            <v>677175.61</v>
          </cell>
          <cell r="H248">
            <v>42775.08</v>
          </cell>
          <cell r="I248">
            <v>70000</v>
          </cell>
          <cell r="J248">
            <v>371233.73</v>
          </cell>
          <cell r="K248">
            <v>14800984</v>
          </cell>
        </row>
        <row r="249">
          <cell r="A249" t="str">
            <v>TAPES2002</v>
          </cell>
          <cell r="B249" t="str">
            <v>TAPES</v>
          </cell>
          <cell r="C249">
            <v>2002</v>
          </cell>
          <cell r="E249">
            <v>4859028.4000000004</v>
          </cell>
          <cell r="F249">
            <v>2897040.07</v>
          </cell>
          <cell r="G249">
            <v>511038.67</v>
          </cell>
          <cell r="H249">
            <v>0</v>
          </cell>
          <cell r="I249">
            <v>0</v>
          </cell>
          <cell r="J249">
            <v>651049.66</v>
          </cell>
          <cell r="K249">
            <v>8918156.8000000007</v>
          </cell>
        </row>
        <row r="250">
          <cell r="A250" t="str">
            <v>TAPES2003</v>
          </cell>
          <cell r="B250" t="str">
            <v>TAPES</v>
          </cell>
          <cell r="C250">
            <v>2003</v>
          </cell>
          <cell r="E250">
            <v>5007529.6500000004</v>
          </cell>
          <cell r="F250">
            <v>2875977.77</v>
          </cell>
          <cell r="G250">
            <v>430570.74</v>
          </cell>
          <cell r="H250">
            <v>0</v>
          </cell>
          <cell r="I250">
            <v>0</v>
          </cell>
          <cell r="J250">
            <v>582563.04</v>
          </cell>
          <cell r="K250">
            <v>8896641.1999999993</v>
          </cell>
        </row>
        <row r="251">
          <cell r="A251" t="str">
            <v>TAPES2004</v>
          </cell>
          <cell r="B251" t="str">
            <v>TAPES</v>
          </cell>
          <cell r="C251">
            <v>2004</v>
          </cell>
          <cell r="E251">
            <v>5288975.21</v>
          </cell>
          <cell r="F251">
            <v>5127474.0199999996</v>
          </cell>
          <cell r="G251">
            <v>943443.49</v>
          </cell>
          <cell r="H251">
            <v>0</v>
          </cell>
          <cell r="I251">
            <v>0</v>
          </cell>
          <cell r="J251">
            <v>325012.90000000002</v>
          </cell>
          <cell r="K251">
            <v>11684905.620000001</v>
          </cell>
        </row>
        <row r="252">
          <cell r="A252" t="str">
            <v>TAPES2005</v>
          </cell>
          <cell r="B252" t="str">
            <v>TAPES</v>
          </cell>
          <cell r="C252">
            <v>2005</v>
          </cell>
          <cell r="E252">
            <v>6060644.9000000004</v>
          </cell>
          <cell r="F252">
            <v>5640353.7000000002</v>
          </cell>
          <cell r="G252">
            <v>744655.73</v>
          </cell>
          <cell r="J252">
            <v>174820.05</v>
          </cell>
          <cell r="K252">
            <v>12620474.380000003</v>
          </cell>
        </row>
        <row r="253">
          <cell r="A253" t="str">
            <v>TAPES2006</v>
          </cell>
          <cell r="B253" t="str">
            <v>TAPES</v>
          </cell>
          <cell r="C253">
            <v>2006</v>
          </cell>
          <cell r="E253">
            <v>5727713.5899999999</v>
          </cell>
          <cell r="F253">
            <v>8090371.8399999999</v>
          </cell>
          <cell r="G253">
            <v>890526.32</v>
          </cell>
          <cell r="H253">
            <v>0</v>
          </cell>
          <cell r="I253">
            <v>0</v>
          </cell>
          <cell r="J253">
            <v>237791.77</v>
          </cell>
          <cell r="K253">
            <v>14946403.52</v>
          </cell>
        </row>
        <row r="254">
          <cell r="A254" t="str">
            <v>TAPES2007</v>
          </cell>
          <cell r="B254" t="str">
            <v>TAPES</v>
          </cell>
          <cell r="C254">
            <v>2007</v>
          </cell>
          <cell r="E254">
            <v>7124556.5099999998</v>
          </cell>
          <cell r="F254">
            <v>8970149.3800000008</v>
          </cell>
          <cell r="G254">
            <v>1160572.32</v>
          </cell>
          <cell r="H254">
            <v>0</v>
          </cell>
          <cell r="I254">
            <v>0</v>
          </cell>
          <cell r="J254">
            <v>263981.92</v>
          </cell>
          <cell r="K254">
            <v>17519260.130000003</v>
          </cell>
        </row>
        <row r="255">
          <cell r="A255" t="str">
            <v>TAPES2008</v>
          </cell>
          <cell r="B255" t="str">
            <v>TAPES</v>
          </cell>
          <cell r="C255">
            <v>2008</v>
          </cell>
          <cell r="E255">
            <v>9061690.5299999993</v>
          </cell>
          <cell r="F255">
            <v>9639113.6699999999</v>
          </cell>
          <cell r="G255">
            <v>2253151.89</v>
          </cell>
          <cell r="H255">
            <v>0</v>
          </cell>
          <cell r="I255">
            <v>0</v>
          </cell>
          <cell r="J255">
            <v>295263.76</v>
          </cell>
          <cell r="K255">
            <v>21249219.850000001</v>
          </cell>
        </row>
        <row r="256">
          <cell r="A256" t="str">
            <v>TAPES2009</v>
          </cell>
          <cell r="B256" t="str">
            <v>TAPES</v>
          </cell>
          <cell r="C256">
            <v>2009</v>
          </cell>
          <cell r="E256">
            <v>10040132.57</v>
          </cell>
          <cell r="F256">
            <v>10123416.27</v>
          </cell>
          <cell r="G256">
            <v>1606602.95</v>
          </cell>
          <cell r="H256">
            <v>0</v>
          </cell>
          <cell r="I256">
            <v>58948.3</v>
          </cell>
          <cell r="J256">
            <v>306809.73</v>
          </cell>
          <cell r="K256">
            <v>22135909.82</v>
          </cell>
        </row>
        <row r="257">
          <cell r="A257" t="str">
            <v>TAPES2010</v>
          </cell>
          <cell r="B257" t="str">
            <v>TAPES</v>
          </cell>
          <cell r="C257">
            <v>2010</v>
          </cell>
          <cell r="E257">
            <v>10795138.359999999</v>
          </cell>
          <cell r="F257">
            <v>10809969.99</v>
          </cell>
          <cell r="G257">
            <v>1642258.91</v>
          </cell>
          <cell r="H257">
            <v>0</v>
          </cell>
          <cell r="I257">
            <v>0</v>
          </cell>
          <cell r="J257">
            <v>365170.93</v>
          </cell>
          <cell r="K257">
            <v>23612538.190000001</v>
          </cell>
        </row>
        <row r="258">
          <cell r="A258" t="str">
            <v>TAPES2011</v>
          </cell>
          <cell r="B258" t="str">
            <v>TAPES</v>
          </cell>
          <cell r="C258">
            <v>2011</v>
          </cell>
          <cell r="E258">
            <v>11723676.73</v>
          </cell>
          <cell r="F258">
            <v>11680744.84</v>
          </cell>
          <cell r="G258">
            <v>2338565.5099999998</v>
          </cell>
          <cell r="H258">
            <v>0</v>
          </cell>
          <cell r="I258">
            <v>0</v>
          </cell>
          <cell r="J258">
            <v>541275.01</v>
          </cell>
          <cell r="K258">
            <v>26284262.09</v>
          </cell>
        </row>
        <row r="259">
          <cell r="A259" t="str">
            <v>TAPES2012</v>
          </cell>
          <cell r="B259" t="str">
            <v>TAPES</v>
          </cell>
          <cell r="C259">
            <v>2012</v>
          </cell>
          <cell r="E259">
            <v>16539997.43</v>
          </cell>
          <cell r="F259">
            <v>10291868.16</v>
          </cell>
          <cell r="G259">
            <v>1242135.0900000001</v>
          </cell>
          <cell r="H259">
            <v>0</v>
          </cell>
          <cell r="I259">
            <v>0</v>
          </cell>
          <cell r="J259">
            <v>471794.08</v>
          </cell>
          <cell r="K259">
            <v>28545794.759999998</v>
          </cell>
        </row>
        <row r="260">
          <cell r="A260" t="str">
            <v>TAPES2013</v>
          </cell>
          <cell r="B260" t="str">
            <v>TAPES</v>
          </cell>
          <cell r="C260">
            <v>2013</v>
          </cell>
          <cell r="E260">
            <v>17633448.469999999</v>
          </cell>
          <cell r="F260">
            <v>11824225.17</v>
          </cell>
          <cell r="G260">
            <v>2154284.31</v>
          </cell>
          <cell r="J260">
            <v>452523.84</v>
          </cell>
          <cell r="K260">
            <v>32064481.789999999</v>
          </cell>
        </row>
        <row r="261">
          <cell r="A261" t="str">
            <v>TAPES2014</v>
          </cell>
          <cell r="B261" t="str">
            <v>TAPES</v>
          </cell>
          <cell r="C261">
            <v>2014</v>
          </cell>
          <cell r="E261">
            <v>19517420.899999999</v>
          </cell>
          <cell r="F261">
            <v>13942540.949999999</v>
          </cell>
          <cell r="G261">
            <v>3981498.68</v>
          </cell>
          <cell r="J261">
            <v>358941.44</v>
          </cell>
          <cell r="K261">
            <v>37800401.969999999</v>
          </cell>
        </row>
        <row r="262">
          <cell r="A262" t="str">
            <v>SÃO GONÇALO DO PARÁ2002</v>
          </cell>
          <cell r="B262" t="str">
            <v>SÃO GONÇALO DO PARÁ</v>
          </cell>
          <cell r="C262">
            <v>2002</v>
          </cell>
          <cell r="E262">
            <v>2262714</v>
          </cell>
          <cell r="F262">
            <v>1322921</v>
          </cell>
          <cell r="G262">
            <v>1485838</v>
          </cell>
          <cell r="H262">
            <v>6515</v>
          </cell>
          <cell r="I262">
            <v>56115</v>
          </cell>
          <cell r="J262">
            <v>0</v>
          </cell>
          <cell r="K262">
            <v>5134103</v>
          </cell>
        </row>
        <row r="263">
          <cell r="A263" t="str">
            <v>SÃO GONÇALO DO PARÁ2003</v>
          </cell>
          <cell r="B263" t="str">
            <v>SÃO GONÇALO DO PARÁ</v>
          </cell>
          <cell r="C263">
            <v>2003</v>
          </cell>
          <cell r="E263">
            <v>2517619</v>
          </cell>
          <cell r="F263">
            <v>1734430</v>
          </cell>
          <cell r="G263">
            <v>551653</v>
          </cell>
          <cell r="H263">
            <v>4681</v>
          </cell>
          <cell r="I263">
            <v>0</v>
          </cell>
          <cell r="J263">
            <v>53706</v>
          </cell>
          <cell r="K263">
            <v>4862089</v>
          </cell>
        </row>
        <row r="264">
          <cell r="A264" t="str">
            <v>SÃO GONÇALO DO PARÁ2004</v>
          </cell>
          <cell r="B264" t="str">
            <v>SÃO GONÇALO DO PARÁ</v>
          </cell>
          <cell r="C264">
            <v>2004</v>
          </cell>
          <cell r="E264">
            <v>3004000</v>
          </cell>
          <cell r="F264">
            <v>2039000</v>
          </cell>
          <cell r="G264">
            <v>410000</v>
          </cell>
          <cell r="H264">
            <v>1000</v>
          </cell>
          <cell r="I264">
            <v>0</v>
          </cell>
          <cell r="J264">
            <v>72000</v>
          </cell>
          <cell r="K264">
            <v>5526000</v>
          </cell>
        </row>
        <row r="265">
          <cell r="A265" t="str">
            <v>SÃO GONÇALO DO PARÁ2005</v>
          </cell>
          <cell r="B265" t="str">
            <v>SÃO GONÇALO DO PARÁ</v>
          </cell>
          <cell r="C265">
            <v>2005</v>
          </cell>
          <cell r="E265">
            <v>3324281.38</v>
          </cell>
          <cell r="F265">
            <v>2242929.21</v>
          </cell>
          <cell r="G265">
            <v>241486.84</v>
          </cell>
          <cell r="H265">
            <v>1644.36</v>
          </cell>
          <cell r="I265">
            <v>0</v>
          </cell>
          <cell r="J265">
            <v>125080.62</v>
          </cell>
          <cell r="K265">
            <v>5935422.4100000001</v>
          </cell>
        </row>
        <row r="266">
          <cell r="A266" t="str">
            <v>SÃO GONÇALO DO PARÁ2006</v>
          </cell>
          <cell r="B266" t="str">
            <v>SÃO GONÇALO DO PARÁ</v>
          </cell>
          <cell r="C266">
            <v>2006</v>
          </cell>
          <cell r="E266">
            <v>3737237.13</v>
          </cell>
          <cell r="F266">
            <v>2825249.37</v>
          </cell>
          <cell r="G266">
            <v>970001.19</v>
          </cell>
          <cell r="H266">
            <v>1514.51</v>
          </cell>
          <cell r="I266">
            <v>0</v>
          </cell>
          <cell r="J266">
            <v>125764.02</v>
          </cell>
          <cell r="K266">
            <v>7659766.2199999988</v>
          </cell>
        </row>
        <row r="267">
          <cell r="A267" t="str">
            <v>SÃO GONÇALO DO PARÁ2007</v>
          </cell>
          <cell r="B267" t="str">
            <v>SÃO GONÇALO DO PARÁ</v>
          </cell>
          <cell r="C267">
            <v>2007</v>
          </cell>
          <cell r="E267">
            <v>4704594.67</v>
          </cell>
          <cell r="F267">
            <v>3115811.01</v>
          </cell>
          <cell r="G267">
            <v>873587.86</v>
          </cell>
          <cell r="H267">
            <v>0</v>
          </cell>
          <cell r="I267">
            <v>0</v>
          </cell>
          <cell r="J267">
            <v>125084.45</v>
          </cell>
          <cell r="K267">
            <v>8819077.9899999984</v>
          </cell>
        </row>
        <row r="268">
          <cell r="A268" t="str">
            <v>SÃO GONÇALO DO PARÁ2008</v>
          </cell>
          <cell r="B268" t="str">
            <v>SÃO GONÇALO DO PARÁ</v>
          </cell>
          <cell r="C268">
            <v>2008</v>
          </cell>
          <cell r="E268">
            <v>6133706.5</v>
          </cell>
          <cell r="F268">
            <v>4314415.29</v>
          </cell>
          <cell r="G268">
            <v>1887691.52</v>
          </cell>
          <cell r="H268">
            <v>116.72</v>
          </cell>
          <cell r="I268">
            <v>0</v>
          </cell>
          <cell r="J268">
            <v>273980.99</v>
          </cell>
          <cell r="K268">
            <v>12609911.02</v>
          </cell>
        </row>
        <row r="269">
          <cell r="A269" t="str">
            <v>SÃO GONÇALO DO PARÁ2009</v>
          </cell>
          <cell r="B269" t="str">
            <v>SÃO GONÇALO DO PARÁ</v>
          </cell>
          <cell r="C269">
            <v>2009</v>
          </cell>
          <cell r="E269">
            <v>6821494.8300000001</v>
          </cell>
          <cell r="F269">
            <v>4342277.62</v>
          </cell>
          <cell r="G269">
            <v>1981018.33</v>
          </cell>
          <cell r="H269">
            <v>0</v>
          </cell>
          <cell r="I269">
            <v>0</v>
          </cell>
          <cell r="J269">
            <v>239009.94</v>
          </cell>
          <cell r="K269">
            <v>13383800.719999999</v>
          </cell>
        </row>
        <row r="270">
          <cell r="A270" t="str">
            <v>SÃO GONÇALO DO PARÁ2010</v>
          </cell>
          <cell r="B270" t="str">
            <v>SÃO GONÇALO DO PARÁ</v>
          </cell>
          <cell r="C270">
            <v>2010</v>
          </cell>
          <cell r="E270">
            <v>7618052.0300000003</v>
          </cell>
          <cell r="F270">
            <v>4859619.01</v>
          </cell>
          <cell r="G270">
            <v>3074808.75</v>
          </cell>
          <cell r="H270">
            <v>39319.660000000003</v>
          </cell>
          <cell r="I270">
            <v>0</v>
          </cell>
          <cell r="J270">
            <v>311019.2</v>
          </cell>
          <cell r="K270">
            <v>15902818.649999999</v>
          </cell>
        </row>
        <row r="271">
          <cell r="A271" t="str">
            <v>SÃO GONÇALO DO PARÁ2011</v>
          </cell>
          <cell r="B271" t="str">
            <v>SÃO GONÇALO DO PARÁ</v>
          </cell>
          <cell r="C271">
            <v>2011</v>
          </cell>
          <cell r="E271">
            <v>9052810.4800000004</v>
          </cell>
          <cell r="F271">
            <v>6026169.75</v>
          </cell>
          <cell r="G271">
            <v>2169881.33</v>
          </cell>
          <cell r="H271">
            <v>0</v>
          </cell>
          <cell r="I271">
            <v>0</v>
          </cell>
          <cell r="J271">
            <v>587176.76</v>
          </cell>
          <cell r="K271">
            <v>17836038.320000004</v>
          </cell>
        </row>
        <row r="272">
          <cell r="A272" t="str">
            <v>SÃO GONÇALO DO PARÁ2012</v>
          </cell>
          <cell r="B272" t="str">
            <v>SÃO GONÇALO DO PARÁ</v>
          </cell>
          <cell r="C272">
            <v>2012</v>
          </cell>
          <cell r="E272">
            <v>9880225.8900000006</v>
          </cell>
          <cell r="F272">
            <v>5711828.2400000002</v>
          </cell>
          <cell r="G272">
            <v>2108368.6</v>
          </cell>
          <cell r="H272">
            <v>66496.399999999994</v>
          </cell>
          <cell r="I272">
            <v>0</v>
          </cell>
          <cell r="J272">
            <v>682917.64</v>
          </cell>
          <cell r="K272">
            <v>18449836.77</v>
          </cell>
        </row>
        <row r="273">
          <cell r="A273" t="str">
            <v>SÃO GONÇALO DO PARÁ2013</v>
          </cell>
          <cell r="B273" t="str">
            <v>SÃO GONÇALO DO PARÁ</v>
          </cell>
          <cell r="C273">
            <v>2013</v>
          </cell>
          <cell r="E273">
            <v>11593662.99</v>
          </cell>
          <cell r="F273">
            <v>5435553.3300000001</v>
          </cell>
          <cell r="G273">
            <v>330880.52</v>
          </cell>
          <cell r="H273">
            <v>73965.3</v>
          </cell>
          <cell r="J273">
            <v>314525.48</v>
          </cell>
          <cell r="K273">
            <v>17748587.620000001</v>
          </cell>
        </row>
        <row r="274">
          <cell r="A274" t="str">
            <v>SÃO GONÇALO DO PARÁ2014</v>
          </cell>
          <cell r="B274" t="str">
            <v>SÃO GONÇALO DO PARÁ</v>
          </cell>
          <cell r="C274">
            <v>2014</v>
          </cell>
          <cell r="K274">
            <v>0</v>
          </cell>
        </row>
        <row r="275">
          <cell r="A275" t="str">
            <v>DIVINÓPOLIS2002</v>
          </cell>
          <cell r="B275" t="str">
            <v>DIVINÓPOLIS</v>
          </cell>
          <cell r="C275">
            <v>2002</v>
          </cell>
          <cell r="E275">
            <v>50310484.890000001</v>
          </cell>
          <cell r="F275">
            <v>49486047.600000001</v>
          </cell>
          <cell r="G275">
            <v>7546589.8099999996</v>
          </cell>
          <cell r="H275">
            <v>1869438.08</v>
          </cell>
          <cell r="I275">
            <v>0</v>
          </cell>
          <cell r="J275">
            <v>1047275.43</v>
          </cell>
          <cell r="K275">
            <v>110259835.81000002</v>
          </cell>
        </row>
        <row r="276">
          <cell r="A276" t="str">
            <v>DIVINÓPOLIS2003</v>
          </cell>
          <cell r="B276" t="str">
            <v>DIVINÓPOLIS</v>
          </cell>
          <cell r="C276">
            <v>2003</v>
          </cell>
          <cell r="E276">
            <v>55967573.890000001</v>
          </cell>
          <cell r="F276">
            <v>50977239.170000002</v>
          </cell>
          <cell r="G276">
            <v>13254191.550000001</v>
          </cell>
          <cell r="H276">
            <v>2303094.71</v>
          </cell>
          <cell r="I276">
            <v>0</v>
          </cell>
          <cell r="J276">
            <v>1092328.6399999999</v>
          </cell>
          <cell r="K276">
            <v>123594427.95999999</v>
          </cell>
        </row>
        <row r="277">
          <cell r="A277" t="str">
            <v>DIVINÓPOLIS2004</v>
          </cell>
          <cell r="B277" t="str">
            <v>DIVINÓPOLIS</v>
          </cell>
          <cell r="C277">
            <v>2004</v>
          </cell>
          <cell r="E277">
            <v>60851780.149999999</v>
          </cell>
          <cell r="F277">
            <v>63923468.649999999</v>
          </cell>
          <cell r="G277">
            <v>13614316.42</v>
          </cell>
          <cell r="H277">
            <v>2983788.77</v>
          </cell>
          <cell r="I277">
            <v>12000</v>
          </cell>
          <cell r="J277">
            <v>2124152.37</v>
          </cell>
          <cell r="K277">
            <v>143509506.36000001</v>
          </cell>
        </row>
        <row r="278">
          <cell r="A278" t="str">
            <v>DIVINÓPOLIS2005</v>
          </cell>
          <cell r="B278" t="str">
            <v>DIVINÓPOLIS</v>
          </cell>
          <cell r="C278">
            <v>2005</v>
          </cell>
          <cell r="E278">
            <v>76163205.719999999</v>
          </cell>
          <cell r="F278">
            <v>64979527.240000002</v>
          </cell>
          <cell r="G278">
            <v>6047881.0099999998</v>
          </cell>
          <cell r="H278">
            <v>3256027.01</v>
          </cell>
          <cell r="I278">
            <v>0</v>
          </cell>
          <cell r="J278">
            <v>2052861.38</v>
          </cell>
          <cell r="K278">
            <v>152499502.35999998</v>
          </cell>
        </row>
        <row r="279">
          <cell r="A279" t="str">
            <v>DIVINÓPOLIS2006</v>
          </cell>
          <cell r="B279" t="str">
            <v>DIVINÓPOLIS</v>
          </cell>
          <cell r="C279">
            <v>2006</v>
          </cell>
          <cell r="E279">
            <v>81545317.950000003</v>
          </cell>
          <cell r="F279">
            <v>75150309.939999998</v>
          </cell>
          <cell r="G279">
            <v>11801943.060000001</v>
          </cell>
          <cell r="H279">
            <v>3521192.15</v>
          </cell>
          <cell r="I279">
            <v>171501</v>
          </cell>
          <cell r="J279">
            <v>2187673.6000000001</v>
          </cell>
          <cell r="K279">
            <v>174377937.69999999</v>
          </cell>
        </row>
        <row r="280">
          <cell r="A280" t="str">
            <v>DIVINÓPOLIS2007</v>
          </cell>
          <cell r="B280" t="str">
            <v>DIVINÓPOLIS</v>
          </cell>
          <cell r="C280">
            <v>2007</v>
          </cell>
          <cell r="E280">
            <v>95165753.680000007</v>
          </cell>
          <cell r="F280">
            <v>88184703.980000004</v>
          </cell>
          <cell r="G280">
            <v>14404113.439999999</v>
          </cell>
          <cell r="H280">
            <v>3556713.98</v>
          </cell>
          <cell r="I280">
            <v>30000</v>
          </cell>
          <cell r="J280">
            <v>2402355.2400000002</v>
          </cell>
          <cell r="K280">
            <v>203743640.32000002</v>
          </cell>
        </row>
        <row r="281">
          <cell r="A281" t="str">
            <v>DIVINÓPOLIS2008</v>
          </cell>
          <cell r="B281" t="str">
            <v>DIVINÓPOLIS</v>
          </cell>
          <cell r="C281">
            <v>2008</v>
          </cell>
          <cell r="E281">
            <v>107766612.59999999</v>
          </cell>
          <cell r="F281">
            <v>112735193.3</v>
          </cell>
          <cell r="G281">
            <v>18912551.879999999</v>
          </cell>
          <cell r="H281">
            <v>4398292.34</v>
          </cell>
          <cell r="I281">
            <v>774251.92</v>
          </cell>
          <cell r="J281">
            <v>3617329.22</v>
          </cell>
          <cell r="K281">
            <v>248204231.25999996</v>
          </cell>
        </row>
        <row r="282">
          <cell r="A282" t="str">
            <v>DIVINÓPOLIS2009</v>
          </cell>
          <cell r="B282" t="str">
            <v>DIVINÓPOLIS</v>
          </cell>
          <cell r="C282">
            <v>2009</v>
          </cell>
          <cell r="E282">
            <v>126035406.41</v>
          </cell>
          <cell r="F282">
            <v>121377201.56999999</v>
          </cell>
          <cell r="G282">
            <v>27367850.07</v>
          </cell>
          <cell r="H282">
            <v>4044840.84</v>
          </cell>
          <cell r="I282">
            <v>700000</v>
          </cell>
          <cell r="J282">
            <v>3398022.93</v>
          </cell>
          <cell r="K282">
            <v>282923321.81999999</v>
          </cell>
        </row>
        <row r="283">
          <cell r="A283" t="str">
            <v>DIVINÓPOLIS2010</v>
          </cell>
          <cell r="B283" t="str">
            <v>DIVINÓPOLIS</v>
          </cell>
          <cell r="C283">
            <v>2010</v>
          </cell>
          <cell r="E283">
            <v>138196667.88</v>
          </cell>
          <cell r="F283">
            <v>131109843.31</v>
          </cell>
          <cell r="G283">
            <v>37365664.020000003</v>
          </cell>
          <cell r="H283">
            <v>3896931.5</v>
          </cell>
          <cell r="I283">
            <v>0</v>
          </cell>
          <cell r="J283">
            <v>2956071.46</v>
          </cell>
          <cell r="K283">
            <v>313525178.16999996</v>
          </cell>
        </row>
        <row r="284">
          <cell r="A284" t="str">
            <v>DIVINÓPOLIS2011</v>
          </cell>
          <cell r="B284" t="str">
            <v>DIVINÓPOLIS</v>
          </cell>
          <cell r="C284">
            <v>2011</v>
          </cell>
          <cell r="E284">
            <v>179013705.36000001</v>
          </cell>
          <cell r="F284">
            <v>130645707.89</v>
          </cell>
          <cell r="G284">
            <v>35083209.57</v>
          </cell>
          <cell r="H284">
            <v>4349344.6399999997</v>
          </cell>
          <cell r="I284">
            <v>0</v>
          </cell>
          <cell r="J284">
            <v>6660567.7400000002</v>
          </cell>
          <cell r="K284">
            <v>355752535.19999999</v>
          </cell>
        </row>
        <row r="285">
          <cell r="A285" t="str">
            <v>DIVINÓPOLIS2012</v>
          </cell>
          <cell r="B285" t="str">
            <v>DIVINÓPOLIS</v>
          </cell>
          <cell r="C285">
            <v>2012</v>
          </cell>
          <cell r="E285">
            <v>202494349.09999999</v>
          </cell>
          <cell r="F285">
            <v>133856679.20999999</v>
          </cell>
          <cell r="G285">
            <v>40365144.18</v>
          </cell>
          <cell r="H285">
            <v>4691757.97</v>
          </cell>
          <cell r="I285">
            <v>0</v>
          </cell>
          <cell r="J285">
            <v>6767104.75</v>
          </cell>
          <cell r="K285">
            <v>388175035.21000004</v>
          </cell>
        </row>
        <row r="286">
          <cell r="A286" t="str">
            <v>DIVINÓPOLIS2013</v>
          </cell>
          <cell r="B286" t="str">
            <v>DIVINÓPOLIS</v>
          </cell>
          <cell r="C286">
            <v>2013</v>
          </cell>
          <cell r="E286">
            <v>213679499.87</v>
          </cell>
          <cell r="F286">
            <v>141826563.77000001</v>
          </cell>
          <cell r="G286">
            <v>30190484.93</v>
          </cell>
          <cell r="H286">
            <v>4474653.8099999996</v>
          </cell>
          <cell r="I286">
            <v>0</v>
          </cell>
          <cell r="J286">
            <v>6999343.1299999999</v>
          </cell>
          <cell r="K286">
            <v>397170545.50999999</v>
          </cell>
        </row>
        <row r="287">
          <cell r="A287" t="str">
            <v>DIVINÓPOLIS2014</v>
          </cell>
          <cell r="B287" t="str">
            <v>DIVINÓPOLIS</v>
          </cell>
          <cell r="C287">
            <v>2014</v>
          </cell>
          <cell r="E287">
            <v>237427865.53999999</v>
          </cell>
          <cell r="F287">
            <v>152027665.21000001</v>
          </cell>
          <cell r="G287">
            <v>38059664.619999997</v>
          </cell>
          <cell r="H287">
            <v>5021148.6399999997</v>
          </cell>
          <cell r="J287">
            <v>7204699.7000000002</v>
          </cell>
          <cell r="K287">
            <v>439741043.70999998</v>
          </cell>
        </row>
        <row r="288">
          <cell r="A288" t="str">
            <v>ITAMBACURI2002</v>
          </cell>
          <cell r="B288" t="str">
            <v>ITAMBACURI</v>
          </cell>
          <cell r="C288">
            <v>2002</v>
          </cell>
          <cell r="E288">
            <v>5117699.4000000004</v>
          </cell>
          <cell r="F288">
            <v>3790938.81</v>
          </cell>
          <cell r="G288">
            <v>881508.91</v>
          </cell>
          <cell r="H288">
            <v>0</v>
          </cell>
          <cell r="I288">
            <v>0</v>
          </cell>
          <cell r="J288">
            <v>261431.11</v>
          </cell>
          <cell r="K288">
            <v>10051578.23</v>
          </cell>
        </row>
        <row r="289">
          <cell r="A289" t="str">
            <v>ITAMBACURI2003</v>
          </cell>
          <cell r="B289" t="str">
            <v>ITAMBACURI</v>
          </cell>
          <cell r="C289">
            <v>2003</v>
          </cell>
          <cell r="E289">
            <v>5856903.1399999997</v>
          </cell>
          <cell r="F289">
            <v>4976569.72</v>
          </cell>
          <cell r="G289">
            <v>1785143.05</v>
          </cell>
          <cell r="H289">
            <v>0</v>
          </cell>
          <cell r="I289">
            <v>9000</v>
          </cell>
          <cell r="J289">
            <v>256963.36</v>
          </cell>
          <cell r="K289">
            <v>12884579.27</v>
          </cell>
        </row>
        <row r="290">
          <cell r="A290" t="str">
            <v>ITAMBACURI2004</v>
          </cell>
          <cell r="B290" t="str">
            <v>ITAMBACURI</v>
          </cell>
          <cell r="C290">
            <v>2004</v>
          </cell>
          <cell r="E290">
            <v>6858935.2199999997</v>
          </cell>
          <cell r="F290">
            <v>5618082.5800000001</v>
          </cell>
          <cell r="G290">
            <v>1092744.6499999999</v>
          </cell>
          <cell r="H290">
            <v>0</v>
          </cell>
          <cell r="I290">
            <v>4000</v>
          </cell>
          <cell r="J290">
            <v>392229.59</v>
          </cell>
          <cell r="K290">
            <v>13965992.040000001</v>
          </cell>
        </row>
        <row r="291">
          <cell r="A291" t="str">
            <v>ITAMBACURI2005</v>
          </cell>
          <cell r="B291" t="str">
            <v>ITAMBACURI</v>
          </cell>
          <cell r="C291">
            <v>2005</v>
          </cell>
          <cell r="E291">
            <v>7779041.1799999997</v>
          </cell>
          <cell r="F291">
            <v>5744595.5899999999</v>
          </cell>
          <cell r="G291">
            <v>319053.40000000002</v>
          </cell>
          <cell r="J291">
            <v>809813.06</v>
          </cell>
          <cell r="K291">
            <v>14652503.23</v>
          </cell>
        </row>
        <row r="292">
          <cell r="A292" t="str">
            <v>ITAMBACURI2006</v>
          </cell>
          <cell r="B292" t="str">
            <v>ITAMBACURI</v>
          </cell>
          <cell r="C292">
            <v>2006</v>
          </cell>
          <cell r="E292">
            <v>8199303.9699999997</v>
          </cell>
          <cell r="F292">
            <v>6492503.4400000004</v>
          </cell>
          <cell r="G292">
            <v>1661386.91</v>
          </cell>
          <cell r="H292">
            <v>0</v>
          </cell>
          <cell r="I292">
            <v>0</v>
          </cell>
          <cell r="J292">
            <v>0</v>
          </cell>
          <cell r="K292">
            <v>16353194.32</v>
          </cell>
        </row>
        <row r="293">
          <cell r="A293" t="str">
            <v>ITAMBACURI2007</v>
          </cell>
          <cell r="B293" t="str">
            <v>ITAMBACURI</v>
          </cell>
          <cell r="C293">
            <v>2007</v>
          </cell>
          <cell r="E293">
            <v>9447133.0500000007</v>
          </cell>
          <cell r="F293">
            <v>8053085.7800000003</v>
          </cell>
          <cell r="G293">
            <v>1197631.6100000001</v>
          </cell>
          <cell r="H293">
            <v>0</v>
          </cell>
          <cell r="I293">
            <v>0</v>
          </cell>
          <cell r="J293">
            <v>567590.26</v>
          </cell>
          <cell r="K293">
            <v>19265440.700000003</v>
          </cell>
        </row>
        <row r="294">
          <cell r="A294" t="str">
            <v>ITAMBACURI2008</v>
          </cell>
          <cell r="B294" t="str">
            <v>ITAMBACURI</v>
          </cell>
          <cell r="C294">
            <v>2008</v>
          </cell>
          <cell r="E294">
            <v>10956769.09</v>
          </cell>
          <cell r="F294">
            <v>8774358.6099999994</v>
          </cell>
          <cell r="G294">
            <v>2379759.6</v>
          </cell>
          <cell r="H294">
            <v>1312.9</v>
          </cell>
          <cell r="I294">
            <v>0</v>
          </cell>
          <cell r="J294">
            <v>548330.41</v>
          </cell>
          <cell r="K294">
            <v>22660530.609999999</v>
          </cell>
        </row>
        <row r="295">
          <cell r="A295" t="str">
            <v>ITAMBACURI2009</v>
          </cell>
          <cell r="B295" t="str">
            <v>ITAMBACURI</v>
          </cell>
          <cell r="C295">
            <v>2009</v>
          </cell>
          <cell r="E295">
            <v>12250101.859999999</v>
          </cell>
          <cell r="F295">
            <v>10827146.34</v>
          </cell>
          <cell r="G295">
            <v>1366753.83</v>
          </cell>
          <cell r="H295">
            <v>2610.67</v>
          </cell>
          <cell r="I295">
            <v>0</v>
          </cell>
          <cell r="J295">
            <v>359594.93</v>
          </cell>
          <cell r="K295">
            <v>24806207.630000003</v>
          </cell>
        </row>
        <row r="296">
          <cell r="A296" t="str">
            <v>ITAMBACURI2010</v>
          </cell>
          <cell r="B296" t="str">
            <v>ITAMBACURI</v>
          </cell>
          <cell r="C296">
            <v>2010</v>
          </cell>
          <cell r="E296">
            <v>13948030.619999999</v>
          </cell>
          <cell r="F296">
            <v>11955633.41</v>
          </cell>
          <cell r="G296">
            <v>2767842.74</v>
          </cell>
          <cell r="H296">
            <v>0</v>
          </cell>
          <cell r="I296">
            <v>0</v>
          </cell>
          <cell r="J296">
            <v>417139.39</v>
          </cell>
          <cell r="K296">
            <v>29088646.160000004</v>
          </cell>
        </row>
        <row r="297">
          <cell r="A297" t="str">
            <v>ITAMBACURI2011</v>
          </cell>
          <cell r="B297" t="str">
            <v>ITAMBACURI</v>
          </cell>
          <cell r="C297">
            <v>2011</v>
          </cell>
          <cell r="E297">
            <v>15008861.560000001</v>
          </cell>
          <cell r="F297">
            <v>13028077.23</v>
          </cell>
          <cell r="G297">
            <v>2385389.94</v>
          </cell>
          <cell r="H297">
            <v>0</v>
          </cell>
          <cell r="I297">
            <v>0</v>
          </cell>
          <cell r="J297">
            <v>705272.64</v>
          </cell>
          <cell r="K297">
            <v>31127601.370000001</v>
          </cell>
        </row>
        <row r="298">
          <cell r="A298" t="str">
            <v>ITAMBACURI2012</v>
          </cell>
          <cell r="B298" t="str">
            <v>ITAMBACURI</v>
          </cell>
          <cell r="C298">
            <v>2012</v>
          </cell>
          <cell r="E298">
            <v>15036422.85</v>
          </cell>
          <cell r="F298">
            <v>11488172.279999999</v>
          </cell>
          <cell r="G298">
            <v>7059220.4199999999</v>
          </cell>
          <cell r="H298">
            <v>94568.28</v>
          </cell>
          <cell r="J298">
            <v>952259.7</v>
          </cell>
          <cell r="K298">
            <v>34630643.530000001</v>
          </cell>
        </row>
        <row r="299">
          <cell r="A299" t="str">
            <v>ITAMBACURI2013</v>
          </cell>
          <cell r="B299" t="str">
            <v>ITAMBACURI</v>
          </cell>
          <cell r="C299">
            <v>2013</v>
          </cell>
          <cell r="E299">
            <v>17326388.170000002</v>
          </cell>
          <cell r="F299">
            <v>12755322.560000001</v>
          </cell>
          <cell r="G299">
            <v>1651889.97</v>
          </cell>
          <cell r="H299">
            <v>118965.36</v>
          </cell>
          <cell r="J299">
            <v>544987.14</v>
          </cell>
          <cell r="K299">
            <v>32397553.200000003</v>
          </cell>
        </row>
        <row r="300">
          <cell r="A300" t="str">
            <v>ITAMBACURI2014</v>
          </cell>
          <cell r="B300" t="str">
            <v>ITAMBACURI</v>
          </cell>
          <cell r="C300">
            <v>2014</v>
          </cell>
          <cell r="E300">
            <v>18703836.989999998</v>
          </cell>
          <cell r="F300">
            <v>22697603.870000001</v>
          </cell>
          <cell r="G300">
            <v>4380990.24</v>
          </cell>
          <cell r="H300">
            <v>189449.29</v>
          </cell>
          <cell r="J300">
            <v>832062.91</v>
          </cell>
          <cell r="K300">
            <v>46803943.299999997</v>
          </cell>
        </row>
        <row r="301">
          <cell r="A301" t="str">
            <v>DIONÍSIO CERQUEIRA2002</v>
          </cell>
          <cell r="B301" t="str">
            <v>DIONÍSIO CERQUEIRA</v>
          </cell>
          <cell r="C301">
            <v>2002</v>
          </cell>
          <cell r="E301">
            <v>3373933.69</v>
          </cell>
          <cell r="F301">
            <v>2321650.2400000002</v>
          </cell>
          <cell r="G301">
            <v>1047045.28</v>
          </cell>
          <cell r="H301">
            <v>5958.73</v>
          </cell>
          <cell r="I301">
            <v>0</v>
          </cell>
          <cell r="J301">
            <v>134197.6</v>
          </cell>
          <cell r="K301">
            <v>6882785.54</v>
          </cell>
        </row>
        <row r="302">
          <cell r="A302" t="str">
            <v>DIONÍSIO CERQUEIRA2003</v>
          </cell>
          <cell r="B302" t="str">
            <v>DIONÍSIO CERQUEIRA</v>
          </cell>
          <cell r="C302">
            <v>2003</v>
          </cell>
          <cell r="E302">
            <v>3547840.29</v>
          </cell>
          <cell r="F302">
            <v>3207404.75</v>
          </cell>
          <cell r="G302">
            <v>1440332.63</v>
          </cell>
          <cell r="H302">
            <v>10612.24</v>
          </cell>
          <cell r="I302">
            <v>43720</v>
          </cell>
          <cell r="J302">
            <v>154245.51</v>
          </cell>
          <cell r="K302">
            <v>8404155.4199999999</v>
          </cell>
        </row>
        <row r="303">
          <cell r="A303" t="str">
            <v>DIONÍSIO CERQUEIRA2004</v>
          </cell>
          <cell r="B303" t="str">
            <v>DIONÍSIO CERQUEIRA</v>
          </cell>
          <cell r="C303">
            <v>2004</v>
          </cell>
          <cell r="E303">
            <v>3555440.48</v>
          </cell>
          <cell r="F303">
            <v>5394222.3200000003</v>
          </cell>
          <cell r="G303">
            <v>2863305.37</v>
          </cell>
          <cell r="H303">
            <v>16600.12</v>
          </cell>
          <cell r="I303">
            <v>0</v>
          </cell>
          <cell r="J303">
            <v>174131.61</v>
          </cell>
          <cell r="K303">
            <v>12003699.9</v>
          </cell>
        </row>
        <row r="304">
          <cell r="A304" t="str">
            <v>DIONÍSIO CERQUEIRA2005</v>
          </cell>
          <cell r="B304" t="str">
            <v>DIONÍSIO CERQUEIRA</v>
          </cell>
          <cell r="C304">
            <v>2005</v>
          </cell>
          <cell r="E304">
            <v>5057969.16</v>
          </cell>
          <cell r="F304">
            <v>3543017.43</v>
          </cell>
          <cell r="G304">
            <v>703232.44</v>
          </cell>
          <cell r="H304">
            <v>42836.33</v>
          </cell>
          <cell r="I304">
            <v>0</v>
          </cell>
          <cell r="J304">
            <v>278878.61</v>
          </cell>
          <cell r="K304">
            <v>9625933.9699999988</v>
          </cell>
        </row>
        <row r="305">
          <cell r="A305" t="str">
            <v>DIONÍSIO CERQUEIRA2006</v>
          </cell>
          <cell r="B305" t="str">
            <v>DIONÍSIO CERQUEIRA</v>
          </cell>
          <cell r="C305">
            <v>2006</v>
          </cell>
          <cell r="E305">
            <v>6155124.8799999999</v>
          </cell>
          <cell r="F305">
            <v>4206753.2</v>
          </cell>
          <cell r="G305">
            <v>1691829.64</v>
          </cell>
          <cell r="H305">
            <v>49611.19</v>
          </cell>
          <cell r="I305">
            <v>0</v>
          </cell>
          <cell r="J305">
            <v>378710.1</v>
          </cell>
          <cell r="K305">
            <v>12482029.01</v>
          </cell>
        </row>
        <row r="306">
          <cell r="A306" t="str">
            <v>DIONÍSIO CERQUEIRA2007</v>
          </cell>
          <cell r="B306" t="str">
            <v>DIONÍSIO CERQUEIRA</v>
          </cell>
          <cell r="C306">
            <v>2007</v>
          </cell>
          <cell r="E306">
            <v>6813440.5800000001</v>
          </cell>
          <cell r="F306">
            <v>4264932.26</v>
          </cell>
          <cell r="G306">
            <v>452212.13</v>
          </cell>
          <cell r="H306">
            <v>37541.03</v>
          </cell>
          <cell r="I306">
            <v>0</v>
          </cell>
          <cell r="J306">
            <v>446758.84</v>
          </cell>
          <cell r="K306">
            <v>12014884.84</v>
          </cell>
        </row>
        <row r="307">
          <cell r="A307" t="str">
            <v>DIONÍSIO CERQUEIRA2008</v>
          </cell>
          <cell r="B307" t="str">
            <v>DIONÍSIO CERQUEIRA</v>
          </cell>
          <cell r="C307">
            <v>2008</v>
          </cell>
          <cell r="E307">
            <v>8401756.9900000002</v>
          </cell>
          <cell r="F307">
            <v>5051605.1399999997</v>
          </cell>
          <cell r="G307">
            <v>2896793.82</v>
          </cell>
          <cell r="H307">
            <v>67169.36</v>
          </cell>
          <cell r="I307">
            <v>0</v>
          </cell>
          <cell r="J307">
            <v>445436.65</v>
          </cell>
          <cell r="K307">
            <v>16862761.959999997</v>
          </cell>
        </row>
        <row r="308">
          <cell r="A308" t="str">
            <v>DIONÍSIO CERQUEIRA2009</v>
          </cell>
          <cell r="B308" t="str">
            <v>DIONÍSIO CERQUEIRA</v>
          </cell>
          <cell r="C308">
            <v>2009</v>
          </cell>
          <cell r="E308">
            <v>9239594.0199999996</v>
          </cell>
          <cell r="F308">
            <v>5688290.1200000001</v>
          </cell>
          <cell r="G308">
            <v>2157989.64</v>
          </cell>
          <cell r="H308">
            <v>25863.48</v>
          </cell>
          <cell r="I308">
            <v>0</v>
          </cell>
          <cell r="J308">
            <v>462774.02</v>
          </cell>
          <cell r="K308">
            <v>17574511.280000001</v>
          </cell>
        </row>
        <row r="309">
          <cell r="A309" t="str">
            <v>DIONÍSIO CERQUEIRA2010</v>
          </cell>
          <cell r="B309" t="str">
            <v>DIONÍSIO CERQUEIRA</v>
          </cell>
          <cell r="C309">
            <v>2010</v>
          </cell>
          <cell r="E309">
            <v>10646019.83</v>
          </cell>
          <cell r="F309">
            <v>5619445</v>
          </cell>
          <cell r="G309">
            <v>6246738.79</v>
          </cell>
          <cell r="H309">
            <v>20197.12</v>
          </cell>
          <cell r="I309">
            <v>0</v>
          </cell>
          <cell r="J309">
            <v>324617.73</v>
          </cell>
          <cell r="K309">
            <v>22857018.470000003</v>
          </cell>
        </row>
        <row r="310">
          <cell r="A310" t="str">
            <v>DIONÍSIO CERQUEIRA2011</v>
          </cell>
          <cell r="B310" t="str">
            <v>DIONÍSIO CERQUEIRA</v>
          </cell>
          <cell r="C310">
            <v>2011</v>
          </cell>
          <cell r="E310">
            <v>12304977.869999999</v>
          </cell>
          <cell r="F310">
            <v>7259053.0999999996</v>
          </cell>
          <cell r="G310">
            <v>6466695.8200000003</v>
          </cell>
          <cell r="H310">
            <v>16288.97</v>
          </cell>
          <cell r="I310">
            <v>0</v>
          </cell>
          <cell r="J310">
            <v>319902.58</v>
          </cell>
          <cell r="K310">
            <v>26366918.339999996</v>
          </cell>
        </row>
        <row r="311">
          <cell r="A311" t="str">
            <v>DIONÍSIO CERQUEIRA2012</v>
          </cell>
          <cell r="B311" t="str">
            <v>DIONÍSIO CERQUEIRA</v>
          </cell>
          <cell r="C311">
            <v>2012</v>
          </cell>
          <cell r="E311">
            <v>13132110.9</v>
          </cell>
          <cell r="F311">
            <v>8891636.5800000001</v>
          </cell>
          <cell r="G311">
            <v>11611475.949999999</v>
          </cell>
          <cell r="H311">
            <v>12087.22</v>
          </cell>
          <cell r="I311">
            <v>20647.73</v>
          </cell>
          <cell r="J311">
            <v>295858.71000000002</v>
          </cell>
          <cell r="K311">
            <v>33963817.089999996</v>
          </cell>
        </row>
        <row r="312">
          <cell r="A312" t="str">
            <v>DIONÍSIO CERQUEIRA2013</v>
          </cell>
          <cell r="B312" t="str">
            <v>DIONÍSIO CERQUEIRA</v>
          </cell>
          <cell r="C312">
            <v>2013</v>
          </cell>
          <cell r="E312">
            <v>15664927.789999999</v>
          </cell>
          <cell r="F312">
            <v>9874340.2300000004</v>
          </cell>
          <cell r="G312">
            <v>17793677.760000002</v>
          </cell>
          <cell r="H312">
            <v>7762.56</v>
          </cell>
          <cell r="I312">
            <v>0</v>
          </cell>
          <cell r="J312">
            <v>81006.289999999994</v>
          </cell>
          <cell r="K312">
            <v>43421714.630000003</v>
          </cell>
        </row>
        <row r="313">
          <cell r="A313" t="str">
            <v>DIONÍSIO CERQUEIRA2014</v>
          </cell>
          <cell r="B313" t="str">
            <v>DIONÍSIO CERQUEIRA</v>
          </cell>
          <cell r="C313">
            <v>2014</v>
          </cell>
          <cell r="E313">
            <v>19971903.170000002</v>
          </cell>
          <cell r="F313">
            <v>10092635.52</v>
          </cell>
          <cell r="G313">
            <v>12884933.02</v>
          </cell>
          <cell r="H313">
            <v>4489.74</v>
          </cell>
          <cell r="J313">
            <v>34342.400000000001</v>
          </cell>
          <cell r="K313">
            <v>42988303.850000001</v>
          </cell>
        </row>
        <row r="314">
          <cell r="A314" t="str">
            <v>ASSIS CHATEAUBRIAND2002</v>
          </cell>
          <cell r="B314" t="str">
            <v>ASSIS CHATEAUBRIAND</v>
          </cell>
          <cell r="C314">
            <v>2002</v>
          </cell>
          <cell r="E314">
            <v>6694587.1600000001</v>
          </cell>
          <cell r="F314">
            <v>7474546.1399999997</v>
          </cell>
          <cell r="G314">
            <v>4291234.67</v>
          </cell>
          <cell r="H314">
            <v>78001.7</v>
          </cell>
          <cell r="I314">
            <v>7961.96</v>
          </cell>
          <cell r="J314">
            <v>820253.94</v>
          </cell>
          <cell r="K314">
            <v>19366585.57</v>
          </cell>
        </row>
        <row r="315">
          <cell r="A315" t="str">
            <v>ASSIS CHATEAUBRIAND2003</v>
          </cell>
          <cell r="B315" t="str">
            <v>ASSIS CHATEAUBRIAND</v>
          </cell>
          <cell r="C315">
            <v>2003</v>
          </cell>
          <cell r="E315">
            <v>7804000</v>
          </cell>
          <cell r="F315">
            <v>10031000</v>
          </cell>
          <cell r="G315">
            <v>2972000</v>
          </cell>
          <cell r="H315">
            <v>49000</v>
          </cell>
          <cell r="I315">
            <v>74000</v>
          </cell>
          <cell r="J315">
            <v>656000</v>
          </cell>
          <cell r="K315">
            <v>21586000</v>
          </cell>
        </row>
        <row r="316">
          <cell r="A316" t="str">
            <v>ASSIS CHATEAUBRIAND2004</v>
          </cell>
          <cell r="B316" t="str">
            <v>ASSIS CHATEAUBRIAND</v>
          </cell>
          <cell r="C316">
            <v>2004</v>
          </cell>
          <cell r="E316">
            <v>9538874.8499999996</v>
          </cell>
          <cell r="F316">
            <v>11149733.449999999</v>
          </cell>
          <cell r="G316">
            <v>2857519.59</v>
          </cell>
          <cell r="H316">
            <v>68971.55</v>
          </cell>
          <cell r="I316">
            <v>0</v>
          </cell>
          <cell r="J316">
            <v>1376054.86</v>
          </cell>
          <cell r="K316">
            <v>24991154.299999997</v>
          </cell>
        </row>
        <row r="317">
          <cell r="A317" t="str">
            <v>ASSIS CHATEAUBRIAND2005</v>
          </cell>
          <cell r="B317" t="str">
            <v>ASSIS CHATEAUBRIAND</v>
          </cell>
          <cell r="C317">
            <v>2005</v>
          </cell>
          <cell r="E317">
            <v>9910643.6999999993</v>
          </cell>
          <cell r="F317">
            <v>12669730.810000001</v>
          </cell>
          <cell r="G317">
            <v>1810729.41</v>
          </cell>
          <cell r="H317">
            <v>155444.96</v>
          </cell>
          <cell r="I317">
            <v>16750</v>
          </cell>
          <cell r="J317">
            <v>941326.25</v>
          </cell>
          <cell r="K317">
            <v>25504625.129999999</v>
          </cell>
        </row>
        <row r="318">
          <cell r="A318" t="str">
            <v>ASSIS CHATEAUBRIAND2006</v>
          </cell>
          <cell r="B318" t="str">
            <v>ASSIS CHATEAUBRIAND</v>
          </cell>
          <cell r="C318">
            <v>2006</v>
          </cell>
          <cell r="E318">
            <v>11400401.710000001</v>
          </cell>
          <cell r="F318">
            <v>13673091.310000001</v>
          </cell>
          <cell r="G318">
            <v>2500812.0499999998</v>
          </cell>
          <cell r="H318">
            <v>142414.37</v>
          </cell>
          <cell r="I318">
            <v>14244.92</v>
          </cell>
          <cell r="J318">
            <v>1044345.97</v>
          </cell>
          <cell r="K318">
            <v>28775310.330000006</v>
          </cell>
        </row>
        <row r="319">
          <cell r="A319" t="str">
            <v>ASSIS CHATEAUBRIAND2007</v>
          </cell>
          <cell r="B319" t="str">
            <v>ASSIS CHATEAUBRIAND</v>
          </cell>
          <cell r="C319">
            <v>2007</v>
          </cell>
          <cell r="E319">
            <v>11699284.560000001</v>
          </cell>
          <cell r="F319">
            <v>14915294.109999999</v>
          </cell>
          <cell r="G319">
            <v>3467830.94</v>
          </cell>
          <cell r="H319">
            <v>217657.21</v>
          </cell>
          <cell r="I319">
            <v>0</v>
          </cell>
          <cell r="J319">
            <v>1103148</v>
          </cell>
          <cell r="K319">
            <v>31403214.820000004</v>
          </cell>
        </row>
        <row r="320">
          <cell r="A320" t="str">
            <v>ASSIS CHATEAUBRIAND2008</v>
          </cell>
          <cell r="B320" t="str">
            <v>ASSIS CHATEAUBRIAND</v>
          </cell>
          <cell r="C320">
            <v>2008</v>
          </cell>
          <cell r="E320">
            <v>13166164.689999999</v>
          </cell>
          <cell r="F320">
            <v>17070675.620000001</v>
          </cell>
          <cell r="G320">
            <v>3375670.35</v>
          </cell>
          <cell r="H320">
            <v>304949.37</v>
          </cell>
          <cell r="I320">
            <v>0</v>
          </cell>
          <cell r="J320">
            <v>1526910.87</v>
          </cell>
          <cell r="K320">
            <v>35444370.899999999</v>
          </cell>
        </row>
        <row r="321">
          <cell r="A321" t="str">
            <v>ASSIS CHATEAUBRIAND2009</v>
          </cell>
          <cell r="B321" t="str">
            <v>ASSIS CHATEAUBRIAND</v>
          </cell>
          <cell r="C321">
            <v>2009</v>
          </cell>
          <cell r="E321">
            <v>14463308.74</v>
          </cell>
          <cell r="F321">
            <v>18755049.210000001</v>
          </cell>
          <cell r="G321">
            <v>4274040.71</v>
          </cell>
          <cell r="H321">
            <v>419177.7</v>
          </cell>
          <cell r="I321">
            <v>0</v>
          </cell>
          <cell r="J321">
            <v>1639400.28</v>
          </cell>
          <cell r="K321">
            <v>39550976.640000008</v>
          </cell>
        </row>
        <row r="322">
          <cell r="A322" t="str">
            <v>ASSIS CHATEAUBRIAND2010</v>
          </cell>
          <cell r="B322" t="str">
            <v>ASSIS CHATEAUBRIAND</v>
          </cell>
          <cell r="C322">
            <v>2010</v>
          </cell>
          <cell r="E322">
            <v>19706483.920000002</v>
          </cell>
          <cell r="F322">
            <v>17648335.530000001</v>
          </cell>
          <cell r="G322">
            <v>3913410.09</v>
          </cell>
          <cell r="H322">
            <v>396324.64</v>
          </cell>
          <cell r="I322">
            <v>0</v>
          </cell>
          <cell r="J322">
            <v>1486153.37</v>
          </cell>
          <cell r="K322">
            <v>43150707.550000004</v>
          </cell>
        </row>
        <row r="323">
          <cell r="A323" t="str">
            <v>ASSIS CHATEAUBRIAND2011</v>
          </cell>
          <cell r="B323" t="str">
            <v>ASSIS CHATEAUBRIAND</v>
          </cell>
          <cell r="C323">
            <v>2011</v>
          </cell>
          <cell r="E323">
            <v>24600055.600000001</v>
          </cell>
          <cell r="F323">
            <v>19013611.280000001</v>
          </cell>
          <cell r="G323">
            <v>2130799.6800000002</v>
          </cell>
          <cell r="H323">
            <v>350734.9</v>
          </cell>
          <cell r="I323">
            <v>0</v>
          </cell>
          <cell r="J323">
            <v>1269664.67</v>
          </cell>
          <cell r="K323">
            <v>47364866.130000003</v>
          </cell>
        </row>
        <row r="324">
          <cell r="A324" t="str">
            <v>ASSIS CHATEAUBRIAND2012</v>
          </cell>
          <cell r="B324" t="str">
            <v>ASSIS CHATEAUBRIAND</v>
          </cell>
          <cell r="C324">
            <v>2012</v>
          </cell>
          <cell r="E324">
            <v>27559136.469999999</v>
          </cell>
          <cell r="F324">
            <v>18888820.02</v>
          </cell>
          <cell r="G324">
            <v>10818503.67</v>
          </cell>
          <cell r="H324">
            <v>282261.48</v>
          </cell>
          <cell r="I324">
            <v>0</v>
          </cell>
          <cell r="J324">
            <v>1146544.67</v>
          </cell>
          <cell r="K324">
            <v>58695266.309999995</v>
          </cell>
        </row>
        <row r="325">
          <cell r="A325" t="str">
            <v>ASSIS CHATEAUBRIAND2013</v>
          </cell>
          <cell r="B325" t="str">
            <v>ASSIS CHATEAUBRIAND</v>
          </cell>
          <cell r="C325">
            <v>2013</v>
          </cell>
          <cell r="E325">
            <v>29516511.48</v>
          </cell>
          <cell r="F325">
            <v>18340766.739999998</v>
          </cell>
          <cell r="G325">
            <v>5532337.7699999996</v>
          </cell>
          <cell r="H325">
            <v>512966.97</v>
          </cell>
          <cell r="J325">
            <v>1207081.6499999999</v>
          </cell>
          <cell r="K325">
            <v>55109664.609999992</v>
          </cell>
        </row>
        <row r="326">
          <cell r="A326" t="str">
            <v>ASSIS CHATEAUBRIAND2014</v>
          </cell>
          <cell r="B326" t="str">
            <v>ASSIS CHATEAUBRIAND</v>
          </cell>
          <cell r="C326">
            <v>2014</v>
          </cell>
          <cell r="E326">
            <v>32407986.75</v>
          </cell>
          <cell r="F326">
            <v>29737475.280000001</v>
          </cell>
          <cell r="G326">
            <v>6979213.8799999999</v>
          </cell>
          <cell r="H326">
            <v>787275.12</v>
          </cell>
          <cell r="J326">
            <v>1144013.46</v>
          </cell>
          <cell r="K326">
            <v>71055964.489999995</v>
          </cell>
        </row>
        <row r="327">
          <cell r="A327" t="str">
            <v>NOVA OLÍMPIA2002</v>
          </cell>
          <cell r="B327" t="str">
            <v>NOVA OLÍMPIA</v>
          </cell>
          <cell r="C327">
            <v>2002</v>
          </cell>
          <cell r="E327">
            <v>1775548.3</v>
          </cell>
          <cell r="F327">
            <v>1721672.49</v>
          </cell>
          <cell r="G327">
            <v>2317528.27</v>
          </cell>
          <cell r="H327">
            <v>38886.18</v>
          </cell>
          <cell r="I327">
            <v>14000</v>
          </cell>
          <cell r="J327">
            <v>129052.15</v>
          </cell>
          <cell r="K327">
            <v>5996687.3900000006</v>
          </cell>
        </row>
        <row r="328">
          <cell r="A328" t="str">
            <v>NOVA OLÍMPIA2003</v>
          </cell>
          <cell r="B328" t="str">
            <v>NOVA OLÍMPIA</v>
          </cell>
          <cell r="C328">
            <v>2003</v>
          </cell>
          <cell r="E328">
            <v>2065543.13</v>
          </cell>
          <cell r="F328">
            <v>1515341.31</v>
          </cell>
          <cell r="G328">
            <v>307969.51</v>
          </cell>
          <cell r="H328">
            <v>16652.48</v>
          </cell>
          <cell r="I328">
            <v>11750</v>
          </cell>
          <cell r="J328">
            <v>138434.57</v>
          </cell>
          <cell r="K328">
            <v>4055691</v>
          </cell>
        </row>
        <row r="329">
          <cell r="A329" t="str">
            <v>NOVA OLÍMPIA2004</v>
          </cell>
          <cell r="B329" t="str">
            <v>NOVA OLÍMPIA</v>
          </cell>
          <cell r="C329">
            <v>2004</v>
          </cell>
          <cell r="E329">
            <v>2236202.41</v>
          </cell>
          <cell r="F329">
            <v>1973413.01</v>
          </cell>
          <cell r="G329">
            <v>480451.44</v>
          </cell>
          <cell r="H329">
            <v>6193.89</v>
          </cell>
          <cell r="I329">
            <v>0</v>
          </cell>
          <cell r="J329">
            <v>109637.93</v>
          </cell>
          <cell r="K329">
            <v>4805898.68</v>
          </cell>
        </row>
        <row r="330">
          <cell r="A330" t="str">
            <v>NOVA OLÍMPIA2005</v>
          </cell>
          <cell r="B330" t="str">
            <v>NOVA OLÍMPIA</v>
          </cell>
          <cell r="C330">
            <v>2005</v>
          </cell>
          <cell r="E330">
            <v>2643654.0299999998</v>
          </cell>
          <cell r="F330">
            <v>2588709.4500000002</v>
          </cell>
          <cell r="G330">
            <v>1270327.4099999999</v>
          </cell>
          <cell r="H330">
            <v>1197.52</v>
          </cell>
          <cell r="I330">
            <v>39366</v>
          </cell>
          <cell r="J330">
            <v>84322.15</v>
          </cell>
          <cell r="K330">
            <v>6627576.5600000005</v>
          </cell>
        </row>
        <row r="331">
          <cell r="A331" t="str">
            <v>NOVA OLÍMPIA2006</v>
          </cell>
          <cell r="B331" t="str">
            <v>NOVA OLÍMPIA</v>
          </cell>
          <cell r="C331">
            <v>2006</v>
          </cell>
          <cell r="E331">
            <v>3047928.63</v>
          </cell>
          <cell r="F331">
            <v>2882554.13</v>
          </cell>
          <cell r="G331">
            <v>2075850.42</v>
          </cell>
          <cell r="H331">
            <v>0</v>
          </cell>
          <cell r="I331">
            <v>123500</v>
          </cell>
          <cell r="J331">
            <v>74653.570000000007</v>
          </cell>
          <cell r="K331">
            <v>8204486.75</v>
          </cell>
        </row>
        <row r="332">
          <cell r="A332" t="str">
            <v>NOVA OLÍMPIA2007</v>
          </cell>
          <cell r="B332" t="str">
            <v>NOVA OLÍMPIA</v>
          </cell>
          <cell r="C332">
            <v>2007</v>
          </cell>
          <cell r="E332">
            <v>3700821.03</v>
          </cell>
          <cell r="F332">
            <v>3440213.73</v>
          </cell>
          <cell r="G332">
            <v>1995761.01</v>
          </cell>
          <cell r="H332">
            <v>219.1</v>
          </cell>
          <cell r="I332">
            <v>21075.41</v>
          </cell>
          <cell r="J332">
            <v>114891.33</v>
          </cell>
          <cell r="K332">
            <v>9272981.6099999994</v>
          </cell>
        </row>
        <row r="333">
          <cell r="A333" t="str">
            <v>NOVA OLÍMPIA2008</v>
          </cell>
          <cell r="B333" t="str">
            <v>NOVA OLÍMPIA</v>
          </cell>
          <cell r="C333">
            <v>2008</v>
          </cell>
          <cell r="E333">
            <v>3702396.92</v>
          </cell>
          <cell r="F333">
            <v>4200759.74</v>
          </cell>
          <cell r="G333">
            <v>5045667.1900000004</v>
          </cell>
          <cell r="H333">
            <v>0</v>
          </cell>
          <cell r="I333">
            <v>101000</v>
          </cell>
          <cell r="J333">
            <v>133541.48000000001</v>
          </cell>
          <cell r="K333">
            <v>13183365.330000002</v>
          </cell>
        </row>
        <row r="334">
          <cell r="A334" t="str">
            <v>NOVA OLÍMPIA2009</v>
          </cell>
          <cell r="B334" t="str">
            <v>NOVA OLÍMPIA</v>
          </cell>
          <cell r="C334">
            <v>2009</v>
          </cell>
          <cell r="E334">
            <v>4174897.86</v>
          </cell>
          <cell r="F334">
            <v>3179381.49</v>
          </cell>
          <cell r="G334">
            <v>330837.25</v>
          </cell>
          <cell r="H334">
            <v>0</v>
          </cell>
          <cell r="I334">
            <v>96000</v>
          </cell>
          <cell r="J334">
            <v>148492.47</v>
          </cell>
          <cell r="K334">
            <v>7929609.0699999994</v>
          </cell>
        </row>
        <row r="335">
          <cell r="A335" t="str">
            <v>NOVA OLÍMPIA2010</v>
          </cell>
          <cell r="B335" t="str">
            <v>NOVA OLÍMPIA</v>
          </cell>
          <cell r="C335">
            <v>2010</v>
          </cell>
          <cell r="E335">
            <v>4377028.8499999996</v>
          </cell>
          <cell r="F335">
            <v>3932619.08</v>
          </cell>
          <cell r="G335">
            <v>736681.32</v>
          </cell>
          <cell r="H335">
            <v>0</v>
          </cell>
          <cell r="I335">
            <v>312900</v>
          </cell>
          <cell r="J335">
            <v>128661.13</v>
          </cell>
          <cell r="K335">
            <v>9487890.3800000008</v>
          </cell>
        </row>
        <row r="336">
          <cell r="A336" t="str">
            <v>NOVA OLÍMPIA2011</v>
          </cell>
          <cell r="B336" t="str">
            <v>NOVA OLÍMPIA</v>
          </cell>
          <cell r="C336">
            <v>2011</v>
          </cell>
          <cell r="E336">
            <v>4557633.32</v>
          </cell>
          <cell r="F336">
            <v>5345033.3499999996</v>
          </cell>
          <cell r="G336">
            <v>594786.82999999996</v>
          </cell>
          <cell r="H336">
            <v>2747.73</v>
          </cell>
          <cell r="I336">
            <v>0</v>
          </cell>
          <cell r="J336">
            <v>164666.35999999999</v>
          </cell>
          <cell r="K336">
            <v>10664867.59</v>
          </cell>
        </row>
        <row r="337">
          <cell r="A337" t="str">
            <v>NOVA OLÍMPIA2012</v>
          </cell>
          <cell r="B337" t="str">
            <v>NOVA OLÍMPIA</v>
          </cell>
          <cell r="C337">
            <v>2012</v>
          </cell>
          <cell r="E337">
            <v>5351060.96</v>
          </cell>
          <cell r="F337">
            <v>6182803.2699999996</v>
          </cell>
          <cell r="G337">
            <v>1372296.77</v>
          </cell>
          <cell r="H337">
            <v>0</v>
          </cell>
          <cell r="I337">
            <v>10000</v>
          </cell>
          <cell r="J337">
            <v>370066.27</v>
          </cell>
          <cell r="K337">
            <v>13286227.27</v>
          </cell>
        </row>
        <row r="338">
          <cell r="A338" t="str">
            <v>NOVA OLÍMPIA2013</v>
          </cell>
          <cell r="B338" t="str">
            <v>NOVA OLÍMPIA</v>
          </cell>
          <cell r="C338">
            <v>2013</v>
          </cell>
          <cell r="E338">
            <v>5550774.6399999997</v>
          </cell>
          <cell r="F338">
            <v>5738246.7800000003</v>
          </cell>
          <cell r="G338">
            <v>3937150.99</v>
          </cell>
          <cell r="J338">
            <v>210929.48</v>
          </cell>
          <cell r="K338">
            <v>15437101.890000001</v>
          </cell>
        </row>
        <row r="339">
          <cell r="A339" t="str">
            <v>NOVA OLÍMPIA2014</v>
          </cell>
          <cell r="B339" t="str">
            <v>NOVA OLÍMPIA</v>
          </cell>
          <cell r="C339">
            <v>2014</v>
          </cell>
          <cell r="E339">
            <v>7334898.0599999996</v>
          </cell>
          <cell r="F339">
            <v>7158837.0700000003</v>
          </cell>
          <cell r="G339">
            <v>5204558.12</v>
          </cell>
          <cell r="J339">
            <v>264391.51</v>
          </cell>
          <cell r="K339">
            <v>19962684.760000002</v>
          </cell>
        </row>
        <row r="340">
          <cell r="A340" t="str">
            <v>PICUÍ2002</v>
          </cell>
          <cell r="B340" t="str">
            <v>PICUÍ</v>
          </cell>
          <cell r="C340">
            <v>2002</v>
          </cell>
          <cell r="K340">
            <v>0</v>
          </cell>
        </row>
        <row r="341">
          <cell r="A341" t="str">
            <v>PICUÍ2003</v>
          </cell>
          <cell r="B341" t="str">
            <v>PICUÍ</v>
          </cell>
          <cell r="C341">
            <v>2003</v>
          </cell>
          <cell r="K341">
            <v>0</v>
          </cell>
        </row>
        <row r="342">
          <cell r="A342" t="str">
            <v>PICUÍ2004</v>
          </cell>
          <cell r="B342" t="str">
            <v>PICUÍ</v>
          </cell>
          <cell r="C342">
            <v>2004</v>
          </cell>
          <cell r="E342">
            <v>3926544.16</v>
          </cell>
          <cell r="F342">
            <v>4065172.63</v>
          </cell>
          <cell r="G342">
            <v>426482.33</v>
          </cell>
          <cell r="K342">
            <v>8418199.1199999992</v>
          </cell>
        </row>
        <row r="343">
          <cell r="A343" t="str">
            <v>PICUÍ2005</v>
          </cell>
          <cell r="B343" t="str">
            <v>PICUÍ</v>
          </cell>
          <cell r="C343">
            <v>2005</v>
          </cell>
          <cell r="E343">
            <v>5148903.62</v>
          </cell>
          <cell r="F343">
            <v>4046963.26</v>
          </cell>
          <cell r="G343">
            <v>1148720.6599999999</v>
          </cell>
          <cell r="K343">
            <v>10344587.539999999</v>
          </cell>
        </row>
        <row r="344">
          <cell r="A344" t="str">
            <v>PICUÍ2006</v>
          </cell>
          <cell r="B344" t="str">
            <v>PICUÍ</v>
          </cell>
          <cell r="C344">
            <v>2006</v>
          </cell>
          <cell r="E344">
            <v>6126632.7800000003</v>
          </cell>
          <cell r="F344">
            <v>4315094.38</v>
          </cell>
          <cell r="G344">
            <v>1122234.67</v>
          </cell>
          <cell r="K344">
            <v>11563961.83</v>
          </cell>
        </row>
        <row r="345">
          <cell r="A345" t="str">
            <v>PICUÍ2007</v>
          </cell>
          <cell r="B345" t="str">
            <v>PICUÍ</v>
          </cell>
          <cell r="C345">
            <v>2007</v>
          </cell>
          <cell r="E345">
            <v>6960967.9400000004</v>
          </cell>
          <cell r="F345">
            <v>4799380.9800000004</v>
          </cell>
          <cell r="G345">
            <v>1173779.99</v>
          </cell>
          <cell r="K345">
            <v>12934128.910000002</v>
          </cell>
        </row>
        <row r="346">
          <cell r="A346" t="str">
            <v>PICUÍ2008</v>
          </cell>
          <cell r="B346" t="str">
            <v>PICUÍ</v>
          </cell>
          <cell r="C346">
            <v>2008</v>
          </cell>
          <cell r="E346">
            <v>8429820.3100000005</v>
          </cell>
          <cell r="F346">
            <v>6473246.5700000003</v>
          </cell>
          <cell r="G346">
            <v>2557660.08</v>
          </cell>
          <cell r="K346">
            <v>17460726.960000001</v>
          </cell>
        </row>
        <row r="347">
          <cell r="A347" t="str">
            <v>PICUÍ2009</v>
          </cell>
          <cell r="B347" t="str">
            <v>PICUÍ</v>
          </cell>
          <cell r="C347">
            <v>2009</v>
          </cell>
          <cell r="E347">
            <v>9986376.1899999995</v>
          </cell>
          <cell r="F347">
            <v>6326172.3200000003</v>
          </cell>
          <cell r="G347">
            <v>1294850.3400000001</v>
          </cell>
          <cell r="K347">
            <v>17607398.850000001</v>
          </cell>
        </row>
        <row r="348">
          <cell r="A348" t="str">
            <v>PICUÍ2010</v>
          </cell>
          <cell r="B348" t="str">
            <v>PICUÍ</v>
          </cell>
          <cell r="C348">
            <v>2010</v>
          </cell>
          <cell r="E348">
            <v>10541086.65</v>
          </cell>
          <cell r="F348">
            <v>7141677.4199999999</v>
          </cell>
          <cell r="G348">
            <v>2313183.5099999998</v>
          </cell>
          <cell r="K348">
            <v>19995947.579999998</v>
          </cell>
        </row>
        <row r="349">
          <cell r="A349" t="str">
            <v>PICUÍ2011</v>
          </cell>
          <cell r="B349" t="str">
            <v>PICUÍ</v>
          </cell>
          <cell r="C349">
            <v>2011</v>
          </cell>
          <cell r="E349">
            <v>11100963.550000001</v>
          </cell>
          <cell r="F349">
            <v>8766792.7200000007</v>
          </cell>
          <cell r="G349">
            <v>2792973.6</v>
          </cell>
          <cell r="K349">
            <v>22660729.870000005</v>
          </cell>
        </row>
        <row r="350">
          <cell r="A350" t="str">
            <v>PICUÍ2012</v>
          </cell>
          <cell r="B350" t="str">
            <v>PICUÍ</v>
          </cell>
          <cell r="C350">
            <v>2012</v>
          </cell>
          <cell r="E350">
            <v>16434660.140000001</v>
          </cell>
          <cell r="F350">
            <v>9868342.5500000007</v>
          </cell>
          <cell r="G350">
            <v>5097333.53</v>
          </cell>
          <cell r="K350">
            <v>31400336.220000003</v>
          </cell>
        </row>
        <row r="351">
          <cell r="A351" t="str">
            <v>PICUÍ2013</v>
          </cell>
          <cell r="B351" t="str">
            <v>PICUÍ</v>
          </cell>
          <cell r="C351">
            <v>2013</v>
          </cell>
          <cell r="E351">
            <v>18885617.629999999</v>
          </cell>
          <cell r="F351">
            <v>10348716.42</v>
          </cell>
          <cell r="G351">
            <v>2160200.4</v>
          </cell>
          <cell r="K351">
            <v>31394534.449999996</v>
          </cell>
        </row>
        <row r="352">
          <cell r="A352" t="str">
            <v>PICUÍ2014</v>
          </cell>
          <cell r="B352" t="str">
            <v>PICUÍ</v>
          </cell>
          <cell r="C352">
            <v>2014</v>
          </cell>
          <cell r="E352">
            <v>20975229.920000002</v>
          </cell>
          <cell r="F352">
            <v>10543074.51</v>
          </cell>
          <cell r="G352">
            <v>2220819.81</v>
          </cell>
          <cell r="K352">
            <v>33739124.240000002</v>
          </cell>
        </row>
        <row r="353">
          <cell r="A353" t="str">
            <v>PICUÍ2015</v>
          </cell>
          <cell r="B353" t="str">
            <v>PICUÍ</v>
          </cell>
          <cell r="C353">
            <v>2015</v>
          </cell>
          <cell r="E353">
            <v>21836119.190000001</v>
          </cell>
          <cell r="F353">
            <v>9929996.5800000001</v>
          </cell>
          <cell r="G353">
            <v>1869287.34</v>
          </cell>
          <cell r="K353">
            <v>33635403.110000007</v>
          </cell>
        </row>
        <row r="354">
          <cell r="A354" t="str">
            <v>MANAQUIRI2002</v>
          </cell>
          <cell r="B354" t="str">
            <v>MANAQUIRI</v>
          </cell>
          <cell r="C354">
            <v>2002</v>
          </cell>
          <cell r="E354">
            <v>3157930.12</v>
          </cell>
          <cell r="F354">
            <v>3656965.77</v>
          </cell>
          <cell r="G354">
            <v>1282791.1100000001</v>
          </cell>
          <cell r="H354">
            <v>0</v>
          </cell>
          <cell r="I354">
            <v>0</v>
          </cell>
          <cell r="J354">
            <v>0</v>
          </cell>
          <cell r="K354">
            <v>8097687</v>
          </cell>
        </row>
        <row r="355">
          <cell r="A355" t="str">
            <v>MANAQUIRI2003</v>
          </cell>
          <cell r="B355" t="str">
            <v>MANAQUIRI</v>
          </cell>
          <cell r="C355">
            <v>2003</v>
          </cell>
          <cell r="E355">
            <v>3346402.23</v>
          </cell>
          <cell r="F355">
            <v>4215484.99</v>
          </cell>
          <cell r="G355">
            <v>419979.15</v>
          </cell>
          <cell r="H355">
            <v>0</v>
          </cell>
          <cell r="I355">
            <v>0</v>
          </cell>
          <cell r="J355">
            <v>0</v>
          </cell>
          <cell r="K355">
            <v>7981866.3700000001</v>
          </cell>
        </row>
        <row r="356">
          <cell r="A356" t="str">
            <v>MANAQUIRI2004</v>
          </cell>
          <cell r="B356" t="str">
            <v>MANAQUIRI</v>
          </cell>
          <cell r="C356">
            <v>2004</v>
          </cell>
        </row>
        <row r="357">
          <cell r="A357" t="str">
            <v>MANAQUIRI2005</v>
          </cell>
          <cell r="B357" t="str">
            <v>MANAQUIRI</v>
          </cell>
          <cell r="C357">
            <v>2005</v>
          </cell>
          <cell r="E357">
            <v>6483931.9699999997</v>
          </cell>
          <cell r="F357">
            <v>4954011.96</v>
          </cell>
          <cell r="G357">
            <v>2175156.21</v>
          </cell>
          <cell r="H357">
            <v>0</v>
          </cell>
          <cell r="I357">
            <v>0</v>
          </cell>
          <cell r="J357">
            <v>0</v>
          </cell>
          <cell r="K357">
            <v>13613100.140000001</v>
          </cell>
        </row>
        <row r="358">
          <cell r="A358" t="str">
            <v>MANAQUIRI2006</v>
          </cell>
          <cell r="B358" t="str">
            <v>MANAQUIRI</v>
          </cell>
          <cell r="C358">
            <v>2006</v>
          </cell>
          <cell r="E358">
            <v>7207151.5999999996</v>
          </cell>
          <cell r="F358">
            <v>4843435.88</v>
          </cell>
          <cell r="G358">
            <v>3509461.42</v>
          </cell>
          <cell r="H358">
            <v>0</v>
          </cell>
          <cell r="I358">
            <v>0</v>
          </cell>
          <cell r="J358">
            <v>185813.79</v>
          </cell>
          <cell r="K358">
            <v>15745862.689999999</v>
          </cell>
        </row>
        <row r="359">
          <cell r="A359" t="str">
            <v>MANAQUIRI2007</v>
          </cell>
          <cell r="B359" t="str">
            <v>MANAQUIRI</v>
          </cell>
          <cell r="C359">
            <v>2007</v>
          </cell>
          <cell r="E359">
            <v>7445846.2699999996</v>
          </cell>
          <cell r="F359">
            <v>6406402.8700000001</v>
          </cell>
          <cell r="G359">
            <v>1371508.56</v>
          </cell>
          <cell r="H359">
            <v>2924.24</v>
          </cell>
          <cell r="I359">
            <v>0</v>
          </cell>
          <cell r="J359">
            <v>251503.39</v>
          </cell>
          <cell r="K359">
            <v>15478185.330000002</v>
          </cell>
        </row>
        <row r="360">
          <cell r="A360" t="str">
            <v>MANAQUIRI2008</v>
          </cell>
          <cell r="B360" t="str">
            <v>MANAQUIRI</v>
          </cell>
          <cell r="C360">
            <v>2008</v>
          </cell>
          <cell r="E360">
            <v>9699068.7699999996</v>
          </cell>
          <cell r="F360">
            <v>7363417.8200000003</v>
          </cell>
          <cell r="G360">
            <v>3851838.82</v>
          </cell>
          <cell r="H360">
            <v>0</v>
          </cell>
          <cell r="I360">
            <v>0</v>
          </cell>
          <cell r="J360">
            <v>306595.90999999997</v>
          </cell>
          <cell r="K360">
            <v>21220921.32</v>
          </cell>
        </row>
        <row r="361">
          <cell r="A361" t="str">
            <v>MANAQUIRI2009</v>
          </cell>
          <cell r="B361" t="str">
            <v>MANAQUIRI</v>
          </cell>
          <cell r="C361">
            <v>2009</v>
          </cell>
          <cell r="E361">
            <v>10159445.390000001</v>
          </cell>
          <cell r="F361">
            <v>9788107.3699999992</v>
          </cell>
          <cell r="G361">
            <v>1532477.34</v>
          </cell>
          <cell r="H361">
            <v>10339.15</v>
          </cell>
          <cell r="I361">
            <v>0</v>
          </cell>
          <cell r="J361">
            <v>15500.94</v>
          </cell>
          <cell r="K361">
            <v>21505870.189999998</v>
          </cell>
        </row>
        <row r="362">
          <cell r="A362" t="str">
            <v>MANAQUIRI2010</v>
          </cell>
          <cell r="B362" t="str">
            <v>MANAQUIRI</v>
          </cell>
          <cell r="C362">
            <v>2010</v>
          </cell>
          <cell r="E362">
            <v>11149918.140000001</v>
          </cell>
          <cell r="F362">
            <v>9846074.1899999995</v>
          </cell>
          <cell r="G362">
            <v>5007266.79</v>
          </cell>
          <cell r="H362">
            <v>151351.20000000001</v>
          </cell>
          <cell r="I362">
            <v>0</v>
          </cell>
          <cell r="J362">
            <v>177382.7</v>
          </cell>
          <cell r="K362">
            <v>26331993.019999996</v>
          </cell>
        </row>
        <row r="363">
          <cell r="A363" t="str">
            <v>MANAQUIRI2011</v>
          </cell>
          <cell r="B363" t="str">
            <v>MANAQUIRI</v>
          </cell>
          <cell r="C363">
            <v>2011</v>
          </cell>
          <cell r="E363">
            <v>12967391.93</v>
          </cell>
          <cell r="F363">
            <v>9862462.5199999996</v>
          </cell>
          <cell r="G363">
            <v>4471129.8099999996</v>
          </cell>
          <cell r="H363">
            <v>153850.62</v>
          </cell>
          <cell r="I363">
            <v>0</v>
          </cell>
          <cell r="J363">
            <v>210554.97</v>
          </cell>
          <cell r="K363">
            <v>27665389.849999998</v>
          </cell>
        </row>
        <row r="364">
          <cell r="A364" t="str">
            <v>MANAQUIRI2012</v>
          </cell>
          <cell r="B364" t="str">
            <v>MANAQUIRI</v>
          </cell>
          <cell r="C364">
            <v>2012</v>
          </cell>
          <cell r="E364">
            <v>15250095.039999999</v>
          </cell>
          <cell r="F364">
            <v>12956500.039999999</v>
          </cell>
          <cell r="G364">
            <v>5067367.9800000004</v>
          </cell>
          <cell r="H364">
            <v>153868.12</v>
          </cell>
          <cell r="I364">
            <v>0</v>
          </cell>
          <cell r="J364">
            <v>239235.54</v>
          </cell>
          <cell r="K364">
            <v>33667066.719999999</v>
          </cell>
        </row>
        <row r="365">
          <cell r="A365" t="str">
            <v>MANAQUIRI2013</v>
          </cell>
          <cell r="B365" t="str">
            <v>MANAQUIRI</v>
          </cell>
          <cell r="C365">
            <v>2013</v>
          </cell>
          <cell r="E365">
            <v>19381005.109999999</v>
          </cell>
          <cell r="F365">
            <v>16270168.07</v>
          </cell>
          <cell r="G365">
            <v>1405470.64</v>
          </cell>
          <cell r="H365">
            <v>36344.550000000003</v>
          </cell>
          <cell r="I365">
            <v>0</v>
          </cell>
          <cell r="J365">
            <v>209764.72</v>
          </cell>
          <cell r="K365">
            <v>37302753.089999996</v>
          </cell>
        </row>
        <row r="366">
          <cell r="A366" t="str">
            <v>MANAQUIRI2014</v>
          </cell>
          <cell r="B366" t="str">
            <v>MANAQUIRI</v>
          </cell>
          <cell r="C366">
            <v>2014</v>
          </cell>
          <cell r="E366">
            <v>20563806.059999999</v>
          </cell>
          <cell r="F366">
            <v>16808134.57</v>
          </cell>
          <cell r="G366">
            <v>2546054.02</v>
          </cell>
          <cell r="H366">
            <v>43537.04</v>
          </cell>
          <cell r="J366">
            <v>861239.88</v>
          </cell>
          <cell r="K366">
            <v>40822771.57</v>
          </cell>
        </row>
        <row r="367">
          <cell r="A367" t="str">
            <v>SÃO BORJA2002</v>
          </cell>
          <cell r="B367" t="str">
            <v>SÃO BORJA</v>
          </cell>
          <cell r="C367">
            <v>2002</v>
          </cell>
          <cell r="E367">
            <v>14046876.4</v>
          </cell>
          <cell r="F367">
            <v>10806468.4</v>
          </cell>
          <cell r="G367">
            <v>3065192.21</v>
          </cell>
          <cell r="H367">
            <v>48274.39</v>
          </cell>
          <cell r="I367">
            <v>152594.1</v>
          </cell>
          <cell r="J367">
            <v>845381.4</v>
          </cell>
          <cell r="K367">
            <v>28964786.899999999</v>
          </cell>
        </row>
        <row r="368">
          <cell r="A368" t="str">
            <v>SÃO BORJA2003</v>
          </cell>
          <cell r="B368" t="str">
            <v>SÃO BORJA</v>
          </cell>
          <cell r="C368">
            <v>2003</v>
          </cell>
          <cell r="E368">
            <v>17497261.199999999</v>
          </cell>
          <cell r="F368">
            <v>12726260.24</v>
          </cell>
          <cell r="G368">
            <v>2444350.09</v>
          </cell>
          <cell r="H368">
            <v>118628.72</v>
          </cell>
          <cell r="I368">
            <v>413145.71</v>
          </cell>
          <cell r="J368">
            <v>549079.28</v>
          </cell>
          <cell r="K368">
            <v>33748725.240000002</v>
          </cell>
        </row>
        <row r="369">
          <cell r="A369" t="str">
            <v>SÃO BORJA2004</v>
          </cell>
          <cell r="B369" t="str">
            <v>SÃO BORJA</v>
          </cell>
          <cell r="C369">
            <v>2004</v>
          </cell>
          <cell r="E369">
            <v>21711996.84</v>
          </cell>
          <cell r="F369">
            <v>13196678.58</v>
          </cell>
          <cell r="G369">
            <v>2260034.4300000002</v>
          </cell>
          <cell r="H369">
            <v>104328.55</v>
          </cell>
          <cell r="I369">
            <v>64854.47</v>
          </cell>
          <cell r="J369">
            <v>598981.26</v>
          </cell>
          <cell r="K369">
            <v>37936874.130000003</v>
          </cell>
        </row>
        <row r="370">
          <cell r="A370" t="str">
            <v>SÃO BORJA2005</v>
          </cell>
          <cell r="B370" t="str">
            <v>SÃO BORJA</v>
          </cell>
          <cell r="C370">
            <v>2005</v>
          </cell>
          <cell r="E370">
            <v>20735835.16</v>
          </cell>
          <cell r="F370">
            <v>16591381.83</v>
          </cell>
          <cell r="G370">
            <v>1459548.6</v>
          </cell>
          <cell r="H370">
            <v>0</v>
          </cell>
          <cell r="I370">
            <v>0</v>
          </cell>
          <cell r="J370">
            <v>464922.17</v>
          </cell>
          <cell r="K370">
            <v>39251687.760000005</v>
          </cell>
        </row>
        <row r="371">
          <cell r="A371" t="str">
            <v>SÃO BORJA2006</v>
          </cell>
          <cell r="B371" t="str">
            <v>SÃO BORJA</v>
          </cell>
          <cell r="C371">
            <v>2006</v>
          </cell>
          <cell r="E371">
            <v>21143343.690000001</v>
          </cell>
          <cell r="F371">
            <v>21949717.02</v>
          </cell>
          <cell r="G371">
            <v>4847238.79</v>
          </cell>
          <cell r="H371">
            <v>18709.91</v>
          </cell>
          <cell r="I371">
            <v>0</v>
          </cell>
          <cell r="J371">
            <v>795282.11</v>
          </cell>
          <cell r="K371">
            <v>48754291.519999996</v>
          </cell>
        </row>
        <row r="372">
          <cell r="A372" t="str">
            <v>SÃO BORJA2007</v>
          </cell>
          <cell r="B372" t="str">
            <v>SÃO BORJA</v>
          </cell>
          <cell r="C372">
            <v>2007</v>
          </cell>
          <cell r="E372">
            <v>23118171.41</v>
          </cell>
          <cell r="F372">
            <v>28231060.120000001</v>
          </cell>
          <cell r="G372">
            <v>8896262.9900000002</v>
          </cell>
          <cell r="H372">
            <v>217988.89</v>
          </cell>
          <cell r="I372">
            <v>0</v>
          </cell>
          <cell r="J372">
            <v>573162.47</v>
          </cell>
          <cell r="K372">
            <v>61036645.880000003</v>
          </cell>
        </row>
        <row r="373">
          <cell r="A373" t="str">
            <v>SÃO BORJA2008</v>
          </cell>
          <cell r="B373" t="str">
            <v>SÃO BORJA</v>
          </cell>
          <cell r="C373">
            <v>2008</v>
          </cell>
          <cell r="E373">
            <v>30950657.620000001</v>
          </cell>
          <cell r="F373">
            <v>26716228.390000001</v>
          </cell>
          <cell r="G373">
            <v>6345805.8899999997</v>
          </cell>
          <cell r="H373">
            <v>359932.51</v>
          </cell>
          <cell r="I373">
            <v>0</v>
          </cell>
          <cell r="J373">
            <v>690781.94</v>
          </cell>
          <cell r="K373">
            <v>65063406.350000001</v>
          </cell>
        </row>
        <row r="374">
          <cell r="A374" t="str">
            <v>SÃO BORJA2009</v>
          </cell>
          <cell r="B374" t="str">
            <v>SÃO BORJA</v>
          </cell>
          <cell r="C374">
            <v>2009</v>
          </cell>
          <cell r="E374">
            <v>28368001.039999999</v>
          </cell>
          <cell r="F374">
            <v>36219155.700000003</v>
          </cell>
          <cell r="G374">
            <v>2437264.88</v>
          </cell>
          <cell r="H374">
            <v>228644.32</v>
          </cell>
          <cell r="I374">
            <v>0</v>
          </cell>
          <cell r="J374">
            <v>682616.5</v>
          </cell>
          <cell r="K374">
            <v>67935682.439999998</v>
          </cell>
        </row>
        <row r="375">
          <cell r="A375" t="str">
            <v>SÃO BORJA2010</v>
          </cell>
          <cell r="B375" t="str">
            <v>SÃO BORJA</v>
          </cell>
          <cell r="C375">
            <v>2010</v>
          </cell>
          <cell r="E375">
            <v>39023136.240000002</v>
          </cell>
          <cell r="F375">
            <v>37213924.43</v>
          </cell>
          <cell r="G375">
            <v>7683583.4900000002</v>
          </cell>
          <cell r="H375">
            <v>213268.61</v>
          </cell>
          <cell r="I375">
            <v>0</v>
          </cell>
          <cell r="J375">
            <v>630599.88</v>
          </cell>
          <cell r="K375">
            <v>84764512.649999991</v>
          </cell>
        </row>
        <row r="376">
          <cell r="A376" t="str">
            <v>SÃO BORJA2011</v>
          </cell>
          <cell r="B376" t="str">
            <v>SÃO BORJA</v>
          </cell>
          <cell r="C376">
            <v>2011</v>
          </cell>
          <cell r="E376">
            <v>44413237</v>
          </cell>
          <cell r="F376">
            <v>46064032.310000002</v>
          </cell>
          <cell r="G376">
            <v>11270565.58</v>
          </cell>
          <cell r="H376">
            <v>56602.21</v>
          </cell>
          <cell r="I376">
            <v>0</v>
          </cell>
          <cell r="J376">
            <v>141389.16</v>
          </cell>
          <cell r="K376">
            <v>101945826.25999999</v>
          </cell>
        </row>
        <row r="377">
          <cell r="A377" t="str">
            <v>SÃO BORJA2012</v>
          </cell>
          <cell r="B377" t="str">
            <v>SÃO BORJA</v>
          </cell>
          <cell r="C377">
            <v>2012</v>
          </cell>
          <cell r="E377">
            <v>56614172.880000003</v>
          </cell>
          <cell r="F377">
            <v>55904166.479999997</v>
          </cell>
          <cell r="G377">
            <v>15093407.43</v>
          </cell>
          <cell r="H377">
            <v>53878.54</v>
          </cell>
          <cell r="I377">
            <v>0</v>
          </cell>
          <cell r="J377">
            <v>135856.07999999999</v>
          </cell>
          <cell r="K377">
            <v>127801481.41</v>
          </cell>
        </row>
        <row r="378">
          <cell r="A378" t="str">
            <v>SÃO BORJA2013</v>
          </cell>
          <cell r="B378" t="str">
            <v>SÃO BORJA</v>
          </cell>
          <cell r="C378">
            <v>2013</v>
          </cell>
          <cell r="E378">
            <v>71582045.879999995</v>
          </cell>
          <cell r="F378">
            <v>46779484.530000001</v>
          </cell>
          <cell r="G378">
            <v>7136096.0999999996</v>
          </cell>
          <cell r="H378">
            <v>1729.94</v>
          </cell>
          <cell r="I378">
            <v>0</v>
          </cell>
          <cell r="J378">
            <v>858306.43</v>
          </cell>
          <cell r="K378">
            <v>126357662.88</v>
          </cell>
        </row>
        <row r="379">
          <cell r="A379" t="str">
            <v>SÃO BORJA2014</v>
          </cell>
          <cell r="B379" t="str">
            <v>SÃO BORJA</v>
          </cell>
          <cell r="C379">
            <v>2014</v>
          </cell>
          <cell r="E379">
            <v>74340589.810000002</v>
          </cell>
          <cell r="F379">
            <v>65901734.869999997</v>
          </cell>
          <cell r="G379">
            <v>11853172.32</v>
          </cell>
          <cell r="H379">
            <v>32521.59</v>
          </cell>
          <cell r="J379">
            <v>588969.6</v>
          </cell>
          <cell r="K379">
            <v>152716988.19</v>
          </cell>
        </row>
        <row r="380">
          <cell r="A380" t="str">
            <v>LAVRAS DO SUL2002</v>
          </cell>
          <cell r="B380" t="str">
            <v>LAVRAS DO SUL</v>
          </cell>
          <cell r="C380">
            <v>2002</v>
          </cell>
          <cell r="E380">
            <v>3071557.04</v>
          </cell>
          <cell r="F380">
            <v>2065189.92</v>
          </cell>
          <cell r="G380">
            <v>294354.37</v>
          </cell>
          <cell r="H380">
            <v>0</v>
          </cell>
          <cell r="I380">
            <v>0</v>
          </cell>
          <cell r="J380">
            <v>151787.66</v>
          </cell>
          <cell r="K380">
            <v>5582888.9900000002</v>
          </cell>
        </row>
        <row r="381">
          <cell r="A381" t="str">
            <v>LAVRAS DO SUL2003</v>
          </cell>
          <cell r="B381" t="str">
            <v>LAVRAS DO SUL</v>
          </cell>
          <cell r="C381">
            <v>2003</v>
          </cell>
          <cell r="E381">
            <v>3603920</v>
          </cell>
          <cell r="F381">
            <v>2189628</v>
          </cell>
          <cell r="G381">
            <v>649646</v>
          </cell>
          <cell r="H381">
            <v>0</v>
          </cell>
          <cell r="I381">
            <v>551145</v>
          </cell>
          <cell r="J381">
            <v>156192</v>
          </cell>
          <cell r="K381">
            <v>7150531</v>
          </cell>
        </row>
        <row r="382">
          <cell r="A382" t="str">
            <v>LAVRAS DO SUL2004</v>
          </cell>
          <cell r="B382" t="str">
            <v>LAVRAS DO SUL</v>
          </cell>
          <cell r="C382">
            <v>2004</v>
          </cell>
          <cell r="E382">
            <v>4032062.62</v>
          </cell>
          <cell r="F382">
            <v>2819314.02</v>
          </cell>
          <cell r="G382">
            <v>712086.59</v>
          </cell>
          <cell r="H382">
            <v>0</v>
          </cell>
          <cell r="I382">
            <v>0</v>
          </cell>
          <cell r="J382">
            <v>158223.76999999999</v>
          </cell>
          <cell r="K382">
            <v>7721687</v>
          </cell>
        </row>
        <row r="383">
          <cell r="A383" t="str">
            <v>LAVRAS DO SUL2005</v>
          </cell>
          <cell r="B383" t="str">
            <v>LAVRAS DO SUL</v>
          </cell>
          <cell r="C383">
            <v>2005</v>
          </cell>
          <cell r="E383">
            <v>4047893.49</v>
          </cell>
          <cell r="F383">
            <v>2965977.26</v>
          </cell>
          <cell r="G383">
            <v>1061766.83</v>
          </cell>
          <cell r="H383">
            <v>32408.76</v>
          </cell>
          <cell r="I383">
            <v>0</v>
          </cell>
          <cell r="J383">
            <v>186505.36</v>
          </cell>
          <cell r="K383">
            <v>8294551.7000000002</v>
          </cell>
        </row>
        <row r="384">
          <cell r="A384" t="str">
            <v>LAVRAS DO SUL2006</v>
          </cell>
          <cell r="B384" t="str">
            <v>LAVRAS DO SUL</v>
          </cell>
          <cell r="C384">
            <v>2006</v>
          </cell>
          <cell r="E384">
            <v>4505366.26</v>
          </cell>
          <cell r="F384">
            <v>3962518.25</v>
          </cell>
          <cell r="G384">
            <v>838671.13</v>
          </cell>
          <cell r="H384">
            <v>61326.66</v>
          </cell>
          <cell r="I384">
            <v>14000</v>
          </cell>
          <cell r="J384">
            <v>316884.87</v>
          </cell>
          <cell r="K384">
            <v>9698767.1699999999</v>
          </cell>
        </row>
        <row r="385">
          <cell r="A385" t="str">
            <v>LAVRAS DO SUL2007</v>
          </cell>
          <cell r="B385" t="str">
            <v>LAVRAS DO SUL</v>
          </cell>
          <cell r="C385">
            <v>2007</v>
          </cell>
          <cell r="E385">
            <v>5482810.4400000004</v>
          </cell>
          <cell r="F385">
            <v>4203921.22</v>
          </cell>
          <cell r="G385">
            <v>449233.57</v>
          </cell>
          <cell r="H385">
            <v>41139.019999999997</v>
          </cell>
          <cell r="I385">
            <v>37000</v>
          </cell>
          <cell r="J385">
            <v>305112.59999999998</v>
          </cell>
          <cell r="K385">
            <v>10519216.85</v>
          </cell>
        </row>
        <row r="386">
          <cell r="A386" t="str">
            <v>LAVRAS DO SUL2008</v>
          </cell>
          <cell r="B386" t="str">
            <v>LAVRAS DO SUL</v>
          </cell>
          <cell r="C386">
            <v>2008</v>
          </cell>
          <cell r="E386">
            <v>5793300.4500000002</v>
          </cell>
          <cell r="F386">
            <v>4874186.4800000004</v>
          </cell>
          <cell r="G386">
            <v>1117830.08</v>
          </cell>
          <cell r="H386">
            <v>21666.18</v>
          </cell>
          <cell r="I386">
            <v>21046.799999999999</v>
          </cell>
          <cell r="J386">
            <v>340518.41</v>
          </cell>
          <cell r="K386">
            <v>12168548.4</v>
          </cell>
        </row>
        <row r="387">
          <cell r="A387" t="str">
            <v>LAVRAS DO SUL2009</v>
          </cell>
          <cell r="B387" t="str">
            <v>LAVRAS DO SUL</v>
          </cell>
          <cell r="C387">
            <v>2009</v>
          </cell>
          <cell r="E387">
            <v>6996362.4699999997</v>
          </cell>
          <cell r="F387">
            <v>4771517.88</v>
          </cell>
          <cell r="G387">
            <v>314471.14</v>
          </cell>
          <cell r="H387">
            <v>23274.37</v>
          </cell>
          <cell r="I387">
            <v>0</v>
          </cell>
          <cell r="J387">
            <v>278424.42</v>
          </cell>
          <cell r="K387">
            <v>12384050.279999999</v>
          </cell>
        </row>
        <row r="388">
          <cell r="A388" t="str">
            <v>LAVRAS DO SUL2010</v>
          </cell>
          <cell r="B388" t="str">
            <v>LAVRAS DO SUL</v>
          </cell>
          <cell r="C388">
            <v>2010</v>
          </cell>
          <cell r="E388">
            <v>8489180.0600000005</v>
          </cell>
          <cell r="F388">
            <v>5796005.3099999996</v>
          </cell>
          <cell r="G388">
            <v>1353050.8</v>
          </cell>
          <cell r="H388">
            <v>15573.24</v>
          </cell>
          <cell r="I388">
            <v>1743</v>
          </cell>
          <cell r="J388">
            <v>133083.26999999999</v>
          </cell>
          <cell r="K388">
            <v>15788635.680000002</v>
          </cell>
        </row>
        <row r="389">
          <cell r="A389" t="str">
            <v>LAVRAS DO SUL2011</v>
          </cell>
          <cell r="B389" t="str">
            <v>LAVRAS DO SUL</v>
          </cell>
          <cell r="C389">
            <v>2011</v>
          </cell>
          <cell r="E389">
            <v>10599101.35</v>
          </cell>
          <cell r="F389">
            <v>5701944.0300000003</v>
          </cell>
          <cell r="G389">
            <v>1859403.58</v>
          </cell>
          <cell r="H389">
            <v>23999.09</v>
          </cell>
          <cell r="I389">
            <v>3579.03</v>
          </cell>
          <cell r="J389">
            <v>68033.490000000005</v>
          </cell>
          <cell r="K389">
            <v>18256060.57</v>
          </cell>
        </row>
        <row r="390">
          <cell r="A390" t="str">
            <v>LAVRAS DO SUL2012</v>
          </cell>
          <cell r="B390" t="str">
            <v>LAVRAS DO SUL</v>
          </cell>
          <cell r="C390">
            <v>2012</v>
          </cell>
          <cell r="E390">
            <v>12876665.949999999</v>
          </cell>
          <cell r="F390">
            <v>5513493.7199999997</v>
          </cell>
          <cell r="G390">
            <v>530761.03</v>
          </cell>
          <cell r="H390">
            <v>78193.73</v>
          </cell>
          <cell r="I390">
            <v>0</v>
          </cell>
          <cell r="J390">
            <v>267708.51</v>
          </cell>
          <cell r="K390">
            <v>19266822.940000001</v>
          </cell>
        </row>
        <row r="391">
          <cell r="A391" t="str">
            <v>LAVRAS DO SUL2013</v>
          </cell>
          <cell r="B391" t="str">
            <v>LAVRAS DO SUL</v>
          </cell>
          <cell r="C391">
            <v>2013</v>
          </cell>
          <cell r="E391">
            <v>13762104.27</v>
          </cell>
          <cell r="F391">
            <v>6259790.3200000003</v>
          </cell>
          <cell r="G391">
            <v>571515.16</v>
          </cell>
          <cell r="H391">
            <v>55908.06</v>
          </cell>
          <cell r="J391">
            <v>742155.58</v>
          </cell>
          <cell r="K391">
            <v>21391473.389999997</v>
          </cell>
        </row>
        <row r="392">
          <cell r="A392" t="str">
            <v>LAVRAS DO SUL2014</v>
          </cell>
          <cell r="B392" t="str">
            <v>LAVRAS DO SUL</v>
          </cell>
          <cell r="C392">
            <v>2014</v>
          </cell>
          <cell r="E392">
            <v>13761858.43</v>
          </cell>
          <cell r="F392">
            <v>6945177.46</v>
          </cell>
          <cell r="G392">
            <v>1173337.74</v>
          </cell>
          <cell r="H392">
            <v>33413.31</v>
          </cell>
          <cell r="J392">
            <v>283741.38</v>
          </cell>
          <cell r="K392">
            <v>22197528.32</v>
          </cell>
        </row>
        <row r="393">
          <cell r="A393" t="str">
            <v>DIANÓPOLIS2002</v>
          </cell>
          <cell r="B393" t="str">
            <v>DIANÓPOLIS</v>
          </cell>
          <cell r="C393">
            <v>2002</v>
          </cell>
          <cell r="E393">
            <v>1964088.92</v>
          </cell>
          <cell r="F393">
            <v>2594265.1</v>
          </cell>
          <cell r="G393">
            <v>2082209.59</v>
          </cell>
          <cell r="H393">
            <v>564.58000000000004</v>
          </cell>
          <cell r="I393">
            <v>0</v>
          </cell>
          <cell r="J393">
            <v>0</v>
          </cell>
          <cell r="K393">
            <v>6641128.1899999995</v>
          </cell>
        </row>
        <row r="394">
          <cell r="A394" t="str">
            <v>DIANÓPOLIS2003</v>
          </cell>
          <cell r="B394" t="str">
            <v>DIANÓPOLIS</v>
          </cell>
          <cell r="C394">
            <v>2003</v>
          </cell>
          <cell r="E394">
            <v>2074444.49</v>
          </cell>
          <cell r="F394">
            <v>3611515</v>
          </cell>
          <cell r="G394">
            <v>1055778.81</v>
          </cell>
          <cell r="H394">
            <v>321.37</v>
          </cell>
          <cell r="I394">
            <v>0</v>
          </cell>
          <cell r="J394">
            <v>0</v>
          </cell>
          <cell r="K394">
            <v>6742059.6700000009</v>
          </cell>
        </row>
        <row r="395">
          <cell r="A395" t="str">
            <v>DIANÓPOLIS2004</v>
          </cell>
          <cell r="B395" t="str">
            <v>DIANÓPOLIS</v>
          </cell>
          <cell r="C395">
            <v>2004</v>
          </cell>
          <cell r="E395">
            <v>2452581.9500000002</v>
          </cell>
          <cell r="F395">
            <v>4389859.5199999996</v>
          </cell>
          <cell r="G395">
            <v>1134744.32</v>
          </cell>
          <cell r="H395">
            <v>633.52</v>
          </cell>
          <cell r="I395">
            <v>0</v>
          </cell>
          <cell r="J395">
            <v>0</v>
          </cell>
          <cell r="K395">
            <v>7977819.3099999996</v>
          </cell>
        </row>
        <row r="396">
          <cell r="A396" t="str">
            <v>DIANÓPOLIS2005</v>
          </cell>
          <cell r="B396" t="str">
            <v>DIANÓPOLIS</v>
          </cell>
          <cell r="C396">
            <v>2005</v>
          </cell>
          <cell r="E396">
            <v>2543884.9500000002</v>
          </cell>
          <cell r="F396">
            <v>5085761.99</v>
          </cell>
          <cell r="G396">
            <v>853597.35</v>
          </cell>
          <cell r="H396">
            <v>16108.1</v>
          </cell>
          <cell r="K396">
            <v>8499352.3900000006</v>
          </cell>
        </row>
        <row r="397">
          <cell r="A397" t="str">
            <v>DIANÓPOLIS2006</v>
          </cell>
          <cell r="B397" t="str">
            <v>DIANÓPOLIS</v>
          </cell>
          <cell r="C397">
            <v>2006</v>
          </cell>
          <cell r="E397">
            <v>4015907.28</v>
          </cell>
          <cell r="F397">
            <v>6121232.2000000002</v>
          </cell>
          <cell r="G397">
            <v>2161410.83</v>
          </cell>
          <cell r="H397">
            <v>0</v>
          </cell>
          <cell r="I397">
            <v>0</v>
          </cell>
          <cell r="J397">
            <v>140977.15</v>
          </cell>
          <cell r="K397">
            <v>12439527.460000001</v>
          </cell>
        </row>
        <row r="398">
          <cell r="A398" t="str">
            <v>DIANÓPOLIS2007</v>
          </cell>
          <cell r="B398" t="str">
            <v>DIANÓPOLIS</v>
          </cell>
          <cell r="C398">
            <v>2007</v>
          </cell>
          <cell r="E398">
            <v>6412608.5300000003</v>
          </cell>
          <cell r="F398">
            <v>6644167.0099999998</v>
          </cell>
          <cell r="G398">
            <v>971329.12</v>
          </cell>
          <cell r="H398">
            <v>13335.04</v>
          </cell>
          <cell r="I398">
            <v>0</v>
          </cell>
          <cell r="J398">
            <v>14067.3</v>
          </cell>
          <cell r="K398">
            <v>14055506.999999998</v>
          </cell>
        </row>
        <row r="399">
          <cell r="A399" t="str">
            <v>DIANÓPOLIS2008</v>
          </cell>
          <cell r="B399" t="str">
            <v>DIANÓPOLIS</v>
          </cell>
          <cell r="C399">
            <v>2008</v>
          </cell>
          <cell r="E399">
            <v>9818542.4100000001</v>
          </cell>
          <cell r="F399">
            <v>7452565.1200000001</v>
          </cell>
          <cell r="G399">
            <v>2732213.55</v>
          </cell>
          <cell r="H399">
            <v>57507.65</v>
          </cell>
          <cell r="I399">
            <v>0</v>
          </cell>
          <cell r="J399">
            <v>414483.76</v>
          </cell>
          <cell r="K399">
            <v>20475312.490000002</v>
          </cell>
        </row>
        <row r="400">
          <cell r="A400" t="str">
            <v>DIANÓPOLIS2009</v>
          </cell>
          <cell r="B400" t="str">
            <v>DIANÓPOLIS</v>
          </cell>
          <cell r="C400">
            <v>2009</v>
          </cell>
          <cell r="E400">
            <v>10356719.810000001</v>
          </cell>
          <cell r="F400">
            <v>7997909.6600000001</v>
          </cell>
          <cell r="G400">
            <v>940813.15</v>
          </cell>
          <cell r="H400">
            <v>63934.61</v>
          </cell>
          <cell r="I400">
            <v>0</v>
          </cell>
          <cell r="J400">
            <v>286165.96000000002</v>
          </cell>
          <cell r="K400">
            <v>19645543.189999998</v>
          </cell>
        </row>
        <row r="401">
          <cell r="A401" t="str">
            <v>DIANÓPOLIS2010</v>
          </cell>
          <cell r="B401" t="str">
            <v>DIANÓPOLIS</v>
          </cell>
          <cell r="C401">
            <v>2010</v>
          </cell>
          <cell r="E401">
            <v>11305945.039999999</v>
          </cell>
          <cell r="F401">
            <v>5487748.4900000002</v>
          </cell>
          <cell r="G401">
            <v>3372137</v>
          </cell>
          <cell r="H401">
            <v>37026.83</v>
          </cell>
          <cell r="I401">
            <v>0</v>
          </cell>
          <cell r="J401">
            <v>0</v>
          </cell>
          <cell r="K401">
            <v>20202857.359999999</v>
          </cell>
        </row>
        <row r="402">
          <cell r="A402" t="str">
            <v>DIANÓPOLIS2011</v>
          </cell>
          <cell r="B402" t="str">
            <v>DIANÓPOLIS</v>
          </cell>
          <cell r="C402">
            <v>2011</v>
          </cell>
          <cell r="E402">
            <v>11751580.75</v>
          </cell>
          <cell r="F402">
            <v>8172287.3499999996</v>
          </cell>
          <cell r="G402">
            <v>1802225.91</v>
          </cell>
          <cell r="H402">
            <v>60053.120000000003</v>
          </cell>
          <cell r="I402">
            <v>0</v>
          </cell>
          <cell r="J402">
            <v>386551.47</v>
          </cell>
          <cell r="K402">
            <v>22172698.600000001</v>
          </cell>
        </row>
        <row r="403">
          <cell r="A403" t="str">
            <v>DIANÓPOLIS2012</v>
          </cell>
          <cell r="B403" t="str">
            <v>DIANÓPOLIS</v>
          </cell>
          <cell r="C403">
            <v>2012</v>
          </cell>
          <cell r="E403">
            <v>13619115.199999999</v>
          </cell>
          <cell r="F403">
            <v>7001713.6500000004</v>
          </cell>
          <cell r="G403">
            <v>4058425.18</v>
          </cell>
          <cell r="H403">
            <v>168983.09</v>
          </cell>
          <cell r="K403">
            <v>24848237.120000001</v>
          </cell>
        </row>
        <row r="404">
          <cell r="A404" t="str">
            <v>DIANÓPOLIS2013</v>
          </cell>
          <cell r="B404" t="str">
            <v>DIANÓPOLIS</v>
          </cell>
          <cell r="C404">
            <v>2013</v>
          </cell>
          <cell r="E404">
            <v>15840287.619999999</v>
          </cell>
          <cell r="F404">
            <v>10725030.34</v>
          </cell>
          <cell r="G404">
            <v>1979752.31</v>
          </cell>
          <cell r="H404">
            <v>16547.75</v>
          </cell>
          <cell r="K404">
            <v>28561618.02</v>
          </cell>
        </row>
        <row r="405">
          <cell r="A405" t="str">
            <v>DIANÓPOLIS2014</v>
          </cell>
          <cell r="B405" t="str">
            <v>DIANÓPOLIS</v>
          </cell>
          <cell r="C405">
            <v>2014</v>
          </cell>
          <cell r="E405">
            <v>18824679.02</v>
          </cell>
          <cell r="F405">
            <v>12015468.23</v>
          </cell>
          <cell r="G405">
            <v>2758076.23</v>
          </cell>
          <cell r="H405">
            <v>44289.919999999998</v>
          </cell>
          <cell r="K405">
            <v>33642513.399999999</v>
          </cell>
        </row>
        <row r="406">
          <cell r="A406" t="str">
            <v>SÃO JULIÃO2002</v>
          </cell>
          <cell r="B406" t="str">
            <v>SÃO JULIÃO</v>
          </cell>
          <cell r="C406">
            <v>2002</v>
          </cell>
          <cell r="E406">
            <v>810082.85</v>
          </cell>
          <cell r="F406">
            <v>1488272.28</v>
          </cell>
          <cell r="G406">
            <v>2566707.85</v>
          </cell>
          <cell r="H406">
            <v>951.98</v>
          </cell>
          <cell r="I406">
            <v>0</v>
          </cell>
          <cell r="J406">
            <v>0</v>
          </cell>
          <cell r="K406">
            <v>4866014.9600000009</v>
          </cell>
        </row>
        <row r="407">
          <cell r="A407" t="str">
            <v>SÃO JULIÃO2003</v>
          </cell>
          <cell r="B407" t="str">
            <v>SÃO JULIÃO</v>
          </cell>
          <cell r="C407">
            <v>2003</v>
          </cell>
          <cell r="E407">
            <v>999306</v>
          </cell>
          <cell r="F407">
            <v>1618337</v>
          </cell>
          <cell r="G407">
            <v>3239941</v>
          </cell>
          <cell r="H407">
            <v>823</v>
          </cell>
          <cell r="I407">
            <v>0</v>
          </cell>
          <cell r="J407">
            <v>0</v>
          </cell>
          <cell r="K407">
            <v>5858407</v>
          </cell>
        </row>
        <row r="408">
          <cell r="A408" t="str">
            <v>SÃO JULIÃO2004</v>
          </cell>
          <cell r="B408" t="str">
            <v>SÃO JULIÃO</v>
          </cell>
          <cell r="C408">
            <v>2004</v>
          </cell>
          <cell r="E408">
            <v>1170823.08</v>
          </cell>
          <cell r="F408">
            <v>1629317.9</v>
          </cell>
          <cell r="G408">
            <v>356720.64000000001</v>
          </cell>
          <cell r="H408">
            <v>894.27</v>
          </cell>
          <cell r="I408">
            <v>0</v>
          </cell>
          <cell r="J408">
            <v>0</v>
          </cell>
          <cell r="K408">
            <v>3157755.89</v>
          </cell>
        </row>
        <row r="409">
          <cell r="A409" t="str">
            <v>SÃO JULIÃO2005</v>
          </cell>
          <cell r="B409" t="str">
            <v>SÃO JULIÃO</v>
          </cell>
          <cell r="C409">
            <v>2005</v>
          </cell>
          <cell r="E409">
            <v>1568611.2</v>
          </cell>
          <cell r="F409">
            <v>2208583.5499999998</v>
          </cell>
          <cell r="G409">
            <v>160757.29</v>
          </cell>
          <cell r="H409">
            <v>0</v>
          </cell>
          <cell r="I409">
            <v>0</v>
          </cell>
          <cell r="J409">
            <v>0</v>
          </cell>
          <cell r="K409">
            <v>3937952.04</v>
          </cell>
        </row>
        <row r="410">
          <cell r="A410" t="str">
            <v>SÃO JULIÃO2006</v>
          </cell>
          <cell r="B410" t="str">
            <v>SÃO JULIÃO</v>
          </cell>
          <cell r="C410">
            <v>2006</v>
          </cell>
          <cell r="E410">
            <v>1845282.68</v>
          </cell>
          <cell r="F410">
            <v>2509455.7200000002</v>
          </cell>
          <cell r="G410">
            <v>408139.56</v>
          </cell>
          <cell r="H410">
            <v>0</v>
          </cell>
          <cell r="I410">
            <v>3000</v>
          </cell>
          <cell r="J410">
            <v>0</v>
          </cell>
          <cell r="K410">
            <v>4765877.96</v>
          </cell>
        </row>
        <row r="411">
          <cell r="A411" t="str">
            <v>SÃO JULIÃO2007</v>
          </cell>
          <cell r="B411" t="str">
            <v>SÃO JULIÃO</v>
          </cell>
          <cell r="C411">
            <v>2007</v>
          </cell>
          <cell r="E411">
            <v>2153607.1</v>
          </cell>
          <cell r="F411">
            <v>2913958.54</v>
          </cell>
          <cell r="G411">
            <v>333597.78000000003</v>
          </cell>
          <cell r="H411">
            <v>730</v>
          </cell>
          <cell r="I411">
            <v>0</v>
          </cell>
          <cell r="J411">
            <v>0</v>
          </cell>
          <cell r="K411">
            <v>5401893.4200000009</v>
          </cell>
        </row>
        <row r="412">
          <cell r="A412" t="str">
            <v>SÃO JULIÃO2008</v>
          </cell>
          <cell r="B412" t="str">
            <v>SÃO JULIÃO</v>
          </cell>
          <cell r="C412">
            <v>2008</v>
          </cell>
          <cell r="E412">
            <v>2976684.78</v>
          </cell>
          <cell r="F412">
            <v>2785751.84</v>
          </cell>
          <cell r="G412">
            <v>718242.65</v>
          </cell>
          <cell r="H412">
            <v>0</v>
          </cell>
          <cell r="I412">
            <v>0</v>
          </cell>
          <cell r="J412">
            <v>0</v>
          </cell>
          <cell r="K412">
            <v>6480679.2699999996</v>
          </cell>
        </row>
        <row r="413">
          <cell r="A413" t="str">
            <v>SÃO JULIÃO2009</v>
          </cell>
          <cell r="B413" t="str">
            <v>SÃO JULIÃO</v>
          </cell>
          <cell r="C413">
            <v>2009</v>
          </cell>
          <cell r="E413">
            <v>3122995.3</v>
          </cell>
          <cell r="F413">
            <v>3517355.57</v>
          </cell>
          <cell r="G413">
            <v>392585.92</v>
          </cell>
          <cell r="K413">
            <v>7032936.7899999991</v>
          </cell>
        </row>
        <row r="414">
          <cell r="A414" t="str">
            <v>SÃO JULIÃO2010</v>
          </cell>
          <cell r="B414" t="str">
            <v>SÃO JULIÃO</v>
          </cell>
          <cell r="C414">
            <v>2010</v>
          </cell>
          <cell r="E414">
            <v>4089443.75</v>
          </cell>
          <cell r="F414">
            <v>4398195.79</v>
          </cell>
          <cell r="G414">
            <v>1347650.14</v>
          </cell>
          <cell r="H414">
            <v>56654.39</v>
          </cell>
          <cell r="I414">
            <v>0</v>
          </cell>
          <cell r="J414">
            <v>0</v>
          </cell>
          <cell r="K414">
            <v>9891944.0700000003</v>
          </cell>
        </row>
        <row r="415">
          <cell r="A415" t="str">
            <v>SÃO JULIÃO2011</v>
          </cell>
          <cell r="B415" t="str">
            <v>SÃO JULIÃO</v>
          </cell>
          <cell r="C415">
            <v>2011</v>
          </cell>
          <cell r="E415">
            <v>3992155.46</v>
          </cell>
          <cell r="F415">
            <v>4705814.1399999997</v>
          </cell>
          <cell r="G415">
            <v>451247.11</v>
          </cell>
          <cell r="H415">
            <v>6019.69</v>
          </cell>
          <cell r="I415">
            <v>0</v>
          </cell>
          <cell r="J415">
            <v>0</v>
          </cell>
          <cell r="K415">
            <v>9155236.3999999985</v>
          </cell>
        </row>
        <row r="416">
          <cell r="A416" t="str">
            <v>SÃO JULIÃO2012</v>
          </cell>
          <cell r="B416" t="str">
            <v>SÃO JULIÃO</v>
          </cell>
          <cell r="C416">
            <v>2012</v>
          </cell>
          <cell r="E416">
            <v>4908134.24</v>
          </cell>
          <cell r="F416">
            <v>4332330.1399999997</v>
          </cell>
          <cell r="G416">
            <v>319422.19</v>
          </cell>
          <cell r="H416">
            <v>0</v>
          </cell>
          <cell r="I416">
            <v>0</v>
          </cell>
          <cell r="J416">
            <v>61678.27</v>
          </cell>
          <cell r="K416">
            <v>9621564.839999998</v>
          </cell>
        </row>
        <row r="417">
          <cell r="A417" t="str">
            <v>SÃO JULIÃO2013</v>
          </cell>
          <cell r="B417" t="str">
            <v>SÃO JULIÃO</v>
          </cell>
          <cell r="C417">
            <v>2013</v>
          </cell>
          <cell r="E417">
            <v>5449690.6600000001</v>
          </cell>
          <cell r="F417">
            <v>4467757.1100000003</v>
          </cell>
          <cell r="G417">
            <v>1612914.55</v>
          </cell>
          <cell r="J417">
            <v>21975.57</v>
          </cell>
          <cell r="K417">
            <v>11552337.890000001</v>
          </cell>
        </row>
        <row r="418">
          <cell r="A418" t="str">
            <v>SÃO JULIÃO2014</v>
          </cell>
          <cell r="B418" t="str">
            <v>SÃO JULIÃO</v>
          </cell>
          <cell r="C418">
            <v>2014</v>
          </cell>
          <cell r="E418">
            <v>6714624.46</v>
          </cell>
          <cell r="F418">
            <v>5129157.97</v>
          </cell>
          <cell r="G418">
            <v>1476070.42</v>
          </cell>
          <cell r="J418">
            <v>76184.479999999996</v>
          </cell>
          <cell r="K418">
            <v>13396037.33</v>
          </cell>
        </row>
        <row r="419">
          <cell r="A419" t="str">
            <v>SÃO JOÃO DO PIAUÍ2002</v>
          </cell>
          <cell r="B419" t="str">
            <v>SÃO JOÃO DO PIAUÍ</v>
          </cell>
          <cell r="C419">
            <v>2002</v>
          </cell>
          <cell r="E419">
            <v>2301716.15</v>
          </cell>
          <cell r="F419">
            <v>3884165.25</v>
          </cell>
          <cell r="G419">
            <v>1744630.67</v>
          </cell>
          <cell r="I419">
            <v>12299.64</v>
          </cell>
          <cell r="J419">
            <v>151245.57</v>
          </cell>
          <cell r="K419">
            <v>8094057.2800000003</v>
          </cell>
        </row>
        <row r="420">
          <cell r="A420" t="str">
            <v>SÃO JOÃO DO PIAUÍ2003</v>
          </cell>
          <cell r="B420" t="str">
            <v>SÃO JOÃO DO PIAUÍ</v>
          </cell>
          <cell r="C420">
            <v>2003</v>
          </cell>
          <cell r="E420">
            <v>2616094.2000000002</v>
          </cell>
          <cell r="F420">
            <v>5599281.9299999997</v>
          </cell>
          <cell r="G420">
            <v>2051511.65</v>
          </cell>
          <cell r="H420">
            <v>0</v>
          </cell>
          <cell r="I420">
            <v>0</v>
          </cell>
          <cell r="J420">
            <v>138887.91</v>
          </cell>
          <cell r="K420">
            <v>10405775.689999999</v>
          </cell>
        </row>
        <row r="421">
          <cell r="A421" t="str">
            <v>SÃO JOÃO DO PIAUÍ2004</v>
          </cell>
          <cell r="B421" t="str">
            <v>SÃO JOÃO DO PIAUÍ</v>
          </cell>
          <cell r="C421">
            <v>2004</v>
          </cell>
          <cell r="E421">
            <v>2590544.2200000002</v>
          </cell>
          <cell r="F421">
            <v>5631460.6399999997</v>
          </cell>
          <cell r="G421">
            <v>1468690.06</v>
          </cell>
          <cell r="H421">
            <v>0</v>
          </cell>
          <cell r="I421">
            <v>0</v>
          </cell>
          <cell r="J421">
            <v>154214.46</v>
          </cell>
          <cell r="K421">
            <v>9844909.3800000008</v>
          </cell>
        </row>
        <row r="422">
          <cell r="A422" t="str">
            <v>SÃO JOÃO DO PIAUÍ2005</v>
          </cell>
          <cell r="B422" t="str">
            <v>SÃO JOÃO DO PIAUÍ</v>
          </cell>
          <cell r="C422">
            <v>2005</v>
          </cell>
          <cell r="E422">
            <v>5491641.2599999998</v>
          </cell>
          <cell r="F422">
            <v>4853625.21</v>
          </cell>
          <cell r="G422">
            <v>632308.31000000006</v>
          </cell>
          <cell r="H422">
            <v>347.53</v>
          </cell>
          <cell r="I422">
            <v>0</v>
          </cell>
          <cell r="J422">
            <v>177540.91</v>
          </cell>
          <cell r="K422">
            <v>11155463.219999999</v>
          </cell>
        </row>
        <row r="423">
          <cell r="A423" t="str">
            <v>SÃO JOÃO DO PIAUÍ2006</v>
          </cell>
          <cell r="B423" t="str">
            <v>SÃO JOÃO DO PIAUÍ</v>
          </cell>
          <cell r="C423">
            <v>2006</v>
          </cell>
          <cell r="E423">
            <v>6179781.4199999999</v>
          </cell>
          <cell r="F423">
            <v>5489258.3799999999</v>
          </cell>
          <cell r="G423">
            <v>778099.28</v>
          </cell>
          <cell r="H423">
            <v>0</v>
          </cell>
          <cell r="I423">
            <v>0</v>
          </cell>
          <cell r="J423">
            <v>176944.42</v>
          </cell>
          <cell r="K423">
            <v>12624083.5</v>
          </cell>
        </row>
        <row r="424">
          <cell r="A424" t="str">
            <v>SÃO JOÃO DO PIAUÍ2007</v>
          </cell>
          <cell r="B424" t="str">
            <v>SÃO JOÃO DO PIAUÍ</v>
          </cell>
          <cell r="C424">
            <v>2007</v>
          </cell>
          <cell r="E424">
            <v>7060822.2800000003</v>
          </cell>
          <cell r="F424">
            <v>5685873.4900000002</v>
          </cell>
          <cell r="G424">
            <v>1282401.03</v>
          </cell>
          <cell r="H424">
            <v>0</v>
          </cell>
          <cell r="I424">
            <v>0</v>
          </cell>
          <cell r="J424">
            <v>164469.38</v>
          </cell>
          <cell r="K424">
            <v>14193566.18</v>
          </cell>
        </row>
        <row r="425">
          <cell r="A425" t="str">
            <v>SÃO JOÃO DO PIAUÍ2008</v>
          </cell>
          <cell r="B425" t="str">
            <v>SÃO JOÃO DO PIAUÍ</v>
          </cell>
          <cell r="C425">
            <v>2008</v>
          </cell>
          <cell r="E425">
            <v>7580119.3700000001</v>
          </cell>
          <cell r="F425">
            <v>9138075.1099999994</v>
          </cell>
          <cell r="G425">
            <v>322806.02</v>
          </cell>
          <cell r="H425">
            <v>0</v>
          </cell>
          <cell r="I425">
            <v>0</v>
          </cell>
          <cell r="J425">
            <v>16963.16</v>
          </cell>
          <cell r="K425">
            <v>17057963.66</v>
          </cell>
        </row>
        <row r="426">
          <cell r="A426" t="str">
            <v>SÃO JOÃO DO PIAUÍ2009</v>
          </cell>
          <cell r="B426" t="str">
            <v>SÃO JOÃO DO PIAUÍ</v>
          </cell>
          <cell r="C426">
            <v>2009</v>
          </cell>
          <cell r="E426">
            <v>7370099.1500000004</v>
          </cell>
          <cell r="F426">
            <v>11143818.220000001</v>
          </cell>
          <cell r="G426">
            <v>479737.75</v>
          </cell>
          <cell r="H426">
            <v>0</v>
          </cell>
          <cell r="I426">
            <v>0</v>
          </cell>
          <cell r="J426">
            <v>158603.53</v>
          </cell>
          <cell r="K426">
            <v>19152258.650000002</v>
          </cell>
        </row>
        <row r="427">
          <cell r="A427" t="str">
            <v>SÃO JOÃO DO PIAUÍ2010</v>
          </cell>
          <cell r="B427" t="str">
            <v>SÃO JOÃO DO PIAUÍ</v>
          </cell>
          <cell r="C427">
            <v>2010</v>
          </cell>
          <cell r="E427">
            <v>7947960.3899999997</v>
          </cell>
          <cell r="F427">
            <v>11836954.380000001</v>
          </cell>
          <cell r="G427">
            <v>994076.64</v>
          </cell>
          <cell r="H427">
            <v>0</v>
          </cell>
          <cell r="I427">
            <v>0</v>
          </cell>
          <cell r="J427">
            <v>137785.87</v>
          </cell>
          <cell r="K427">
            <v>20916777.280000001</v>
          </cell>
        </row>
        <row r="428">
          <cell r="A428" t="str">
            <v>SÃO JOÃO DO PIAUÍ2011</v>
          </cell>
          <cell r="B428" t="str">
            <v>SÃO JOÃO DO PIAUÍ</v>
          </cell>
          <cell r="C428">
            <v>2011</v>
          </cell>
          <cell r="E428">
            <v>9555482.0500000007</v>
          </cell>
          <cell r="F428">
            <v>13678673.949999999</v>
          </cell>
          <cell r="G428">
            <v>1592652.17</v>
          </cell>
          <cell r="H428">
            <v>0</v>
          </cell>
          <cell r="I428">
            <v>0</v>
          </cell>
          <cell r="J428">
            <v>113745.81</v>
          </cell>
          <cell r="K428">
            <v>24940553.98</v>
          </cell>
        </row>
        <row r="429">
          <cell r="A429" t="str">
            <v>SÃO JOÃO DO PIAUÍ2012</v>
          </cell>
          <cell r="B429" t="str">
            <v>SÃO JOÃO DO PIAUÍ</v>
          </cell>
          <cell r="C429">
            <v>2012</v>
          </cell>
          <cell r="E429">
            <v>11775835.43</v>
          </cell>
          <cell r="F429">
            <v>13493079.720000001</v>
          </cell>
          <cell r="G429">
            <v>1575016.38</v>
          </cell>
          <cell r="J429">
            <v>298547.31</v>
          </cell>
          <cell r="K429">
            <v>27142478.839999996</v>
          </cell>
        </row>
        <row r="430">
          <cell r="A430" t="str">
            <v>SÃO JOÃO DO PIAUÍ2013</v>
          </cell>
          <cell r="B430" t="str">
            <v>SÃO JOÃO DO PIAUÍ</v>
          </cell>
          <cell r="C430">
            <v>2013</v>
          </cell>
          <cell r="E430">
            <v>19590093.309999999</v>
          </cell>
          <cell r="F430">
            <v>10691291.41</v>
          </cell>
          <cell r="G430">
            <v>290179.75</v>
          </cell>
          <cell r="J430">
            <v>38575.21</v>
          </cell>
          <cell r="K430">
            <v>30610139.68</v>
          </cell>
        </row>
        <row r="431">
          <cell r="A431" t="str">
            <v>SÃO JOÃO DO PIAUÍ2014</v>
          </cell>
          <cell r="B431" t="str">
            <v>SÃO JOÃO DO PIAUÍ</v>
          </cell>
          <cell r="C431">
            <v>2014</v>
          </cell>
          <cell r="E431">
            <v>19683433.27</v>
          </cell>
          <cell r="F431">
            <v>12395367.35</v>
          </cell>
          <cell r="G431">
            <v>4172633.95</v>
          </cell>
          <cell r="J431">
            <v>136982.81</v>
          </cell>
          <cell r="K431">
            <v>36388417.380000003</v>
          </cell>
        </row>
        <row r="432">
          <cell r="A432" t="str">
            <v>FRONTEIRAS2002</v>
          </cell>
          <cell r="B432" t="str">
            <v>FRONTEIRAS</v>
          </cell>
          <cell r="C432">
            <v>2002</v>
          </cell>
          <cell r="E432">
            <v>984104.23</v>
          </cell>
          <cell r="F432">
            <v>2217494.46</v>
          </cell>
          <cell r="G432">
            <v>851978.88</v>
          </cell>
          <cell r="K432">
            <v>4053577.57</v>
          </cell>
        </row>
        <row r="433">
          <cell r="A433" t="str">
            <v>FRONTEIRAS2003</v>
          </cell>
          <cell r="B433" t="str">
            <v>FRONTEIRAS</v>
          </cell>
          <cell r="C433">
            <v>2003</v>
          </cell>
          <cell r="E433">
            <v>1194187.23</v>
          </cell>
          <cell r="F433">
            <v>3095381.77</v>
          </cell>
          <cell r="G433">
            <v>641958.93999999994</v>
          </cell>
          <cell r="H433">
            <v>0</v>
          </cell>
          <cell r="I433">
            <v>4530</v>
          </cell>
          <cell r="J433">
            <v>0</v>
          </cell>
          <cell r="K433">
            <v>4936057.9399999995</v>
          </cell>
        </row>
        <row r="434">
          <cell r="A434" t="str">
            <v>FRONTEIRAS2004</v>
          </cell>
          <cell r="B434" t="str">
            <v>FRONTEIRAS</v>
          </cell>
          <cell r="C434">
            <v>2004</v>
          </cell>
          <cell r="E434">
            <v>1559423.24</v>
          </cell>
          <cell r="F434">
            <v>4222081.07</v>
          </cell>
          <cell r="G434">
            <v>1153361.7</v>
          </cell>
          <cell r="H434">
            <v>0</v>
          </cell>
          <cell r="I434">
            <v>0</v>
          </cell>
          <cell r="J434">
            <v>0</v>
          </cell>
          <cell r="K434">
            <v>6934866.0100000007</v>
          </cell>
        </row>
        <row r="435">
          <cell r="A435" t="str">
            <v>FRONTEIRAS2005</v>
          </cell>
          <cell r="B435" t="str">
            <v>FRONTEIRAS</v>
          </cell>
          <cell r="C435">
            <v>2005</v>
          </cell>
          <cell r="E435">
            <v>2341970.67</v>
          </cell>
          <cell r="F435">
            <v>5472259.0099999998</v>
          </cell>
          <cell r="G435">
            <v>2342162.75</v>
          </cell>
          <cell r="H435">
            <v>0</v>
          </cell>
          <cell r="I435">
            <v>0</v>
          </cell>
          <cell r="J435">
            <v>0</v>
          </cell>
          <cell r="K435">
            <v>10156392.43</v>
          </cell>
        </row>
        <row r="436">
          <cell r="A436" t="str">
            <v>FRONTEIRAS2006</v>
          </cell>
          <cell r="B436" t="str">
            <v>FRONTEIRAS</v>
          </cell>
          <cell r="C436">
            <v>2006</v>
          </cell>
          <cell r="E436">
            <v>3219085.76</v>
          </cell>
          <cell r="F436">
            <v>5962595.0700000003</v>
          </cell>
          <cell r="G436">
            <v>1709007.62</v>
          </cell>
          <cell r="H436">
            <v>0</v>
          </cell>
          <cell r="I436">
            <v>0</v>
          </cell>
          <cell r="J436">
            <v>0</v>
          </cell>
          <cell r="K436">
            <v>10890688.449999999</v>
          </cell>
        </row>
        <row r="437">
          <cell r="A437" t="str">
            <v>FRONTEIRAS2007</v>
          </cell>
          <cell r="B437" t="str">
            <v>FRONTEIRAS</v>
          </cell>
          <cell r="C437">
            <v>2007</v>
          </cell>
          <cell r="E437">
            <v>3483434.33</v>
          </cell>
          <cell r="F437">
            <v>5920355.5300000003</v>
          </cell>
          <cell r="G437">
            <v>779963.66</v>
          </cell>
          <cell r="H437">
            <v>0</v>
          </cell>
          <cell r="I437">
            <v>0</v>
          </cell>
          <cell r="J437">
            <v>0</v>
          </cell>
          <cell r="K437">
            <v>10183753.52</v>
          </cell>
        </row>
        <row r="438">
          <cell r="A438" t="str">
            <v>FRONTEIRAS2008</v>
          </cell>
          <cell r="B438" t="str">
            <v>FRONTEIRAS</v>
          </cell>
          <cell r="C438">
            <v>2008</v>
          </cell>
          <cell r="E438">
            <v>3830784.71</v>
          </cell>
          <cell r="F438">
            <v>7135197.4800000004</v>
          </cell>
          <cell r="G438">
            <v>1089592.27</v>
          </cell>
          <cell r="H438">
            <v>14519.35</v>
          </cell>
          <cell r="I438">
            <v>5000</v>
          </cell>
          <cell r="J438">
            <v>0</v>
          </cell>
          <cell r="K438">
            <v>12075093.810000001</v>
          </cell>
        </row>
        <row r="439">
          <cell r="A439" t="str">
            <v>FRONTEIRAS2009</v>
          </cell>
          <cell r="B439" t="str">
            <v>FRONTEIRAS</v>
          </cell>
          <cell r="C439">
            <v>2009</v>
          </cell>
          <cell r="E439">
            <v>5072136.43</v>
          </cell>
          <cell r="F439">
            <v>9018784.1699999999</v>
          </cell>
          <cell r="G439">
            <v>1353849.53</v>
          </cell>
          <cell r="H439">
            <v>0</v>
          </cell>
          <cell r="I439">
            <v>0</v>
          </cell>
          <cell r="J439">
            <v>0</v>
          </cell>
          <cell r="K439">
            <v>15444770.129999999</v>
          </cell>
        </row>
        <row r="440">
          <cell r="A440" t="str">
            <v>FRONTEIRAS2010</v>
          </cell>
          <cell r="B440" t="str">
            <v>FRONTEIRAS</v>
          </cell>
          <cell r="C440">
            <v>2010</v>
          </cell>
          <cell r="E440">
            <v>5977836.2300000004</v>
          </cell>
          <cell r="F440">
            <v>9587388.5800000001</v>
          </cell>
          <cell r="G440">
            <v>1759686.1</v>
          </cell>
          <cell r="H440">
            <v>0</v>
          </cell>
          <cell r="I440">
            <v>0</v>
          </cell>
          <cell r="J440">
            <v>0</v>
          </cell>
          <cell r="K440">
            <v>17324910.91</v>
          </cell>
        </row>
        <row r="441">
          <cell r="A441" t="str">
            <v>FRONTEIRAS2011</v>
          </cell>
          <cell r="B441" t="str">
            <v>FRONTEIRAS</v>
          </cell>
          <cell r="C441">
            <v>2011</v>
          </cell>
          <cell r="E441">
            <v>2720690.72</v>
          </cell>
          <cell r="F441">
            <v>2408510.41</v>
          </cell>
          <cell r="G441">
            <v>710418.33</v>
          </cell>
          <cell r="H441">
            <v>0</v>
          </cell>
          <cell r="I441">
            <v>0</v>
          </cell>
          <cell r="J441">
            <v>0</v>
          </cell>
          <cell r="K441">
            <v>5839619.4600000009</v>
          </cell>
        </row>
        <row r="442">
          <cell r="A442" t="str">
            <v>FRONTEIRAS2012</v>
          </cell>
          <cell r="B442" t="str">
            <v>FRONTEIRAS</v>
          </cell>
          <cell r="C442">
            <v>2012</v>
          </cell>
          <cell r="E442">
            <v>10295317.48</v>
          </cell>
          <cell r="F442">
            <v>11819305.1</v>
          </cell>
          <cell r="G442">
            <v>2179029.54</v>
          </cell>
          <cell r="H442">
            <v>0</v>
          </cell>
          <cell r="I442">
            <v>0</v>
          </cell>
          <cell r="J442">
            <v>210575.35</v>
          </cell>
          <cell r="K442">
            <v>24504227.469999999</v>
          </cell>
        </row>
        <row r="443">
          <cell r="A443" t="str">
            <v>FRONTEIRAS2013</v>
          </cell>
          <cell r="B443" t="str">
            <v>FRONTEIRAS</v>
          </cell>
          <cell r="C443">
            <v>2013</v>
          </cell>
          <cell r="E443">
            <v>11400435.92</v>
          </cell>
          <cell r="F443">
            <v>13273903.57</v>
          </cell>
          <cell r="G443">
            <v>3828905.07</v>
          </cell>
          <cell r="I443">
            <v>246000</v>
          </cell>
          <cell r="J443">
            <v>252976.11</v>
          </cell>
          <cell r="K443">
            <v>29002220.670000002</v>
          </cell>
        </row>
        <row r="444">
          <cell r="A444" t="str">
            <v>FRONTEIRAS2014</v>
          </cell>
          <cell r="B444" t="str">
            <v>FRONTEIRAS</v>
          </cell>
          <cell r="C444">
            <v>2014</v>
          </cell>
          <cell r="E444">
            <v>12176920.960000001</v>
          </cell>
          <cell r="F444">
            <v>15716383.43</v>
          </cell>
          <cell r="G444">
            <v>2850730.88</v>
          </cell>
          <cell r="J444">
            <v>190639.45</v>
          </cell>
          <cell r="K444">
            <v>30934674.719999999</v>
          </cell>
        </row>
        <row r="445">
          <cell r="A445" t="str">
            <v>ALEGRETE DO PIAUÍ2002</v>
          </cell>
          <cell r="B445" t="str">
            <v>ALEGRETE DO PIAUÍ</v>
          </cell>
          <cell r="C445">
            <v>2002</v>
          </cell>
          <cell r="E445">
            <v>749724.78</v>
          </cell>
          <cell r="F445">
            <v>1386975.26</v>
          </cell>
          <cell r="G445">
            <v>1070675.75</v>
          </cell>
          <cell r="H445">
            <v>51065.81</v>
          </cell>
          <cell r="I445">
            <v>0</v>
          </cell>
          <cell r="J445">
            <v>0</v>
          </cell>
          <cell r="K445">
            <v>3258441.6</v>
          </cell>
        </row>
        <row r="446">
          <cell r="A446" t="str">
            <v>ALEGRETE DO PIAUÍ2003</v>
          </cell>
          <cell r="B446" t="str">
            <v>ALEGRETE DO PIAUÍ</v>
          </cell>
          <cell r="C446">
            <v>2003</v>
          </cell>
          <cell r="E446">
            <v>779556</v>
          </cell>
          <cell r="F446">
            <v>1379183</v>
          </cell>
          <cell r="G446">
            <v>257230</v>
          </cell>
          <cell r="H446">
            <v>50744</v>
          </cell>
          <cell r="I446">
            <v>0</v>
          </cell>
          <cell r="J446">
            <v>0</v>
          </cell>
          <cell r="K446">
            <v>2466713</v>
          </cell>
        </row>
        <row r="447">
          <cell r="A447" t="str">
            <v>ALEGRETE DO PIAUÍ2004</v>
          </cell>
          <cell r="B447" t="str">
            <v>ALEGRETE DO PIAUÍ</v>
          </cell>
          <cell r="C447">
            <v>2004</v>
          </cell>
          <cell r="E447">
            <v>1001069.33</v>
          </cell>
          <cell r="F447">
            <v>1551122.55</v>
          </cell>
          <cell r="G447">
            <v>465752.48</v>
          </cell>
          <cell r="H447">
            <v>87.78</v>
          </cell>
          <cell r="I447">
            <v>0</v>
          </cell>
          <cell r="J447">
            <v>0</v>
          </cell>
          <cell r="K447">
            <v>3018032.1399999997</v>
          </cell>
        </row>
        <row r="448">
          <cell r="A448" t="str">
            <v>ALEGRETE DO PIAUÍ2005</v>
          </cell>
          <cell r="B448" t="str">
            <v>ALEGRETE DO PIAUÍ</v>
          </cell>
          <cell r="C448">
            <v>2005</v>
          </cell>
          <cell r="E448">
            <v>1200153.03</v>
          </cell>
          <cell r="F448">
            <v>2043046.91</v>
          </cell>
          <cell r="G448">
            <v>573988.74</v>
          </cell>
          <cell r="H448">
            <v>63994.53</v>
          </cell>
          <cell r="I448">
            <v>0</v>
          </cell>
          <cell r="J448">
            <v>0</v>
          </cell>
          <cell r="K448">
            <v>3881183.2099999995</v>
          </cell>
        </row>
        <row r="449">
          <cell r="A449" t="str">
            <v>ALEGRETE DO PIAUÍ2006</v>
          </cell>
          <cell r="B449" t="str">
            <v>ALEGRETE DO PIAUÍ</v>
          </cell>
          <cell r="C449">
            <v>2006</v>
          </cell>
          <cell r="E449">
            <v>1383042.22</v>
          </cell>
          <cell r="F449">
            <v>2307681.19</v>
          </cell>
          <cell r="G449">
            <v>1051982.49</v>
          </cell>
          <cell r="H449">
            <v>75416.679999999993</v>
          </cell>
          <cell r="I449">
            <v>0</v>
          </cell>
          <cell r="J449">
            <v>0</v>
          </cell>
          <cell r="K449">
            <v>4818122.58</v>
          </cell>
        </row>
        <row r="450">
          <cell r="A450" t="str">
            <v>ALEGRETE DO PIAUÍ2007</v>
          </cell>
          <cell r="B450" t="str">
            <v>ALEGRETE DO PIAUÍ</v>
          </cell>
          <cell r="C450">
            <v>2007</v>
          </cell>
          <cell r="E450">
            <v>1686774.71</v>
          </cell>
          <cell r="F450">
            <v>2359079.4300000002</v>
          </cell>
          <cell r="G450">
            <v>691108.38</v>
          </cell>
          <cell r="H450">
            <v>0</v>
          </cell>
          <cell r="I450">
            <v>0</v>
          </cell>
          <cell r="J450">
            <v>0</v>
          </cell>
          <cell r="K450">
            <v>4736962.5200000005</v>
          </cell>
        </row>
        <row r="451">
          <cell r="A451" t="str">
            <v>ALEGRETE DO PIAUÍ2008</v>
          </cell>
          <cell r="B451" t="str">
            <v>ALEGRETE DO PIAUÍ</v>
          </cell>
          <cell r="C451">
            <v>2008</v>
          </cell>
          <cell r="E451">
            <v>2296480.52</v>
          </cell>
          <cell r="F451">
            <v>2881216.48</v>
          </cell>
          <cell r="G451">
            <v>1170378.45</v>
          </cell>
          <cell r="H451">
            <v>0</v>
          </cell>
          <cell r="I451">
            <v>0</v>
          </cell>
          <cell r="J451">
            <v>0</v>
          </cell>
          <cell r="K451">
            <v>6348075.4500000002</v>
          </cell>
        </row>
        <row r="452">
          <cell r="A452" t="str">
            <v>ALEGRETE DO PIAUÍ2009</v>
          </cell>
          <cell r="B452" t="str">
            <v>ALEGRETE DO PIAUÍ</v>
          </cell>
          <cell r="C452">
            <v>2009</v>
          </cell>
          <cell r="E452">
            <v>2663189.71</v>
          </cell>
          <cell r="F452">
            <v>3030269.11</v>
          </cell>
          <cell r="G452">
            <v>801289.5</v>
          </cell>
          <cell r="H452">
            <v>0</v>
          </cell>
          <cell r="I452">
            <v>0</v>
          </cell>
          <cell r="J452">
            <v>0</v>
          </cell>
          <cell r="K452">
            <v>6494748.3200000003</v>
          </cell>
        </row>
        <row r="453">
          <cell r="A453" t="str">
            <v>ALEGRETE DO PIAUÍ2010</v>
          </cell>
          <cell r="B453" t="str">
            <v>ALEGRETE DO PIAUÍ</v>
          </cell>
          <cell r="C453">
            <v>2010</v>
          </cell>
          <cell r="E453">
            <v>3403450.02</v>
          </cell>
          <cell r="F453">
            <v>3211616.45</v>
          </cell>
          <cell r="G453">
            <v>295813.03000000003</v>
          </cell>
          <cell r="H453">
            <v>7.71</v>
          </cell>
          <cell r="I453">
            <v>0</v>
          </cell>
          <cell r="J453">
            <v>0</v>
          </cell>
          <cell r="K453">
            <v>6910887.2100000009</v>
          </cell>
        </row>
        <row r="454">
          <cell r="A454" t="str">
            <v>ALEGRETE DO PIAUÍ2011</v>
          </cell>
          <cell r="B454" t="str">
            <v>ALEGRETE DO PIAUÍ</v>
          </cell>
          <cell r="C454">
            <v>2011</v>
          </cell>
          <cell r="E454">
            <v>3900827.87</v>
          </cell>
          <cell r="F454">
            <v>3752466.69</v>
          </cell>
          <cell r="G454">
            <v>352251.38</v>
          </cell>
          <cell r="H454">
            <v>0</v>
          </cell>
          <cell r="I454">
            <v>0</v>
          </cell>
          <cell r="J454">
            <v>0</v>
          </cell>
          <cell r="K454">
            <v>8005545.9400000004</v>
          </cell>
        </row>
        <row r="455">
          <cell r="A455" t="str">
            <v>ALEGRETE DO PIAUÍ2012</v>
          </cell>
          <cell r="B455" t="str">
            <v>ALEGRETE DO PIAUÍ</v>
          </cell>
          <cell r="C455">
            <v>2012</v>
          </cell>
          <cell r="E455">
            <v>4117253.97</v>
          </cell>
          <cell r="F455">
            <v>3423993.6</v>
          </cell>
          <cell r="G455">
            <v>982721.72</v>
          </cell>
          <cell r="H455">
            <v>8483.14</v>
          </cell>
          <cell r="I455">
            <v>0</v>
          </cell>
          <cell r="J455">
            <v>48623.48</v>
          </cell>
          <cell r="K455">
            <v>8581075.910000002</v>
          </cell>
        </row>
        <row r="456">
          <cell r="A456" t="str">
            <v>ALEGRETE DO PIAUÍ2013</v>
          </cell>
          <cell r="B456" t="str">
            <v>ALEGRETE DO PIAUÍ</v>
          </cell>
          <cell r="C456">
            <v>2013</v>
          </cell>
          <cell r="E456">
            <v>3769901.36</v>
          </cell>
          <cell r="F456">
            <v>5166722.2699999996</v>
          </cell>
          <cell r="G456">
            <v>571609.12</v>
          </cell>
          <cell r="K456">
            <v>9508232.7499999981</v>
          </cell>
        </row>
        <row r="457">
          <cell r="A457" t="str">
            <v>ALEGRETE DO PIAUÍ2014</v>
          </cell>
          <cell r="B457" t="str">
            <v>ALEGRETE DO PIAUÍ</v>
          </cell>
          <cell r="C457">
            <v>2014</v>
          </cell>
          <cell r="E457">
            <v>4750579.79</v>
          </cell>
          <cell r="F457">
            <v>5462682.75</v>
          </cell>
          <cell r="G457">
            <v>1106999.6100000001</v>
          </cell>
          <cell r="I457">
            <v>36000</v>
          </cell>
          <cell r="K457">
            <v>11356262.149999999</v>
          </cell>
        </row>
        <row r="458">
          <cell r="A458" t="str">
            <v>BOCAÍNA2002</v>
          </cell>
          <cell r="B458" t="str">
            <v>BOCAÍNA</v>
          </cell>
          <cell r="C458">
            <v>2002</v>
          </cell>
          <cell r="E458">
            <v>1000809.2</v>
          </cell>
          <cell r="F458">
            <v>1152510.32</v>
          </cell>
          <cell r="G458">
            <v>1002809.5</v>
          </cell>
          <cell r="H458">
            <v>20117.669999999998</v>
          </cell>
          <cell r="I458">
            <v>0</v>
          </cell>
          <cell r="J458">
            <v>0</v>
          </cell>
          <cell r="K458">
            <v>3176246.69</v>
          </cell>
        </row>
        <row r="459">
          <cell r="A459" t="str">
            <v>BOCAÍNA2003</v>
          </cell>
          <cell r="B459" t="str">
            <v>BOCAÍNA</v>
          </cell>
          <cell r="C459">
            <v>2003</v>
          </cell>
          <cell r="E459">
            <v>932653.89</v>
          </cell>
          <cell r="F459">
            <v>1515723.56</v>
          </cell>
          <cell r="G459">
            <v>355352.09</v>
          </cell>
          <cell r="H459">
            <v>809.31</v>
          </cell>
          <cell r="I459">
            <v>0</v>
          </cell>
          <cell r="J459">
            <v>0</v>
          </cell>
          <cell r="K459">
            <v>2804538.85</v>
          </cell>
        </row>
        <row r="460">
          <cell r="A460" t="str">
            <v>BOCAÍNA2004</v>
          </cell>
          <cell r="B460" t="str">
            <v>BOCAÍNA</v>
          </cell>
          <cell r="C460">
            <v>2004</v>
          </cell>
          <cell r="E460">
            <v>1102087.08</v>
          </cell>
          <cell r="F460">
            <v>1764517.88</v>
          </cell>
          <cell r="G460">
            <v>373949.17</v>
          </cell>
          <cell r="H460">
            <v>469.08</v>
          </cell>
          <cell r="I460">
            <v>0</v>
          </cell>
          <cell r="J460">
            <v>0</v>
          </cell>
          <cell r="K460">
            <v>3241023.21</v>
          </cell>
        </row>
        <row r="461">
          <cell r="A461" t="str">
            <v>BOCAÍNA2005</v>
          </cell>
          <cell r="B461" t="str">
            <v>BOCAÍNA</v>
          </cell>
          <cell r="C461">
            <v>2005</v>
          </cell>
          <cell r="E461">
            <v>1646090.92</v>
          </cell>
          <cell r="F461">
            <v>2061544.91</v>
          </cell>
          <cell r="G461">
            <v>257395.74</v>
          </cell>
          <cell r="H461">
            <v>512.29</v>
          </cell>
          <cell r="I461">
            <v>0</v>
          </cell>
          <cell r="J461">
            <v>11936.76</v>
          </cell>
          <cell r="K461">
            <v>3977480.62</v>
          </cell>
        </row>
        <row r="462">
          <cell r="A462" t="str">
            <v>BOCAÍNA2006</v>
          </cell>
          <cell r="B462" t="str">
            <v>BOCAÍNA</v>
          </cell>
          <cell r="C462">
            <v>2006</v>
          </cell>
          <cell r="E462">
            <v>1975695.89</v>
          </cell>
          <cell r="F462">
            <v>2193241.36</v>
          </cell>
          <cell r="G462">
            <v>320114.99</v>
          </cell>
          <cell r="H462">
            <v>15.6</v>
          </cell>
          <cell r="I462">
            <v>0</v>
          </cell>
          <cell r="J462">
            <v>0</v>
          </cell>
          <cell r="K462">
            <v>4489067.84</v>
          </cell>
        </row>
        <row r="463">
          <cell r="A463" t="str">
            <v>BOCAÍNA2007</v>
          </cell>
          <cell r="B463" t="str">
            <v>BOCAÍNA</v>
          </cell>
          <cell r="C463">
            <v>2007</v>
          </cell>
          <cell r="E463">
            <v>2400036.0099999998</v>
          </cell>
          <cell r="F463">
            <v>2196653.25</v>
          </cell>
          <cell r="G463">
            <v>523971.82</v>
          </cell>
          <cell r="H463">
            <v>0</v>
          </cell>
          <cell r="I463">
            <v>0</v>
          </cell>
          <cell r="J463">
            <v>0</v>
          </cell>
          <cell r="K463">
            <v>5120661.08</v>
          </cell>
        </row>
        <row r="464">
          <cell r="A464" t="str">
            <v>BOCAÍNA2008</v>
          </cell>
          <cell r="B464" t="str">
            <v>BOCAÍNA</v>
          </cell>
          <cell r="C464">
            <v>2008</v>
          </cell>
          <cell r="E464">
            <v>2822710.48</v>
          </cell>
          <cell r="F464">
            <v>2414864.2400000002</v>
          </cell>
          <cell r="G464">
            <v>429204.51</v>
          </cell>
          <cell r="H464">
            <v>1298.83</v>
          </cell>
          <cell r="I464">
            <v>0</v>
          </cell>
          <cell r="J464">
            <v>0</v>
          </cell>
          <cell r="K464">
            <v>5668078.0600000005</v>
          </cell>
        </row>
        <row r="465">
          <cell r="A465" t="str">
            <v>BOCAÍNA2009</v>
          </cell>
          <cell r="B465" t="str">
            <v>BOCAÍNA</v>
          </cell>
          <cell r="C465">
            <v>2009</v>
          </cell>
          <cell r="E465">
            <v>2766374.81</v>
          </cell>
          <cell r="F465">
            <v>2445450.0499999998</v>
          </cell>
          <cell r="G465">
            <v>256637.11</v>
          </cell>
          <cell r="H465">
            <v>0</v>
          </cell>
          <cell r="I465">
            <v>6000</v>
          </cell>
          <cell r="J465">
            <v>0</v>
          </cell>
          <cell r="K465">
            <v>5474461.9699999997</v>
          </cell>
        </row>
        <row r="466">
          <cell r="A466" t="str">
            <v>BOCAÍNA2010</v>
          </cell>
          <cell r="B466" t="str">
            <v>BOCAÍNA</v>
          </cell>
          <cell r="C466">
            <v>2010</v>
          </cell>
          <cell r="E466">
            <v>3207940.09</v>
          </cell>
          <cell r="F466">
            <v>2750546.51</v>
          </cell>
          <cell r="G466">
            <v>1061174.21</v>
          </cell>
          <cell r="H466">
            <v>0</v>
          </cell>
          <cell r="I466">
            <v>0</v>
          </cell>
          <cell r="J466">
            <v>0</v>
          </cell>
          <cell r="K466">
            <v>7019660.8099999996</v>
          </cell>
        </row>
        <row r="467">
          <cell r="A467" t="str">
            <v>BOCAÍNA2011</v>
          </cell>
          <cell r="B467" t="str">
            <v>BOCAÍNA</v>
          </cell>
          <cell r="C467">
            <v>2011</v>
          </cell>
          <cell r="E467">
            <v>3569260.35</v>
          </cell>
          <cell r="F467">
            <v>3013412.98</v>
          </cell>
          <cell r="G467">
            <v>816286.71</v>
          </cell>
          <cell r="H467">
            <v>56.68</v>
          </cell>
          <cell r="I467">
            <v>0</v>
          </cell>
          <cell r="J467">
            <v>5668.49</v>
          </cell>
          <cell r="K467">
            <v>7404685.21</v>
          </cell>
        </row>
        <row r="468">
          <cell r="A468" t="str">
            <v>BOCAÍNA2012</v>
          </cell>
          <cell r="B468" t="str">
            <v>BOCAÍNA</v>
          </cell>
          <cell r="C468">
            <v>2012</v>
          </cell>
          <cell r="E468">
            <v>4206387.17</v>
          </cell>
          <cell r="F468">
            <v>2947169.72</v>
          </cell>
          <cell r="G468">
            <v>2201082.33</v>
          </cell>
          <cell r="H468">
            <v>8401.4</v>
          </cell>
          <cell r="I468">
            <v>0</v>
          </cell>
          <cell r="J468">
            <v>68021.88</v>
          </cell>
          <cell r="K468">
            <v>9431062.5000000019</v>
          </cell>
        </row>
        <row r="469">
          <cell r="A469" t="str">
            <v>BOCAÍNA2013</v>
          </cell>
          <cell r="B469" t="str">
            <v>BOCAÍNA</v>
          </cell>
          <cell r="C469">
            <v>2013</v>
          </cell>
          <cell r="E469">
            <v>4821156.88</v>
          </cell>
          <cell r="F469">
            <v>3050331.01</v>
          </cell>
          <cell r="G469">
            <v>1243718.6599999999</v>
          </cell>
          <cell r="H469">
            <v>3913.04</v>
          </cell>
          <cell r="J469">
            <v>57300.160000000003</v>
          </cell>
          <cell r="K469">
            <v>9176419.7499999981</v>
          </cell>
        </row>
        <row r="470">
          <cell r="A470" t="str">
            <v>BOCAÍNA2014</v>
          </cell>
          <cell r="B470" t="str">
            <v>BOCAÍNA</v>
          </cell>
          <cell r="C470">
            <v>2014</v>
          </cell>
          <cell r="E470">
            <v>5029156.41</v>
          </cell>
          <cell r="F470">
            <v>3634952.56</v>
          </cell>
          <cell r="G470">
            <v>1802463.12</v>
          </cell>
          <cell r="H470">
            <v>22.84</v>
          </cell>
          <cell r="I470">
            <v>26000</v>
          </cell>
          <cell r="J470">
            <v>40622.94</v>
          </cell>
          <cell r="K470">
            <v>10533217.869999999</v>
          </cell>
        </row>
        <row r="471">
          <cell r="A471" t="str">
            <v>PAES LANDIM2002</v>
          </cell>
          <cell r="B471" t="str">
            <v>PAES LANDIM</v>
          </cell>
          <cell r="C471">
            <v>2002</v>
          </cell>
          <cell r="E471">
            <v>920085</v>
          </cell>
          <cell r="F471">
            <v>888996</v>
          </cell>
          <cell r="G471">
            <v>601391</v>
          </cell>
          <cell r="H471">
            <v>228</v>
          </cell>
          <cell r="I471">
            <v>0</v>
          </cell>
          <cell r="J471">
            <v>59018</v>
          </cell>
          <cell r="K471">
            <v>2469718</v>
          </cell>
        </row>
        <row r="472">
          <cell r="A472" t="str">
            <v>PAES LANDIM2003</v>
          </cell>
          <cell r="B472" t="str">
            <v>PAES LANDIM</v>
          </cell>
          <cell r="C472">
            <v>2003</v>
          </cell>
          <cell r="E472">
            <v>1070409.73</v>
          </cell>
          <cell r="F472">
            <v>1136194.58</v>
          </cell>
          <cell r="G472">
            <v>208146.18</v>
          </cell>
          <cell r="H472">
            <v>289.01</v>
          </cell>
          <cell r="I472">
            <v>0</v>
          </cell>
          <cell r="J472">
            <v>66010.38</v>
          </cell>
          <cell r="K472">
            <v>2481049.88</v>
          </cell>
        </row>
        <row r="473">
          <cell r="A473" t="str">
            <v>PAES LANDIM2004</v>
          </cell>
          <cell r="B473" t="str">
            <v>PAES LANDIM</v>
          </cell>
          <cell r="C473">
            <v>2004</v>
          </cell>
          <cell r="E473">
            <v>783903.44</v>
          </cell>
          <cell r="F473">
            <v>980316.91</v>
          </cell>
          <cell r="G473">
            <v>83232.5</v>
          </cell>
          <cell r="H473">
            <v>267.99</v>
          </cell>
          <cell r="I473">
            <v>0</v>
          </cell>
          <cell r="J473">
            <v>48340.93</v>
          </cell>
          <cell r="K473">
            <v>1896061.77</v>
          </cell>
        </row>
        <row r="474">
          <cell r="A474" t="str">
            <v>PAES LANDIM2005</v>
          </cell>
          <cell r="B474" t="str">
            <v>PAES LANDIM</v>
          </cell>
          <cell r="C474">
            <v>2005</v>
          </cell>
          <cell r="E474">
            <v>1360964.58</v>
          </cell>
          <cell r="F474">
            <v>1777478.81</v>
          </cell>
          <cell r="G474">
            <v>194174.57</v>
          </cell>
          <cell r="H474">
            <v>0</v>
          </cell>
          <cell r="I474">
            <v>0</v>
          </cell>
          <cell r="J474">
            <v>11807.91</v>
          </cell>
          <cell r="K474">
            <v>3344425.87</v>
          </cell>
        </row>
        <row r="475">
          <cell r="A475" t="str">
            <v>PAES LANDIM2006</v>
          </cell>
          <cell r="B475" t="str">
            <v>PAES LANDIM</v>
          </cell>
          <cell r="C475">
            <v>2006</v>
          </cell>
          <cell r="E475">
            <v>1551516.71</v>
          </cell>
          <cell r="F475">
            <v>1878216.69</v>
          </cell>
          <cell r="G475">
            <v>472572.21</v>
          </cell>
          <cell r="H475">
            <v>0</v>
          </cell>
          <cell r="I475">
            <v>0</v>
          </cell>
          <cell r="J475">
            <v>84645.5</v>
          </cell>
          <cell r="K475">
            <v>3986951.11</v>
          </cell>
        </row>
        <row r="476">
          <cell r="A476" t="str">
            <v>PAES LANDIM2007</v>
          </cell>
          <cell r="B476" t="str">
            <v>PAES LANDIM</v>
          </cell>
          <cell r="C476">
            <v>2007</v>
          </cell>
          <cell r="E476">
            <v>1775376.26</v>
          </cell>
          <cell r="F476">
            <v>2231269.5299999998</v>
          </cell>
          <cell r="G476">
            <v>57235.13</v>
          </cell>
          <cell r="H476">
            <v>0</v>
          </cell>
          <cell r="I476">
            <v>0</v>
          </cell>
          <cell r="J476">
            <v>87808.29</v>
          </cell>
          <cell r="K476">
            <v>4151689.21</v>
          </cell>
        </row>
        <row r="477">
          <cell r="A477" t="str">
            <v>PAES LANDIM2008</v>
          </cell>
          <cell r="B477" t="str">
            <v>PAES LANDIM</v>
          </cell>
          <cell r="C477">
            <v>2008</v>
          </cell>
          <cell r="E477">
            <v>2334494.59</v>
          </cell>
          <cell r="F477">
            <v>2880864.35</v>
          </cell>
          <cell r="G477">
            <v>199461.3</v>
          </cell>
          <cell r="H477">
            <v>14308.52</v>
          </cell>
          <cell r="I477">
            <v>0</v>
          </cell>
          <cell r="J477">
            <v>0</v>
          </cell>
          <cell r="K477">
            <v>5429128.7599999988</v>
          </cell>
        </row>
        <row r="478">
          <cell r="A478" t="str">
            <v>PAES LANDIM2009</v>
          </cell>
          <cell r="B478" t="str">
            <v>PAES LANDIM</v>
          </cell>
          <cell r="C478">
            <v>2009</v>
          </cell>
          <cell r="E478">
            <v>2493805.2599999998</v>
          </cell>
          <cell r="F478">
            <v>2840127.99</v>
          </cell>
          <cell r="G478">
            <v>406085.51</v>
          </cell>
          <cell r="H478">
            <v>0</v>
          </cell>
          <cell r="I478">
            <v>0</v>
          </cell>
          <cell r="J478">
            <v>16131.24</v>
          </cell>
          <cell r="K478">
            <v>5756150</v>
          </cell>
        </row>
        <row r="479">
          <cell r="A479" t="str">
            <v>PAES LANDIM2010</v>
          </cell>
          <cell r="B479" t="str">
            <v>PAES LANDIM</v>
          </cell>
          <cell r="C479">
            <v>2010</v>
          </cell>
          <cell r="E479">
            <v>2990577.42</v>
          </cell>
          <cell r="F479">
            <v>2935986.93</v>
          </cell>
          <cell r="G479">
            <v>391369.02</v>
          </cell>
          <cell r="H479">
            <v>0</v>
          </cell>
          <cell r="I479">
            <v>0</v>
          </cell>
          <cell r="J479">
            <v>0</v>
          </cell>
          <cell r="K479">
            <v>6317933.3699999992</v>
          </cell>
        </row>
        <row r="480">
          <cell r="A480" t="str">
            <v>PAES LANDIM2011</v>
          </cell>
          <cell r="B480" t="str">
            <v>PAES LANDIM</v>
          </cell>
          <cell r="C480">
            <v>2011</v>
          </cell>
          <cell r="E480">
            <v>4803381.37</v>
          </cell>
          <cell r="F480">
            <v>4243096.37</v>
          </cell>
          <cell r="G480">
            <v>87000</v>
          </cell>
          <cell r="H480">
            <v>0</v>
          </cell>
          <cell r="I480">
            <v>0</v>
          </cell>
          <cell r="J480">
            <v>0</v>
          </cell>
          <cell r="K480">
            <v>9133477.7400000002</v>
          </cell>
        </row>
        <row r="481">
          <cell r="A481" t="str">
            <v>PAES LANDIM2012</v>
          </cell>
          <cell r="B481" t="str">
            <v>PAES LANDIM</v>
          </cell>
          <cell r="C481">
            <v>2012</v>
          </cell>
          <cell r="E481">
            <v>4898706.05</v>
          </cell>
          <cell r="F481">
            <v>3149367.85</v>
          </cell>
          <cell r="G481">
            <v>885026.6</v>
          </cell>
          <cell r="H481">
            <v>0</v>
          </cell>
          <cell r="I481">
            <v>0</v>
          </cell>
          <cell r="J481">
            <v>0</v>
          </cell>
          <cell r="K481">
            <v>8933100.5</v>
          </cell>
        </row>
        <row r="482">
          <cell r="A482" t="str">
            <v>PAES LANDIM2013</v>
          </cell>
          <cell r="B482" t="str">
            <v>PAES LANDIM</v>
          </cell>
          <cell r="C482">
            <v>2013</v>
          </cell>
          <cell r="E482">
            <v>5083471.28</v>
          </cell>
          <cell r="F482">
            <v>2862095.93</v>
          </cell>
          <cell r="G482">
            <v>847318.33</v>
          </cell>
          <cell r="H482">
            <v>3092.85</v>
          </cell>
          <cell r="I482">
            <v>0</v>
          </cell>
          <cell r="J482">
            <v>32117.5</v>
          </cell>
          <cell r="K482">
            <v>8828095.8900000006</v>
          </cell>
        </row>
        <row r="483">
          <cell r="A483" t="str">
            <v>PAES LANDIM2014</v>
          </cell>
          <cell r="B483" t="str">
            <v>PAES LANDIM</v>
          </cell>
          <cell r="C483">
            <v>2014</v>
          </cell>
          <cell r="E483">
            <v>5805965.9900000002</v>
          </cell>
          <cell r="F483">
            <v>3304932.55</v>
          </cell>
          <cell r="G483">
            <v>1142248.98</v>
          </cell>
          <cell r="K483">
            <v>10253147.52</v>
          </cell>
        </row>
        <row r="484">
          <cell r="A484" t="str">
            <v>PICOS2002</v>
          </cell>
          <cell r="B484" t="str">
            <v>PICOS</v>
          </cell>
          <cell r="C484">
            <v>2002</v>
          </cell>
          <cell r="E484">
            <v>8979895.4000000004</v>
          </cell>
          <cell r="F484">
            <v>6834313.7999999998</v>
          </cell>
          <cell r="G484">
            <v>3884347.1</v>
          </cell>
          <cell r="H484">
            <v>508.57</v>
          </cell>
          <cell r="I484">
            <v>0</v>
          </cell>
          <cell r="J484">
            <v>542051.71</v>
          </cell>
          <cell r="K484">
            <v>20241116.580000002</v>
          </cell>
        </row>
        <row r="485">
          <cell r="A485" t="str">
            <v>PICOS2003</v>
          </cell>
          <cell r="B485" t="str">
            <v>PICOS</v>
          </cell>
          <cell r="C485">
            <v>2003</v>
          </cell>
          <cell r="E485">
            <v>9260264.0199999996</v>
          </cell>
          <cell r="F485">
            <v>8925520.75</v>
          </cell>
          <cell r="G485">
            <v>3313266.15</v>
          </cell>
          <cell r="H485">
            <v>4786</v>
          </cell>
          <cell r="I485">
            <v>0</v>
          </cell>
          <cell r="J485">
            <v>611279.09</v>
          </cell>
          <cell r="K485">
            <v>22115116.009999998</v>
          </cell>
        </row>
        <row r="486">
          <cell r="A486" t="str">
            <v>PICOS2004</v>
          </cell>
          <cell r="B486" t="str">
            <v>PICOS</v>
          </cell>
          <cell r="C486">
            <v>2004</v>
          </cell>
          <cell r="E486">
            <v>10511522.74</v>
          </cell>
          <cell r="F486">
            <v>17922008.07</v>
          </cell>
          <cell r="G486">
            <v>4180795.81</v>
          </cell>
          <cell r="H486">
            <v>0</v>
          </cell>
          <cell r="I486">
            <v>2500</v>
          </cell>
          <cell r="J486">
            <v>684010.47</v>
          </cell>
          <cell r="K486">
            <v>33300837.09</v>
          </cell>
        </row>
        <row r="487">
          <cell r="A487" t="str">
            <v>PICOS2005</v>
          </cell>
          <cell r="B487" t="str">
            <v>PICOS</v>
          </cell>
          <cell r="C487">
            <v>2005</v>
          </cell>
          <cell r="E487">
            <v>15588210.699999999</v>
          </cell>
          <cell r="F487">
            <v>21287402.260000002</v>
          </cell>
          <cell r="G487">
            <v>1961714.77</v>
          </cell>
          <cell r="H487">
            <v>6360.37</v>
          </cell>
          <cell r="I487">
            <v>0</v>
          </cell>
          <cell r="J487">
            <v>35540.300000000003</v>
          </cell>
          <cell r="K487">
            <v>38879228.399999999</v>
          </cell>
        </row>
        <row r="488">
          <cell r="A488" t="str">
            <v>PICOS2006</v>
          </cell>
          <cell r="B488" t="str">
            <v>PICOS</v>
          </cell>
          <cell r="C488">
            <v>2006</v>
          </cell>
          <cell r="E488">
            <v>14839685.35</v>
          </cell>
          <cell r="F488">
            <v>26183814.66</v>
          </cell>
          <cell r="G488">
            <v>4269457.87</v>
          </cell>
          <cell r="H488">
            <v>63093.63</v>
          </cell>
          <cell r="I488">
            <v>0</v>
          </cell>
          <cell r="J488">
            <v>52403.69</v>
          </cell>
          <cell r="K488">
            <v>45408455.199999996</v>
          </cell>
        </row>
        <row r="489">
          <cell r="A489" t="str">
            <v>PICOS2007</v>
          </cell>
          <cell r="B489" t="str">
            <v>PICOS</v>
          </cell>
          <cell r="C489">
            <v>2007</v>
          </cell>
          <cell r="E489">
            <v>19518261.34</v>
          </cell>
          <cell r="F489">
            <v>30957586.48</v>
          </cell>
          <cell r="G489">
            <v>5788691.0300000003</v>
          </cell>
          <cell r="H489">
            <v>87618.46</v>
          </cell>
          <cell r="I489">
            <v>0</v>
          </cell>
          <cell r="J489">
            <v>0</v>
          </cell>
          <cell r="K489">
            <v>56352157.310000002</v>
          </cell>
        </row>
        <row r="490">
          <cell r="A490" t="str">
            <v>PICOS2008</v>
          </cell>
          <cell r="B490" t="str">
            <v>PICOS</v>
          </cell>
          <cell r="C490">
            <v>2008</v>
          </cell>
          <cell r="E490">
            <v>27261003.199999999</v>
          </cell>
          <cell r="F490">
            <v>36491316.600000001</v>
          </cell>
          <cell r="G490">
            <v>4074737.23</v>
          </cell>
          <cell r="H490">
            <v>349687</v>
          </cell>
          <cell r="I490">
            <v>0</v>
          </cell>
          <cell r="J490">
            <v>612088.54</v>
          </cell>
          <cell r="K490">
            <v>68788832.570000008</v>
          </cell>
        </row>
        <row r="491">
          <cell r="A491" t="str">
            <v>PICOS2009</v>
          </cell>
          <cell r="B491" t="str">
            <v>PICOS</v>
          </cell>
          <cell r="C491">
            <v>2009</v>
          </cell>
          <cell r="E491">
            <v>30961921.440000001</v>
          </cell>
          <cell r="F491">
            <v>41758830.140000001</v>
          </cell>
          <cell r="G491">
            <v>3574286.52</v>
          </cell>
          <cell r="H491">
            <v>205921.98</v>
          </cell>
          <cell r="I491">
            <v>0</v>
          </cell>
          <cell r="J491">
            <v>698475.48</v>
          </cell>
          <cell r="K491">
            <v>77199435.560000002</v>
          </cell>
        </row>
        <row r="492">
          <cell r="A492" t="str">
            <v>PICOS2010</v>
          </cell>
          <cell r="B492" t="str">
            <v>PICOS</v>
          </cell>
          <cell r="C492">
            <v>2010</v>
          </cell>
          <cell r="E492">
            <v>37540209.600000001</v>
          </cell>
          <cell r="F492">
            <v>44410562.840000004</v>
          </cell>
          <cell r="G492">
            <v>1566048.32</v>
          </cell>
          <cell r="H492">
            <v>115403.41</v>
          </cell>
          <cell r="I492">
            <v>0</v>
          </cell>
          <cell r="J492">
            <v>707088.27</v>
          </cell>
          <cell r="K492">
            <v>84339312.439999983</v>
          </cell>
        </row>
        <row r="493">
          <cell r="A493" t="str">
            <v>PICOS2011</v>
          </cell>
          <cell r="B493" t="str">
            <v>PICOS</v>
          </cell>
          <cell r="C493">
            <v>2011</v>
          </cell>
          <cell r="E493">
            <v>43917270.619999997</v>
          </cell>
          <cell r="F493">
            <v>44913610.200000003</v>
          </cell>
          <cell r="G493">
            <v>1851021.41</v>
          </cell>
          <cell r="H493">
            <v>64813.24</v>
          </cell>
          <cell r="I493">
            <v>0</v>
          </cell>
          <cell r="J493">
            <v>698475.82</v>
          </cell>
          <cell r="K493">
            <v>91445191.289999977</v>
          </cell>
        </row>
        <row r="494">
          <cell r="A494" t="str">
            <v>PICOS2012</v>
          </cell>
          <cell r="B494" t="str">
            <v>PICOS</v>
          </cell>
          <cell r="C494">
            <v>2012</v>
          </cell>
          <cell r="E494">
            <v>54961942.829999998</v>
          </cell>
          <cell r="F494">
            <v>49220044.07</v>
          </cell>
          <cell r="G494">
            <v>8037907.8899999997</v>
          </cell>
          <cell r="H494">
            <v>207803.47</v>
          </cell>
          <cell r="I494">
            <v>0</v>
          </cell>
          <cell r="J494">
            <v>2952249.98</v>
          </cell>
          <cell r="K494">
            <v>115379948.24000001</v>
          </cell>
        </row>
        <row r="495">
          <cell r="A495" t="str">
            <v>PICOS2013</v>
          </cell>
          <cell r="B495" t="str">
            <v>PICOS</v>
          </cell>
          <cell r="C495">
            <v>2013</v>
          </cell>
          <cell r="E495">
            <v>68846079.439999998</v>
          </cell>
          <cell r="F495">
            <v>52971436.060000002</v>
          </cell>
          <cell r="G495">
            <v>11834573.130000001</v>
          </cell>
          <cell r="H495">
            <v>128301.08</v>
          </cell>
          <cell r="J495">
            <v>1025271.79</v>
          </cell>
          <cell r="K495">
            <v>134805661.5</v>
          </cell>
        </row>
        <row r="496">
          <cell r="A496" t="str">
            <v>PICOS2014</v>
          </cell>
          <cell r="B496" t="str">
            <v>PICOS</v>
          </cell>
          <cell r="C496">
            <v>2014</v>
          </cell>
          <cell r="E496">
            <v>77821310.609999999</v>
          </cell>
          <cell r="F496">
            <v>55736799.75</v>
          </cell>
          <cell r="G496">
            <v>12418552.140000001</v>
          </cell>
          <cell r="H496">
            <v>86463.69</v>
          </cell>
          <cell r="J496">
            <v>1172842.23</v>
          </cell>
          <cell r="K496">
            <v>147235968.41999999</v>
          </cell>
        </row>
        <row r="497">
          <cell r="A497" t="str">
            <v>CUMARU2002</v>
          </cell>
          <cell r="B497" t="str">
            <v>CUMARU</v>
          </cell>
          <cell r="C497">
            <v>2002</v>
          </cell>
          <cell r="E497">
            <v>4091144.1</v>
          </cell>
          <cell r="F497">
            <v>3306907.9</v>
          </cell>
          <cell r="G497">
            <v>1028624.61</v>
          </cell>
          <cell r="H497">
            <v>0</v>
          </cell>
          <cell r="I497">
            <v>2500</v>
          </cell>
          <cell r="J497">
            <v>0</v>
          </cell>
          <cell r="K497">
            <v>8429176.6099999994</v>
          </cell>
        </row>
        <row r="498">
          <cell r="A498" t="str">
            <v>CUMARU2003</v>
          </cell>
          <cell r="B498" t="str">
            <v>CUMARU</v>
          </cell>
          <cell r="C498">
            <v>2003</v>
          </cell>
          <cell r="E498">
            <v>4390944.8</v>
          </cell>
          <cell r="F498">
            <v>4027645.39</v>
          </cell>
          <cell r="G498">
            <v>197331.8</v>
          </cell>
          <cell r="H498">
            <v>0</v>
          </cell>
          <cell r="I498">
            <v>0</v>
          </cell>
          <cell r="J498">
            <v>131718.49</v>
          </cell>
          <cell r="K498">
            <v>8747640.4800000004</v>
          </cell>
        </row>
        <row r="499">
          <cell r="A499" t="str">
            <v>CUMARU2004</v>
          </cell>
          <cell r="B499" t="str">
            <v>CUMARU</v>
          </cell>
          <cell r="C499">
            <v>2004</v>
          </cell>
          <cell r="E499">
            <v>4790372.55</v>
          </cell>
          <cell r="F499">
            <v>3529409.16</v>
          </cell>
          <cell r="G499">
            <v>361131.64</v>
          </cell>
          <cell r="H499">
            <v>0</v>
          </cell>
          <cell r="I499">
            <v>0</v>
          </cell>
          <cell r="J499">
            <v>136711.67000000001</v>
          </cell>
          <cell r="K499">
            <v>8817625.0199999996</v>
          </cell>
        </row>
        <row r="500">
          <cell r="A500" t="str">
            <v>CUMARU2005</v>
          </cell>
          <cell r="B500" t="str">
            <v>CUMARU</v>
          </cell>
          <cell r="C500">
            <v>2005</v>
          </cell>
          <cell r="E500">
            <v>5918912.5499999998</v>
          </cell>
          <cell r="F500">
            <v>4720668.8899999997</v>
          </cell>
          <cell r="G500">
            <v>783219.9</v>
          </cell>
          <cell r="H500">
            <v>7609.75</v>
          </cell>
          <cell r="I500">
            <v>0</v>
          </cell>
          <cell r="J500">
            <v>193886.43</v>
          </cell>
          <cell r="K500">
            <v>11624297.52</v>
          </cell>
        </row>
        <row r="501">
          <cell r="A501" t="str">
            <v>CUMARU2006</v>
          </cell>
          <cell r="B501" t="str">
            <v>CUMARU</v>
          </cell>
          <cell r="C501">
            <v>2006</v>
          </cell>
          <cell r="E501">
            <v>7349708.2699999996</v>
          </cell>
          <cell r="F501">
            <v>5657502.7699999996</v>
          </cell>
          <cell r="G501">
            <v>1053302.67</v>
          </cell>
          <cell r="H501">
            <v>4251.84</v>
          </cell>
          <cell r="I501">
            <v>0</v>
          </cell>
          <cell r="J501">
            <v>304980.84999999998</v>
          </cell>
          <cell r="K501">
            <v>14369746.399999999</v>
          </cell>
        </row>
        <row r="502">
          <cell r="A502" t="str">
            <v>CUMARU2007</v>
          </cell>
          <cell r="B502" t="str">
            <v>CUMARU</v>
          </cell>
          <cell r="C502">
            <v>2007</v>
          </cell>
          <cell r="E502">
            <v>8185417.0300000003</v>
          </cell>
          <cell r="F502">
            <v>7953769.4500000002</v>
          </cell>
          <cell r="G502">
            <v>2716821.78</v>
          </cell>
          <cell r="H502">
            <v>1926.47</v>
          </cell>
          <cell r="I502">
            <v>0</v>
          </cell>
          <cell r="J502">
            <v>423799.81</v>
          </cell>
          <cell r="K502">
            <v>19281734.539999999</v>
          </cell>
        </row>
        <row r="503">
          <cell r="A503" t="str">
            <v>CUMARU2008</v>
          </cell>
          <cell r="B503" t="str">
            <v>CUMARU</v>
          </cell>
          <cell r="C503">
            <v>2008</v>
          </cell>
          <cell r="E503">
            <v>9495777</v>
          </cell>
          <cell r="F503">
            <v>6376739.6399999997</v>
          </cell>
          <cell r="G503">
            <v>2214471.2799999998</v>
          </cell>
          <cell r="H503">
            <v>2055.33</v>
          </cell>
          <cell r="I503">
            <v>0</v>
          </cell>
          <cell r="J503">
            <v>295091.68</v>
          </cell>
          <cell r="K503">
            <v>18384134.93</v>
          </cell>
        </row>
        <row r="504">
          <cell r="A504" t="str">
            <v>CUMARU2009</v>
          </cell>
          <cell r="B504" t="str">
            <v>CUMARU</v>
          </cell>
          <cell r="C504">
            <v>2009</v>
          </cell>
          <cell r="E504">
            <v>8240098.5199999996</v>
          </cell>
          <cell r="F504">
            <v>6848002.8499999996</v>
          </cell>
          <cell r="G504">
            <v>2919504.06</v>
          </cell>
          <cell r="H504">
            <v>759.45</v>
          </cell>
          <cell r="I504">
            <v>0</v>
          </cell>
          <cell r="J504">
            <v>274576.3</v>
          </cell>
          <cell r="K504">
            <v>18282941.18</v>
          </cell>
        </row>
        <row r="505">
          <cell r="A505" t="str">
            <v>CUMARU2010</v>
          </cell>
          <cell r="B505" t="str">
            <v>CUMARU</v>
          </cell>
          <cell r="C505">
            <v>2010</v>
          </cell>
          <cell r="E505">
            <v>10498758.02</v>
          </cell>
          <cell r="F505">
            <v>9339297.9900000002</v>
          </cell>
          <cell r="G505">
            <v>7105520.1299999999</v>
          </cell>
          <cell r="H505">
            <v>617.72</v>
          </cell>
          <cell r="I505">
            <v>0</v>
          </cell>
          <cell r="J505">
            <v>463483.25</v>
          </cell>
          <cell r="K505">
            <v>27407677.109999996</v>
          </cell>
        </row>
        <row r="506">
          <cell r="A506" t="str">
            <v>CUMARU2011</v>
          </cell>
          <cell r="B506" t="str">
            <v>CUMARU</v>
          </cell>
          <cell r="C506">
            <v>2011</v>
          </cell>
          <cell r="E506">
            <v>12596202.32</v>
          </cell>
          <cell r="F506">
            <v>9641121.4399999995</v>
          </cell>
          <cell r="G506">
            <v>3136713.62</v>
          </cell>
          <cell r="H506">
            <v>12140.62</v>
          </cell>
          <cell r="I506">
            <v>0</v>
          </cell>
          <cell r="J506">
            <v>553332.30000000005</v>
          </cell>
          <cell r="K506">
            <v>25939510.300000001</v>
          </cell>
        </row>
        <row r="507">
          <cell r="A507" t="str">
            <v>CUMARU2012</v>
          </cell>
          <cell r="B507" t="str">
            <v>CUMARU</v>
          </cell>
          <cell r="C507">
            <v>2012</v>
          </cell>
          <cell r="E507">
            <v>16157839.4</v>
          </cell>
          <cell r="F507">
            <v>8969252.7400000002</v>
          </cell>
          <cell r="G507">
            <v>11281751.48</v>
          </cell>
          <cell r="H507">
            <v>21208.28</v>
          </cell>
          <cell r="I507">
            <v>0</v>
          </cell>
          <cell r="J507">
            <v>648965.71</v>
          </cell>
          <cell r="K507">
            <v>37079017.610000007</v>
          </cell>
        </row>
        <row r="508">
          <cell r="A508" t="str">
            <v>CUMARU2013</v>
          </cell>
          <cell r="B508" t="str">
            <v>CUMARU</v>
          </cell>
          <cell r="C508">
            <v>2013</v>
          </cell>
          <cell r="E508">
            <v>15827777.33</v>
          </cell>
          <cell r="F508">
            <v>7924153.6299999999</v>
          </cell>
          <cell r="G508">
            <v>2929553.27</v>
          </cell>
          <cell r="H508">
            <v>65526.720000000001</v>
          </cell>
          <cell r="I508">
            <v>0</v>
          </cell>
          <cell r="J508">
            <v>585933.06000000006</v>
          </cell>
          <cell r="K508">
            <v>27332944.009999998</v>
          </cell>
        </row>
        <row r="509">
          <cell r="A509" t="str">
            <v>CUMARU2014</v>
          </cell>
          <cell r="B509" t="str">
            <v>CUMARU</v>
          </cell>
          <cell r="C509">
            <v>2014</v>
          </cell>
          <cell r="E509">
            <v>19069230.57</v>
          </cell>
          <cell r="F509">
            <v>8920704.2200000007</v>
          </cell>
          <cell r="G509">
            <v>2124041.4700000002</v>
          </cell>
          <cell r="H509">
            <v>115819.93</v>
          </cell>
          <cell r="I509">
            <v>1086</v>
          </cell>
          <cell r="J509">
            <v>536267.02</v>
          </cell>
          <cell r="K509">
            <v>30767149.209999997</v>
          </cell>
        </row>
        <row r="510">
          <cell r="A510" t="str">
            <v>CUMARU2015</v>
          </cell>
          <cell r="B510" t="str">
            <v>CUMARU</v>
          </cell>
          <cell r="C510">
            <v>2015</v>
          </cell>
          <cell r="E510">
            <v>21978713.460000001</v>
          </cell>
          <cell r="F510">
            <v>9489861.5299999993</v>
          </cell>
          <cell r="G510">
            <v>2609804.46</v>
          </cell>
          <cell r="H510">
            <v>119436.81</v>
          </cell>
          <cell r="J510">
            <v>409645.64</v>
          </cell>
          <cell r="K510">
            <v>34607461.900000006</v>
          </cell>
        </row>
        <row r="511">
          <cell r="A511" t="str">
            <v>CARIDADE DO PIAUÍ2002</v>
          </cell>
          <cell r="B511" t="str">
            <v>CARIDADE DO PIAUÍ</v>
          </cell>
          <cell r="C511">
            <v>2002</v>
          </cell>
          <cell r="E511">
            <v>776732.8</v>
          </cell>
          <cell r="F511">
            <v>1373581.75</v>
          </cell>
          <cell r="G511">
            <v>317688.24</v>
          </cell>
          <cell r="H511">
            <v>0</v>
          </cell>
          <cell r="I511">
            <v>0</v>
          </cell>
          <cell r="J511">
            <v>0</v>
          </cell>
          <cell r="K511">
            <v>2468002.79</v>
          </cell>
        </row>
        <row r="512">
          <cell r="A512" t="str">
            <v>CARIDADE DO PIAUÍ2003</v>
          </cell>
          <cell r="B512" t="str">
            <v>CARIDADE DO PIAUÍ</v>
          </cell>
          <cell r="C512">
            <v>2003</v>
          </cell>
          <cell r="E512">
            <v>921806.81</v>
          </cell>
          <cell r="F512">
            <v>1477653.68</v>
          </cell>
          <cell r="G512">
            <v>338371.07</v>
          </cell>
          <cell r="H512">
            <v>0</v>
          </cell>
          <cell r="I512">
            <v>0</v>
          </cell>
          <cell r="J512">
            <v>0</v>
          </cell>
          <cell r="K512">
            <v>2737831.56</v>
          </cell>
        </row>
        <row r="513">
          <cell r="A513" t="str">
            <v>CARIDADE DO PIAUÍ2004</v>
          </cell>
          <cell r="B513" t="str">
            <v>CARIDADE DO PIAUÍ</v>
          </cell>
          <cell r="C513">
            <v>2004</v>
          </cell>
          <cell r="E513">
            <v>1080579.08</v>
          </cell>
          <cell r="F513">
            <v>1681424.47</v>
          </cell>
          <cell r="G513">
            <v>389488.7</v>
          </cell>
          <cell r="H513">
            <v>0</v>
          </cell>
          <cell r="I513">
            <v>0</v>
          </cell>
          <cell r="J513">
            <v>0</v>
          </cell>
          <cell r="K513">
            <v>3151492.25</v>
          </cell>
        </row>
        <row r="514">
          <cell r="A514" t="str">
            <v>CARIDADE DO PIAUÍ2005</v>
          </cell>
          <cell r="B514" t="str">
            <v>CARIDADE DO PIAUÍ</v>
          </cell>
          <cell r="C514">
            <v>2005</v>
          </cell>
          <cell r="E514">
            <v>1913054.28</v>
          </cell>
          <cell r="F514">
            <v>1669930.93</v>
          </cell>
          <cell r="G514">
            <v>250200.77</v>
          </cell>
          <cell r="H514">
            <v>0</v>
          </cell>
          <cell r="I514">
            <v>0</v>
          </cell>
          <cell r="J514">
            <v>3014.19</v>
          </cell>
          <cell r="K514">
            <v>3836200.17</v>
          </cell>
        </row>
        <row r="515">
          <cell r="A515" t="str">
            <v>CARIDADE DO PIAUÍ2006</v>
          </cell>
          <cell r="B515" t="str">
            <v>CARIDADE DO PIAUÍ</v>
          </cell>
          <cell r="C515">
            <v>2006</v>
          </cell>
          <cell r="E515">
            <v>2681417.9900000002</v>
          </cell>
          <cell r="F515">
            <v>1994149.11</v>
          </cell>
          <cell r="G515">
            <v>751450.54</v>
          </cell>
          <cell r="H515">
            <v>0</v>
          </cell>
          <cell r="I515">
            <v>0</v>
          </cell>
          <cell r="J515">
            <v>13441.25</v>
          </cell>
          <cell r="K515">
            <v>5440458.8900000006</v>
          </cell>
        </row>
        <row r="516">
          <cell r="A516" t="str">
            <v>CARIDADE DO PIAUÍ2007</v>
          </cell>
          <cell r="B516" t="str">
            <v>CARIDADE DO PIAUÍ</v>
          </cell>
          <cell r="C516">
            <v>2007</v>
          </cell>
          <cell r="E516">
            <v>2440720.63</v>
          </cell>
          <cell r="F516">
            <v>2693307.6</v>
          </cell>
          <cell r="G516">
            <v>332543.99</v>
          </cell>
          <cell r="H516">
            <v>0</v>
          </cell>
          <cell r="I516">
            <v>0</v>
          </cell>
          <cell r="J516">
            <v>17360.509999999998</v>
          </cell>
          <cell r="K516">
            <v>5483932.7300000004</v>
          </cell>
        </row>
        <row r="517">
          <cell r="A517" t="str">
            <v>CARIDADE DO PIAUÍ2008</v>
          </cell>
          <cell r="B517" t="str">
            <v>CARIDADE DO PIAUÍ</v>
          </cell>
          <cell r="C517">
            <v>2008</v>
          </cell>
          <cell r="E517">
            <v>3274315.87</v>
          </cell>
          <cell r="F517">
            <v>2701444.5</v>
          </cell>
          <cell r="G517">
            <v>1645050.57</v>
          </cell>
          <cell r="H517">
            <v>0</v>
          </cell>
          <cell r="I517">
            <v>0</v>
          </cell>
          <cell r="J517">
            <v>50401.760000000002</v>
          </cell>
          <cell r="K517">
            <v>7671212.7000000002</v>
          </cell>
        </row>
        <row r="518">
          <cell r="A518" t="str">
            <v>CARIDADE DO PIAUÍ2009</v>
          </cell>
          <cell r="B518" t="str">
            <v>CARIDADE DO PIAUÍ</v>
          </cell>
          <cell r="C518">
            <v>2009</v>
          </cell>
          <cell r="E518">
            <v>3340908.65</v>
          </cell>
          <cell r="F518">
            <v>2701472.13</v>
          </cell>
          <cell r="G518">
            <v>360464.99</v>
          </cell>
          <cell r="H518">
            <v>0</v>
          </cell>
          <cell r="I518">
            <v>0</v>
          </cell>
          <cell r="J518">
            <v>0</v>
          </cell>
          <cell r="K518">
            <v>6402845.7699999996</v>
          </cell>
        </row>
        <row r="519">
          <cell r="A519" t="str">
            <v>CARIDADE DO PIAUÍ2010</v>
          </cell>
          <cell r="B519" t="str">
            <v>CARIDADE DO PIAUÍ</v>
          </cell>
          <cell r="C519">
            <v>2010</v>
          </cell>
          <cell r="E519">
            <v>3994066.68</v>
          </cell>
          <cell r="F519">
            <v>2766383.17</v>
          </cell>
          <cell r="G519">
            <v>658769.53</v>
          </cell>
          <cell r="H519">
            <v>0</v>
          </cell>
          <cell r="I519">
            <v>0</v>
          </cell>
          <cell r="J519">
            <v>0</v>
          </cell>
          <cell r="K519">
            <v>7419219.3799999999</v>
          </cell>
        </row>
        <row r="520">
          <cell r="A520" t="str">
            <v>CARIDADE DO PIAUÍ2011</v>
          </cell>
          <cell r="B520" t="str">
            <v>CARIDADE DO PIAUÍ</v>
          </cell>
          <cell r="C520">
            <v>2011</v>
          </cell>
          <cell r="E520">
            <v>4924721.8600000003</v>
          </cell>
          <cell r="F520">
            <v>3018657.01</v>
          </cell>
          <cell r="G520">
            <v>1886669.77</v>
          </cell>
          <cell r="H520">
            <v>0</v>
          </cell>
          <cell r="I520">
            <v>11000</v>
          </cell>
          <cell r="J520">
            <v>0</v>
          </cell>
          <cell r="K520">
            <v>9841048.6400000006</v>
          </cell>
        </row>
        <row r="521">
          <cell r="A521" t="str">
            <v>CARIDADE DO PIAUÍ2012</v>
          </cell>
          <cell r="B521" t="str">
            <v>CARIDADE DO PIAUÍ</v>
          </cell>
          <cell r="C521">
            <v>2012</v>
          </cell>
          <cell r="E521">
            <v>5683815.7800000003</v>
          </cell>
          <cell r="F521">
            <v>2874201.87</v>
          </cell>
          <cell r="G521">
            <v>2210204.69</v>
          </cell>
          <cell r="H521">
            <v>0</v>
          </cell>
          <cell r="I521">
            <v>13000</v>
          </cell>
          <cell r="J521">
            <v>65353.09</v>
          </cell>
          <cell r="K521">
            <v>10846575.43</v>
          </cell>
        </row>
        <row r="522">
          <cell r="A522" t="str">
            <v>CARIDADE DO PIAUÍ2013</v>
          </cell>
          <cell r="B522" t="str">
            <v>CARIDADE DO PIAUÍ</v>
          </cell>
          <cell r="C522">
            <v>2013</v>
          </cell>
          <cell r="E522">
            <v>6056590.6500000004</v>
          </cell>
          <cell r="F522">
            <v>4136018.8</v>
          </cell>
          <cell r="G522">
            <v>3108058.67</v>
          </cell>
          <cell r="I522">
            <v>2000</v>
          </cell>
          <cell r="J522">
            <v>20213.13</v>
          </cell>
          <cell r="K522">
            <v>13322881.25</v>
          </cell>
        </row>
        <row r="523">
          <cell r="A523" t="str">
            <v>CARIDADE DO PIAUÍ2014</v>
          </cell>
          <cell r="B523" t="str">
            <v>CARIDADE DO PIAUÍ</v>
          </cell>
          <cell r="C523">
            <v>2014</v>
          </cell>
          <cell r="E523">
            <v>6201715.7999999998</v>
          </cell>
          <cell r="F523">
            <v>4094192.04</v>
          </cell>
          <cell r="G523">
            <v>2681203.1</v>
          </cell>
          <cell r="I523">
            <v>3000</v>
          </cell>
          <cell r="J523">
            <v>42997.36</v>
          </cell>
          <cell r="K523">
            <v>13023108.299999999</v>
          </cell>
        </row>
        <row r="524">
          <cell r="A524" t="str">
            <v>CARIDADE DO PIAUÍ2015</v>
          </cell>
          <cell r="B524" t="str">
            <v>CARIDADE DO PIAUÍ</v>
          </cell>
          <cell r="C524">
            <v>2015</v>
          </cell>
          <cell r="E524">
            <v>6868641.5700000003</v>
          </cell>
          <cell r="F524">
            <v>4858884.33</v>
          </cell>
          <cell r="G524">
            <v>1009877.2</v>
          </cell>
          <cell r="J524">
            <v>52315.92</v>
          </cell>
          <cell r="K524">
            <v>12789719.02</v>
          </cell>
        </row>
        <row r="525">
          <cell r="A525" t="str">
            <v>CURRAL NOVO DO PIAUÍ2002</v>
          </cell>
          <cell r="B525" t="str">
            <v>CURRAL NOVO DO PIAUÍ</v>
          </cell>
          <cell r="C525">
            <v>2002</v>
          </cell>
          <cell r="E525">
            <v>603561.5</v>
          </cell>
          <cell r="F525">
            <v>1300627.21</v>
          </cell>
          <cell r="G525">
            <v>249214.74</v>
          </cell>
          <cell r="H525">
            <v>0</v>
          </cell>
          <cell r="I525">
            <v>0</v>
          </cell>
          <cell r="J525">
            <v>0</v>
          </cell>
          <cell r="K525">
            <v>2153403.4500000002</v>
          </cell>
        </row>
        <row r="526">
          <cell r="A526" t="str">
            <v>CURRAL NOVO DO PIAUÍ2003</v>
          </cell>
          <cell r="B526" t="str">
            <v>CURRAL NOVO DO PIAUÍ</v>
          </cell>
          <cell r="C526">
            <v>2003</v>
          </cell>
          <cell r="E526">
            <v>884087.68</v>
          </cell>
          <cell r="F526">
            <v>1401909.31</v>
          </cell>
          <cell r="G526">
            <v>219524.56</v>
          </cell>
          <cell r="H526">
            <v>0</v>
          </cell>
          <cell r="I526">
            <v>0</v>
          </cell>
          <cell r="J526">
            <v>0</v>
          </cell>
          <cell r="K526">
            <v>2505521.5500000003</v>
          </cell>
        </row>
        <row r="527">
          <cell r="A527" t="str">
            <v>CURRAL NOVO DO PIAUÍ2004</v>
          </cell>
          <cell r="B527" t="str">
            <v>CURRAL NOVO DO PIAUÍ</v>
          </cell>
          <cell r="C527">
            <v>2004</v>
          </cell>
          <cell r="E527">
            <v>1088162.1599999999</v>
          </cell>
          <cell r="F527">
            <v>1749633.31</v>
          </cell>
          <cell r="G527">
            <v>133434</v>
          </cell>
          <cell r="H527">
            <v>0</v>
          </cell>
          <cell r="I527">
            <v>0</v>
          </cell>
          <cell r="J527">
            <v>0</v>
          </cell>
          <cell r="K527">
            <v>2971229.4699999997</v>
          </cell>
        </row>
        <row r="528">
          <cell r="A528" t="str">
            <v>CURRAL NOVO DO PIAUÍ2005</v>
          </cell>
          <cell r="B528" t="str">
            <v>CURRAL NOVO DO PIAUÍ</v>
          </cell>
          <cell r="C528">
            <v>2005</v>
          </cell>
          <cell r="E528">
            <v>1245472.72</v>
          </cell>
          <cell r="F528">
            <v>1870425.67</v>
          </cell>
          <cell r="G528">
            <v>425473.8</v>
          </cell>
          <cell r="H528">
            <v>0</v>
          </cell>
          <cell r="I528">
            <v>0</v>
          </cell>
          <cell r="J528">
            <v>0</v>
          </cell>
          <cell r="K528">
            <v>3541372.1899999995</v>
          </cell>
        </row>
        <row r="529">
          <cell r="A529" t="str">
            <v>CURRAL NOVO DO PIAUÍ2006</v>
          </cell>
          <cell r="B529" t="str">
            <v>CURRAL NOVO DO PIAUÍ</v>
          </cell>
          <cell r="C529">
            <v>2006</v>
          </cell>
          <cell r="E529">
            <v>1530307.65</v>
          </cell>
          <cell r="F529">
            <v>2381735.9</v>
          </cell>
          <cell r="G529">
            <v>511116.86</v>
          </cell>
          <cell r="H529">
            <v>0</v>
          </cell>
          <cell r="I529">
            <v>0</v>
          </cell>
          <cell r="J529">
            <v>0</v>
          </cell>
          <cell r="K529">
            <v>4423160.41</v>
          </cell>
        </row>
        <row r="530">
          <cell r="A530" t="str">
            <v>CURRAL NOVO DO PIAUÍ2007</v>
          </cell>
          <cell r="B530" t="str">
            <v>CURRAL NOVO DO PIAUÍ</v>
          </cell>
          <cell r="C530">
            <v>2007</v>
          </cell>
          <cell r="E530">
            <v>2065554.56</v>
          </cell>
          <cell r="F530">
            <v>2549980.21</v>
          </cell>
          <cell r="G530">
            <v>805050.07</v>
          </cell>
          <cell r="H530">
            <v>0</v>
          </cell>
          <cell r="I530">
            <v>0</v>
          </cell>
          <cell r="J530">
            <v>0</v>
          </cell>
          <cell r="K530">
            <v>5420584.8399999999</v>
          </cell>
        </row>
        <row r="531">
          <cell r="A531" t="str">
            <v>CURRAL NOVO DO PIAUÍ2008</v>
          </cell>
          <cell r="B531" t="str">
            <v>CURRAL NOVO DO PIAUÍ</v>
          </cell>
          <cell r="C531">
            <v>2008</v>
          </cell>
          <cell r="E531">
            <v>2406866.7000000002</v>
          </cell>
          <cell r="F531">
            <v>3248719.41</v>
          </cell>
          <cell r="G531">
            <v>402601.89</v>
          </cell>
          <cell r="H531">
            <v>0</v>
          </cell>
          <cell r="I531">
            <v>0</v>
          </cell>
          <cell r="J531">
            <v>0</v>
          </cell>
          <cell r="K531">
            <v>6058188</v>
          </cell>
        </row>
        <row r="532">
          <cell r="A532" t="str">
            <v>CURRAL NOVO DO PIAUÍ2009</v>
          </cell>
          <cell r="B532" t="str">
            <v>CURRAL NOVO DO PIAUÍ</v>
          </cell>
          <cell r="C532">
            <v>2009</v>
          </cell>
          <cell r="E532">
            <v>3005927.4</v>
          </cell>
          <cell r="F532">
            <v>3169514.95</v>
          </cell>
          <cell r="G532">
            <v>321348.62</v>
          </cell>
          <cell r="H532">
            <v>0</v>
          </cell>
          <cell r="I532">
            <v>0</v>
          </cell>
          <cell r="J532">
            <v>0</v>
          </cell>
          <cell r="K532">
            <v>6496790.9699999997</v>
          </cell>
        </row>
        <row r="533">
          <cell r="A533" t="str">
            <v>CURRAL NOVO DO PIAUÍ2010</v>
          </cell>
          <cell r="B533" t="str">
            <v>CURRAL NOVO DO PIAUÍ</v>
          </cell>
          <cell r="C533">
            <v>2010</v>
          </cell>
          <cell r="E533">
            <v>3150055.49</v>
          </cell>
          <cell r="F533">
            <v>3564198.19</v>
          </cell>
          <cell r="G533">
            <v>304868.5</v>
          </cell>
          <cell r="H533">
            <v>0</v>
          </cell>
          <cell r="I533">
            <v>0</v>
          </cell>
          <cell r="J533">
            <v>0</v>
          </cell>
          <cell r="K533">
            <v>7019122.1799999997</v>
          </cell>
        </row>
        <row r="534">
          <cell r="A534" t="str">
            <v>CURRAL NOVO DO PIAUÍ2011</v>
          </cell>
          <cell r="B534" t="str">
            <v>CURRAL NOVO DO PIAUÍ</v>
          </cell>
          <cell r="C534">
            <v>2011</v>
          </cell>
          <cell r="E534">
            <v>3927520.34</v>
          </cell>
          <cell r="F534">
            <v>4081740.08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8009260.4199999999</v>
          </cell>
        </row>
        <row r="535">
          <cell r="A535" t="str">
            <v>CURRAL NOVO DO PIAUÍ2012</v>
          </cell>
          <cell r="B535" t="str">
            <v>CURRAL NOVO DO PIAUÍ</v>
          </cell>
          <cell r="C535">
            <v>2012</v>
          </cell>
          <cell r="E535">
            <v>3978972.9</v>
          </cell>
          <cell r="F535">
            <v>4282817.42</v>
          </cell>
          <cell r="G535">
            <v>899936</v>
          </cell>
          <cell r="H535">
            <v>0</v>
          </cell>
          <cell r="I535">
            <v>0</v>
          </cell>
          <cell r="J535">
            <v>0</v>
          </cell>
          <cell r="K535">
            <v>9161726.3200000003</v>
          </cell>
        </row>
        <row r="536">
          <cell r="A536" t="str">
            <v>CURRAL NOVO DO PIAUÍ2013</v>
          </cell>
          <cell r="B536" t="str">
            <v>CURRAL NOVO DO PIAUÍ</v>
          </cell>
          <cell r="C536">
            <v>2013</v>
          </cell>
          <cell r="E536">
            <v>4972372.03</v>
          </cell>
          <cell r="F536">
            <v>4572134.38</v>
          </cell>
          <cell r="G536">
            <v>886579.24</v>
          </cell>
          <cell r="H536">
            <v>0</v>
          </cell>
          <cell r="I536">
            <v>0</v>
          </cell>
          <cell r="J536">
            <v>0</v>
          </cell>
          <cell r="K536">
            <v>10431085.65</v>
          </cell>
        </row>
        <row r="537">
          <cell r="A537" t="str">
            <v>CURRAL NOVO DO PIAUÍ2014</v>
          </cell>
          <cell r="B537" t="str">
            <v>CURRAL NOVO DO PIAUÍ</v>
          </cell>
          <cell r="C537">
            <v>2014</v>
          </cell>
          <cell r="E537">
            <v>5483938.4800000004</v>
          </cell>
          <cell r="F537">
            <v>4873085.53</v>
          </cell>
          <cell r="G537">
            <v>850511.79</v>
          </cell>
          <cell r="K537">
            <v>11207535.800000001</v>
          </cell>
        </row>
        <row r="538">
          <cell r="A538" t="str">
            <v>CURRAL NOVO DO PIAUÍ2015</v>
          </cell>
          <cell r="B538" t="str">
            <v>CURRAL NOVO DO PIAUÍ</v>
          </cell>
          <cell r="C538">
            <v>2015</v>
          </cell>
          <cell r="K538">
            <v>0</v>
          </cell>
        </row>
        <row r="539">
          <cell r="A539" t="str">
            <v>PAQUETÁ2002</v>
          </cell>
          <cell r="B539" t="str">
            <v>PAQUETÁ</v>
          </cell>
          <cell r="C539">
            <v>2002</v>
          </cell>
          <cell r="E539">
            <v>996109.4</v>
          </cell>
          <cell r="F539">
            <v>1133013.29</v>
          </cell>
          <cell r="G539">
            <v>368693.98</v>
          </cell>
          <cell r="H539">
            <v>780.38</v>
          </cell>
          <cell r="I539">
            <v>136487.5</v>
          </cell>
          <cell r="J539">
            <v>0</v>
          </cell>
          <cell r="K539">
            <v>2635084.5499999998</v>
          </cell>
        </row>
        <row r="540">
          <cell r="A540" t="str">
            <v>PAQUETÁ2003</v>
          </cell>
          <cell r="B540" t="str">
            <v>PAQUETÁ</v>
          </cell>
          <cell r="C540">
            <v>2003</v>
          </cell>
          <cell r="E540">
            <v>1304221.9099999999</v>
          </cell>
          <cell r="F540">
            <v>1018705.61</v>
          </cell>
          <cell r="G540">
            <v>166329.72</v>
          </cell>
          <cell r="H540">
            <v>519.73</v>
          </cell>
          <cell r="I540">
            <v>0</v>
          </cell>
          <cell r="J540">
            <v>0</v>
          </cell>
          <cell r="K540">
            <v>2489776.9700000002</v>
          </cell>
        </row>
        <row r="541">
          <cell r="A541" t="str">
            <v>PAQUETÁ2004</v>
          </cell>
          <cell r="B541" t="str">
            <v>PAQUETÁ</v>
          </cell>
          <cell r="C541">
            <v>2004</v>
          </cell>
          <cell r="E541">
            <v>1441190.35</v>
          </cell>
          <cell r="F541">
            <v>1569090.79</v>
          </cell>
          <cell r="G541">
            <v>311562.38</v>
          </cell>
          <cell r="H541">
            <v>409.74</v>
          </cell>
          <cell r="I541">
            <v>0</v>
          </cell>
          <cell r="J541">
            <v>0</v>
          </cell>
          <cell r="K541">
            <v>3322253.2600000002</v>
          </cell>
        </row>
        <row r="542">
          <cell r="A542" t="str">
            <v>PAQUETÁ2005</v>
          </cell>
          <cell r="B542" t="str">
            <v>PAQUETÁ</v>
          </cell>
          <cell r="C542">
            <v>2005</v>
          </cell>
          <cell r="E542">
            <v>1615758.33</v>
          </cell>
          <cell r="F542">
            <v>1818059.7</v>
          </cell>
          <cell r="G542">
            <v>186467.54</v>
          </cell>
          <cell r="H542">
            <v>1349.24</v>
          </cell>
          <cell r="I542">
            <v>0</v>
          </cell>
          <cell r="J542">
            <v>0</v>
          </cell>
          <cell r="K542">
            <v>3621634.8100000005</v>
          </cell>
        </row>
        <row r="543">
          <cell r="A543" t="str">
            <v>PAQUETÁ2006</v>
          </cell>
          <cell r="B543" t="str">
            <v>PAQUETÁ</v>
          </cell>
          <cell r="C543">
            <v>2006</v>
          </cell>
          <cell r="E543">
            <v>1895484.52</v>
          </cell>
          <cell r="F543">
            <v>1952245.87</v>
          </cell>
          <cell r="G543">
            <v>441456.15</v>
          </cell>
          <cell r="H543">
            <v>2840.08</v>
          </cell>
          <cell r="I543">
            <v>0</v>
          </cell>
          <cell r="J543">
            <v>0</v>
          </cell>
          <cell r="K543">
            <v>4292026.62</v>
          </cell>
        </row>
        <row r="544">
          <cell r="A544" t="str">
            <v>PAQUETÁ2007</v>
          </cell>
          <cell r="B544" t="str">
            <v>PAQUETÁ</v>
          </cell>
          <cell r="C544">
            <v>2007</v>
          </cell>
          <cell r="E544">
            <v>2231495.1800000002</v>
          </cell>
          <cell r="F544">
            <v>2158735.12</v>
          </cell>
          <cell r="G544">
            <v>126618.36</v>
          </cell>
          <cell r="H544">
            <v>1802.19</v>
          </cell>
          <cell r="I544">
            <v>0</v>
          </cell>
          <cell r="J544">
            <v>0</v>
          </cell>
          <cell r="K544">
            <v>4518650.8500000015</v>
          </cell>
        </row>
        <row r="545">
          <cell r="A545" t="str">
            <v>PAQUETÁ2008</v>
          </cell>
          <cell r="B545" t="str">
            <v>PAQUETÁ</v>
          </cell>
          <cell r="C545">
            <v>2008</v>
          </cell>
          <cell r="E545">
            <v>2683838.5299999998</v>
          </cell>
          <cell r="F545">
            <v>2489859.59</v>
          </cell>
          <cell r="G545">
            <v>224388.28</v>
          </cell>
          <cell r="H545">
            <v>339.79</v>
          </cell>
          <cell r="I545">
            <v>0</v>
          </cell>
          <cell r="J545">
            <v>0</v>
          </cell>
          <cell r="K545">
            <v>5398426.1899999995</v>
          </cell>
        </row>
        <row r="546">
          <cell r="A546" t="str">
            <v>PAQUETÁ2009</v>
          </cell>
          <cell r="B546" t="str">
            <v>PAQUETÁ</v>
          </cell>
          <cell r="C546">
            <v>2009</v>
          </cell>
          <cell r="E546">
            <v>2923462.13</v>
          </cell>
          <cell r="F546">
            <v>2357487.4900000002</v>
          </cell>
          <cell r="G546">
            <v>169253.68</v>
          </cell>
          <cell r="H546">
            <v>897.84</v>
          </cell>
          <cell r="I546">
            <v>0</v>
          </cell>
          <cell r="J546">
            <v>0</v>
          </cell>
          <cell r="K546">
            <v>5451101.1399999997</v>
          </cell>
        </row>
        <row r="547">
          <cell r="A547" t="str">
            <v>PAQUETÁ2010</v>
          </cell>
          <cell r="B547" t="str">
            <v>PAQUETÁ</v>
          </cell>
          <cell r="C547">
            <v>2010</v>
          </cell>
          <cell r="E547">
            <v>2994370.38</v>
          </cell>
          <cell r="F547">
            <v>2787106.85</v>
          </cell>
          <cell r="G547">
            <v>197860.55</v>
          </cell>
          <cell r="H547">
            <v>807.65</v>
          </cell>
          <cell r="I547">
            <v>0</v>
          </cell>
          <cell r="J547">
            <v>0</v>
          </cell>
          <cell r="K547">
            <v>5980145.4300000006</v>
          </cell>
        </row>
        <row r="548">
          <cell r="A548" t="str">
            <v>PAQUETÁ2011</v>
          </cell>
          <cell r="B548" t="str">
            <v>PAQUETÁ</v>
          </cell>
          <cell r="C548">
            <v>2011</v>
          </cell>
          <cell r="E548">
            <v>4142464.04</v>
          </cell>
          <cell r="F548">
            <v>3488618.76</v>
          </cell>
          <cell r="G548">
            <v>93563.32</v>
          </cell>
          <cell r="H548">
            <v>0</v>
          </cell>
          <cell r="I548">
            <v>0</v>
          </cell>
          <cell r="J548">
            <v>0</v>
          </cell>
          <cell r="K548">
            <v>7724646.1200000001</v>
          </cell>
        </row>
        <row r="549">
          <cell r="A549" t="str">
            <v>PAQUETÁ2012</v>
          </cell>
          <cell r="B549" t="str">
            <v>PAQUETÁ</v>
          </cell>
          <cell r="C549">
            <v>2012</v>
          </cell>
          <cell r="E549">
            <v>4574984.05</v>
          </cell>
          <cell r="F549">
            <v>3454730.66</v>
          </cell>
          <cell r="G549">
            <v>621733.64</v>
          </cell>
          <cell r="H549">
            <v>5400</v>
          </cell>
          <cell r="I549">
            <v>0</v>
          </cell>
          <cell r="J549">
            <v>0</v>
          </cell>
          <cell r="K549">
            <v>8656848.3499999996</v>
          </cell>
        </row>
        <row r="550">
          <cell r="A550" t="str">
            <v>PAQUETÁ2013</v>
          </cell>
          <cell r="B550" t="str">
            <v>PAQUETÁ</v>
          </cell>
          <cell r="C550">
            <v>2013</v>
          </cell>
          <cell r="E550">
            <v>4996728.88</v>
          </cell>
          <cell r="F550">
            <v>4323437.59</v>
          </cell>
          <cell r="G550">
            <v>560088.54</v>
          </cell>
          <cell r="H550">
            <v>0</v>
          </cell>
          <cell r="I550">
            <v>0</v>
          </cell>
          <cell r="J550">
            <v>0</v>
          </cell>
          <cell r="K550">
            <v>9880255.0099999979</v>
          </cell>
        </row>
        <row r="551">
          <cell r="A551" t="str">
            <v>PAQUETÁ2014</v>
          </cell>
          <cell r="B551" t="str">
            <v>PAQUETÁ</v>
          </cell>
          <cell r="C551">
            <v>2014</v>
          </cell>
          <cell r="E551">
            <v>5395291.8899999997</v>
          </cell>
          <cell r="F551">
            <v>4736278.43</v>
          </cell>
          <cell r="G551">
            <v>635483.94999999995</v>
          </cell>
          <cell r="H551">
            <v>0</v>
          </cell>
          <cell r="K551">
            <v>10767054.27</v>
          </cell>
        </row>
        <row r="552">
          <cell r="A552" t="str">
            <v>PAQUETÁ2015</v>
          </cell>
          <cell r="B552" t="str">
            <v>PAQUETÁ</v>
          </cell>
          <cell r="C552">
            <v>2015</v>
          </cell>
          <cell r="E552">
            <v>5796097.96</v>
          </cell>
          <cell r="F552">
            <v>4716978.46</v>
          </cell>
          <cell r="G552">
            <v>162146.56</v>
          </cell>
          <cell r="K552">
            <v>10675222.98</v>
          </cell>
        </row>
        <row r="553">
          <cell r="A553" t="str">
            <v>DOM EXPEDITO LOPES2002</v>
          </cell>
          <cell r="B553" t="str">
            <v>DOM EXPEDITO LOPES</v>
          </cell>
          <cell r="C553">
            <v>2002</v>
          </cell>
          <cell r="E553">
            <v>849097.08</v>
          </cell>
          <cell r="F553">
            <v>1272064.47</v>
          </cell>
          <cell r="G553">
            <v>296457.15999999997</v>
          </cell>
          <cell r="H553">
            <v>4031.83</v>
          </cell>
          <cell r="I553">
            <v>0</v>
          </cell>
          <cell r="J553">
            <v>31661.84</v>
          </cell>
          <cell r="K553">
            <v>2453312.38</v>
          </cell>
        </row>
        <row r="554">
          <cell r="A554" t="str">
            <v>DOM EXPEDITO LOPES2003</v>
          </cell>
          <cell r="B554" t="str">
            <v>DOM EXPEDITO LOPES</v>
          </cell>
          <cell r="C554">
            <v>2003</v>
          </cell>
          <cell r="E554">
            <v>888782.07</v>
          </cell>
          <cell r="F554">
            <v>1460548.12</v>
          </cell>
          <cell r="G554">
            <v>278631.77</v>
          </cell>
          <cell r="H554">
            <v>4285.96</v>
          </cell>
          <cell r="I554">
            <v>5030.1000000000004</v>
          </cell>
          <cell r="J554">
            <v>32039.74</v>
          </cell>
          <cell r="K554">
            <v>2669317.7600000002</v>
          </cell>
        </row>
        <row r="555">
          <cell r="A555" t="str">
            <v>DOM EXPEDITO LOPES2004</v>
          </cell>
          <cell r="B555" t="str">
            <v>DOM EXPEDITO LOPES</v>
          </cell>
          <cell r="C555">
            <v>2004</v>
          </cell>
          <cell r="E555">
            <v>1059310.19</v>
          </cell>
          <cell r="F555">
            <v>1946902.68</v>
          </cell>
          <cell r="G555">
            <v>625005.1</v>
          </cell>
          <cell r="H555">
            <v>487.79</v>
          </cell>
          <cell r="I555">
            <v>0</v>
          </cell>
          <cell r="J555">
            <v>37077.46</v>
          </cell>
          <cell r="K555">
            <v>3668783.22</v>
          </cell>
        </row>
        <row r="556">
          <cell r="A556" t="str">
            <v>DOM EXPEDITO LOPES2005</v>
          </cell>
          <cell r="B556" t="str">
            <v>DOM EXPEDITO LOPES</v>
          </cell>
          <cell r="C556">
            <v>2005</v>
          </cell>
          <cell r="E556">
            <v>1361442.25</v>
          </cell>
          <cell r="F556">
            <v>2358586.38</v>
          </cell>
          <cell r="G556">
            <v>376813.64</v>
          </cell>
          <cell r="H556">
            <v>2657.3</v>
          </cell>
          <cell r="I556">
            <v>0</v>
          </cell>
          <cell r="J556">
            <v>35230.230000000003</v>
          </cell>
          <cell r="K556">
            <v>4134729.8</v>
          </cell>
        </row>
        <row r="557">
          <cell r="A557" t="str">
            <v>DOM EXPEDITO LOPES2006</v>
          </cell>
          <cell r="B557" t="str">
            <v>DOM EXPEDITO LOPES</v>
          </cell>
          <cell r="C557">
            <v>2006</v>
          </cell>
          <cell r="E557">
            <v>1607230.79</v>
          </cell>
          <cell r="F557">
            <v>2568815.66</v>
          </cell>
          <cell r="G557">
            <v>410460.36</v>
          </cell>
          <cell r="H557">
            <v>745.62</v>
          </cell>
          <cell r="I557">
            <v>7000</v>
          </cell>
          <cell r="J557">
            <v>19980.849999999999</v>
          </cell>
          <cell r="K557">
            <v>4614233.28</v>
          </cell>
        </row>
        <row r="558">
          <cell r="A558" t="str">
            <v>DOM EXPEDITO LOPES2007</v>
          </cell>
          <cell r="B558" t="str">
            <v>DOM EXPEDITO LOPES</v>
          </cell>
          <cell r="C558">
            <v>2007</v>
          </cell>
          <cell r="E558">
            <v>1914651.17</v>
          </cell>
          <cell r="F558">
            <v>2981296.33</v>
          </cell>
          <cell r="G558">
            <v>381218.94</v>
          </cell>
          <cell r="H558">
            <v>2465.2800000000002</v>
          </cell>
          <cell r="I558">
            <v>35537.550000000003</v>
          </cell>
          <cell r="J558">
            <v>0</v>
          </cell>
          <cell r="K558">
            <v>5315169.2700000005</v>
          </cell>
        </row>
        <row r="559">
          <cell r="A559" t="str">
            <v>DOM EXPEDITO LOPES2008</v>
          </cell>
          <cell r="B559" t="str">
            <v>DOM EXPEDITO LOPES</v>
          </cell>
          <cell r="C559">
            <v>2008</v>
          </cell>
          <cell r="E559">
            <v>2577422.9300000002</v>
          </cell>
          <cell r="F559">
            <v>3043649.4</v>
          </cell>
          <cell r="G559">
            <v>833399.59</v>
          </cell>
          <cell r="H559">
            <v>639</v>
          </cell>
          <cell r="I559">
            <v>5000</v>
          </cell>
          <cell r="J559">
            <v>34706.22</v>
          </cell>
          <cell r="K559">
            <v>6494817.1399999997</v>
          </cell>
        </row>
        <row r="560">
          <cell r="A560" t="str">
            <v>DOM EXPEDITO LOPES2009</v>
          </cell>
          <cell r="B560" t="str">
            <v>DOM EXPEDITO LOPES</v>
          </cell>
          <cell r="C560">
            <v>2009</v>
          </cell>
          <cell r="E560">
            <v>2940175.36</v>
          </cell>
          <cell r="F560">
            <v>2989417.33</v>
          </cell>
          <cell r="G560">
            <v>409916.8</v>
          </cell>
          <cell r="H560">
            <v>0</v>
          </cell>
          <cell r="I560">
            <v>0</v>
          </cell>
          <cell r="J560">
            <v>0</v>
          </cell>
          <cell r="K560">
            <v>6339509.4899999993</v>
          </cell>
        </row>
        <row r="561">
          <cell r="A561" t="str">
            <v>DOM EXPEDITO LOPES2010</v>
          </cell>
          <cell r="B561" t="str">
            <v>DOM EXPEDITO LOPES</v>
          </cell>
          <cell r="C561">
            <v>2010</v>
          </cell>
          <cell r="E561">
            <v>3420538.72</v>
          </cell>
          <cell r="F561">
            <v>3532933.45</v>
          </cell>
          <cell r="G561">
            <v>120638.38</v>
          </cell>
          <cell r="H561">
            <v>0</v>
          </cell>
          <cell r="I561">
            <v>0</v>
          </cell>
          <cell r="J561">
            <v>0</v>
          </cell>
          <cell r="K561">
            <v>7074110.5499999998</v>
          </cell>
        </row>
        <row r="562">
          <cell r="A562" t="str">
            <v>DOM EXPEDITO LOPES2011</v>
          </cell>
          <cell r="B562" t="str">
            <v>DOM EXPEDITO LOPES</v>
          </cell>
          <cell r="C562">
            <v>2011</v>
          </cell>
          <cell r="E562">
            <v>3631089.02</v>
          </cell>
          <cell r="F562">
            <v>4716061.55</v>
          </cell>
          <cell r="G562">
            <v>555592.72</v>
          </cell>
          <cell r="H562">
            <v>0</v>
          </cell>
          <cell r="I562">
            <v>0</v>
          </cell>
          <cell r="J562">
            <v>0</v>
          </cell>
          <cell r="K562">
            <v>8902743.290000001</v>
          </cell>
        </row>
        <row r="563">
          <cell r="A563" t="str">
            <v>DOM EXPEDITO LOPES2012</v>
          </cell>
          <cell r="B563" t="str">
            <v>DOM EXPEDITO LOPES</v>
          </cell>
          <cell r="C563">
            <v>2012</v>
          </cell>
          <cell r="E563">
            <v>5534321.7300000004</v>
          </cell>
          <cell r="F563">
            <v>4064027.95</v>
          </cell>
          <cell r="G563">
            <v>316131.53999999998</v>
          </cell>
          <cell r="J563">
            <v>66271.17</v>
          </cell>
          <cell r="K563">
            <v>9980752.3899999987</v>
          </cell>
        </row>
        <row r="564">
          <cell r="A564" t="str">
            <v>DOM EXPEDITO LOPES2013</v>
          </cell>
          <cell r="B564" t="str">
            <v>DOM EXPEDITO LOPES</v>
          </cell>
          <cell r="C564">
            <v>2013</v>
          </cell>
          <cell r="E564">
            <v>4848546.9400000004</v>
          </cell>
          <cell r="F564">
            <v>4743185.49</v>
          </cell>
          <cell r="G564">
            <v>199794</v>
          </cell>
          <cell r="H564">
            <v>7689.7</v>
          </cell>
          <cell r="I564">
            <v>429760</v>
          </cell>
          <cell r="J564">
            <v>5649.99</v>
          </cell>
          <cell r="K564">
            <v>10234626.119999999</v>
          </cell>
        </row>
        <row r="565">
          <cell r="A565" t="str">
            <v>DOM EXPEDITO LOPES2014</v>
          </cell>
          <cell r="B565" t="str">
            <v>DOM EXPEDITO LOPES</v>
          </cell>
          <cell r="C565">
            <v>2014</v>
          </cell>
          <cell r="E565">
            <v>5837485.6200000001</v>
          </cell>
          <cell r="F565">
            <v>5508170.2199999997</v>
          </cell>
          <cell r="G565">
            <v>507020.67</v>
          </cell>
          <cell r="J565">
            <v>1500.06</v>
          </cell>
          <cell r="K565">
            <v>11854176.57</v>
          </cell>
        </row>
        <row r="566">
          <cell r="A566" t="str">
            <v>DOM EXPEDITO LOPES2015</v>
          </cell>
          <cell r="B566" t="str">
            <v>DOM EXPEDITO LOPES</v>
          </cell>
          <cell r="C566">
            <v>2015</v>
          </cell>
          <cell r="E566">
            <v>6060972.5</v>
          </cell>
          <cell r="F566">
            <v>5681039.8099999996</v>
          </cell>
          <cell r="G566">
            <v>296949.14</v>
          </cell>
          <cell r="K566">
            <v>12038961.449999999</v>
          </cell>
        </row>
        <row r="567">
          <cell r="A567" t="str">
            <v>DIAS D` ÁVILA2002</v>
          </cell>
          <cell r="B567" t="str">
            <v>DIAS D` ÁVILA</v>
          </cell>
          <cell r="C567">
            <v>2002</v>
          </cell>
          <cell r="E567">
            <v>16872121.23</v>
          </cell>
          <cell r="F567">
            <v>13530028.75</v>
          </cell>
          <cell r="G567">
            <v>7988286.7699999996</v>
          </cell>
          <cell r="H567">
            <v>303171.46999999997</v>
          </cell>
          <cell r="I567">
            <v>0</v>
          </cell>
          <cell r="J567">
            <v>1256958.8700000001</v>
          </cell>
          <cell r="K567">
            <v>39950567.089999996</v>
          </cell>
        </row>
        <row r="568">
          <cell r="A568" t="str">
            <v>DIAS D` ÁVILA2003</v>
          </cell>
          <cell r="B568" t="str">
            <v>DIAS D` ÁVILA</v>
          </cell>
          <cell r="C568">
            <v>2003</v>
          </cell>
          <cell r="E568">
            <v>19514634.949999999</v>
          </cell>
          <cell r="F568">
            <v>14013975.689999999</v>
          </cell>
          <cell r="G568">
            <v>5005588.0999999996</v>
          </cell>
          <cell r="H568">
            <v>425408.34</v>
          </cell>
          <cell r="I568">
            <v>0</v>
          </cell>
          <cell r="J568">
            <v>2906119.28</v>
          </cell>
          <cell r="K568">
            <v>41865726.360000007</v>
          </cell>
        </row>
        <row r="569">
          <cell r="A569" t="str">
            <v>DIAS D` ÁVILA2004</v>
          </cell>
          <cell r="B569" t="str">
            <v>DIAS D` ÁVILA</v>
          </cell>
          <cell r="C569">
            <v>2004</v>
          </cell>
          <cell r="E569">
            <v>21101852.73</v>
          </cell>
          <cell r="F569">
            <v>16514238.619999999</v>
          </cell>
          <cell r="G569">
            <v>7099772.4800000004</v>
          </cell>
          <cell r="H569">
            <v>433111.9</v>
          </cell>
          <cell r="I569">
            <v>0</v>
          </cell>
          <cell r="J569">
            <v>4455635.28</v>
          </cell>
          <cell r="K569">
            <v>49604611.009999998</v>
          </cell>
        </row>
        <row r="570">
          <cell r="A570" t="str">
            <v>DIAS D` ÁVILA2005</v>
          </cell>
          <cell r="B570" t="str">
            <v>DIAS D` ÁVILA</v>
          </cell>
          <cell r="C570">
            <v>2005</v>
          </cell>
          <cell r="E570">
            <v>23551193.059999999</v>
          </cell>
          <cell r="F570">
            <v>18927876.469999999</v>
          </cell>
          <cell r="G570">
            <v>7163612.75</v>
          </cell>
          <cell r="H570">
            <v>413559.52</v>
          </cell>
          <cell r="I570">
            <v>0</v>
          </cell>
          <cell r="J570">
            <v>4378102.1100000003</v>
          </cell>
          <cell r="K570">
            <v>54434343.910000004</v>
          </cell>
        </row>
        <row r="571">
          <cell r="A571" t="str">
            <v>DIAS D` ÁVILA2006</v>
          </cell>
          <cell r="B571" t="str">
            <v>DIAS D` ÁVILA</v>
          </cell>
          <cell r="C571">
            <v>2006</v>
          </cell>
          <cell r="E571">
            <v>28452631.579999998</v>
          </cell>
          <cell r="F571">
            <v>24891183.300000001</v>
          </cell>
          <cell r="G571">
            <v>7912603.1699999999</v>
          </cell>
          <cell r="H571">
            <v>363844.36</v>
          </cell>
          <cell r="I571">
            <v>35000</v>
          </cell>
          <cell r="J571">
            <v>3219178.66</v>
          </cell>
          <cell r="K571">
            <v>64874441.069999993</v>
          </cell>
        </row>
        <row r="572">
          <cell r="A572" t="str">
            <v>DIAS D` ÁVILA2007</v>
          </cell>
          <cell r="B572" t="str">
            <v>DIAS D` ÁVILA</v>
          </cell>
          <cell r="C572">
            <v>2007</v>
          </cell>
          <cell r="E572">
            <v>35460602.210000001</v>
          </cell>
          <cell r="F572">
            <v>33620953</v>
          </cell>
          <cell r="G572">
            <v>11086684.550000001</v>
          </cell>
          <cell r="H572">
            <v>347810.75</v>
          </cell>
          <cell r="I572">
            <v>87545.25</v>
          </cell>
          <cell r="J572">
            <v>2913485.97</v>
          </cell>
          <cell r="K572">
            <v>83517081.730000004</v>
          </cell>
        </row>
        <row r="573">
          <cell r="A573" t="str">
            <v>DIAS D` ÁVILA2008</v>
          </cell>
          <cell r="B573" t="str">
            <v>DIAS D` ÁVILA</v>
          </cell>
          <cell r="C573">
            <v>2008</v>
          </cell>
          <cell r="E573">
            <v>41840229.140000001</v>
          </cell>
          <cell r="F573">
            <v>40951383.700000003</v>
          </cell>
          <cell r="G573">
            <v>12373166.73</v>
          </cell>
          <cell r="H573">
            <v>351927.95</v>
          </cell>
          <cell r="I573">
            <v>0</v>
          </cell>
          <cell r="J573">
            <v>3263805.89</v>
          </cell>
          <cell r="K573">
            <v>98780513.410000011</v>
          </cell>
        </row>
        <row r="574">
          <cell r="A574" t="str">
            <v>DIAS D` ÁVILA2009</v>
          </cell>
          <cell r="B574" t="str">
            <v>DIAS D` ÁVILA</v>
          </cell>
          <cell r="C574">
            <v>2009</v>
          </cell>
          <cell r="E574">
            <v>41413668.840000004</v>
          </cell>
          <cell r="F574">
            <v>30502779.09</v>
          </cell>
          <cell r="G574">
            <v>4775414.78</v>
          </cell>
          <cell r="H574">
            <v>329599.56</v>
          </cell>
          <cell r="I574">
            <v>0</v>
          </cell>
          <cell r="J574">
            <v>2491169.63</v>
          </cell>
          <cell r="K574">
            <v>79512631.900000006</v>
          </cell>
        </row>
        <row r="575">
          <cell r="A575" t="str">
            <v>DIAS D` ÁVILA2010</v>
          </cell>
          <cell r="B575" t="str">
            <v>DIAS D` ÁVILA</v>
          </cell>
          <cell r="C575">
            <v>2010</v>
          </cell>
          <cell r="E575">
            <v>43439091.920000002</v>
          </cell>
          <cell r="F575">
            <v>29917338.640000001</v>
          </cell>
          <cell r="G575">
            <v>11725833.67</v>
          </cell>
          <cell r="H575">
            <v>275373.78000000003</v>
          </cell>
          <cell r="I575">
            <v>0</v>
          </cell>
          <cell r="J575">
            <v>2197998.2000000002</v>
          </cell>
          <cell r="K575">
            <v>87555636.210000008</v>
          </cell>
        </row>
        <row r="576">
          <cell r="A576" t="str">
            <v>DIAS D` ÁVILA2011</v>
          </cell>
          <cell r="B576" t="str">
            <v>DIAS D` ÁVILA</v>
          </cell>
          <cell r="C576">
            <v>2011</v>
          </cell>
          <cell r="E576">
            <v>51362751.640000001</v>
          </cell>
          <cell r="F576">
            <v>29025397.079999998</v>
          </cell>
          <cell r="G576">
            <v>11586992.310000001</v>
          </cell>
          <cell r="H576">
            <v>286721</v>
          </cell>
          <cell r="I576">
            <v>46000</v>
          </cell>
          <cell r="J576">
            <v>2133668.88</v>
          </cell>
          <cell r="K576">
            <v>94441530.909999996</v>
          </cell>
        </row>
        <row r="577">
          <cell r="A577" t="str">
            <v>DIAS D` ÁVILA2012</v>
          </cell>
          <cell r="B577" t="str">
            <v>DIAS D` ÁVILA</v>
          </cell>
          <cell r="C577">
            <v>2012</v>
          </cell>
          <cell r="E577">
            <v>58225587.43</v>
          </cell>
          <cell r="F577">
            <v>39826201.030000001</v>
          </cell>
          <cell r="G577">
            <v>21320602.399999999</v>
          </cell>
          <cell r="H577">
            <v>259155.63</v>
          </cell>
          <cell r="I577">
            <v>0</v>
          </cell>
          <cell r="J577">
            <v>2255298.27</v>
          </cell>
          <cell r="K577">
            <v>121886844.76000001</v>
          </cell>
        </row>
        <row r="578">
          <cell r="A578" t="str">
            <v>DIAS D` ÁVILA2013</v>
          </cell>
          <cell r="B578" t="str">
            <v>DIAS D` ÁVILA</v>
          </cell>
          <cell r="C578">
            <v>2013</v>
          </cell>
          <cell r="E578">
            <v>67624951.450000003</v>
          </cell>
          <cell r="F578">
            <v>35283736.799999997</v>
          </cell>
          <cell r="G578">
            <v>6308644.0899999999</v>
          </cell>
          <cell r="H578">
            <v>407051.93</v>
          </cell>
          <cell r="J578">
            <v>1582572.87</v>
          </cell>
          <cell r="K578">
            <v>111206957.14000002</v>
          </cell>
        </row>
        <row r="579">
          <cell r="A579" t="str">
            <v>DIAS D` ÁVILA2014</v>
          </cell>
          <cell r="B579" t="str">
            <v>DIAS D` ÁVILA</v>
          </cell>
          <cell r="C579">
            <v>2014</v>
          </cell>
          <cell r="E579">
            <v>73858665.090000004</v>
          </cell>
          <cell r="F579">
            <v>47381425.390000001</v>
          </cell>
          <cell r="G579">
            <v>13677375.52</v>
          </cell>
          <cell r="H579">
            <v>824704.33</v>
          </cell>
          <cell r="J579">
            <v>1686823.97</v>
          </cell>
          <cell r="K579">
            <v>137428994.30000001</v>
          </cell>
        </row>
        <row r="580">
          <cell r="A580" t="str">
            <v>DIAS D` ÁVILA2015</v>
          </cell>
          <cell r="B580" t="str">
            <v>DIAS D` ÁVILA</v>
          </cell>
          <cell r="C580">
            <v>2015</v>
          </cell>
          <cell r="E580">
            <v>84079875.859999999</v>
          </cell>
          <cell r="F580">
            <v>48240476.130000003</v>
          </cell>
          <cell r="G580">
            <v>14389501.59</v>
          </cell>
          <cell r="H580">
            <v>1008519.67</v>
          </cell>
          <cell r="J580">
            <v>1654129.72</v>
          </cell>
          <cell r="K580">
            <v>149372502.97</v>
          </cell>
        </row>
      </sheetData>
      <sheetData sheetId="3">
        <row r="1">
          <cell r="D1" t="str">
            <v>RC</v>
          </cell>
          <cell r="E1" t="str">
            <v>1.2.1.0.29</v>
          </cell>
          <cell r="F1" t="str">
            <v>DED.FUNDEB</v>
          </cell>
          <cell r="G1" t="str">
            <v>RCL</v>
          </cell>
          <cell r="H1" t="str">
            <v>PESSOAL -LRF</v>
          </cell>
          <cell r="I1" t="str">
            <v>%</v>
          </cell>
        </row>
        <row r="2">
          <cell r="A2" t="str">
            <v>CARMO DA MATA2002</v>
          </cell>
          <cell r="B2" t="str">
            <v>CARMO DA MATA</v>
          </cell>
          <cell r="C2">
            <v>2002</v>
          </cell>
          <cell r="D2">
            <v>6116276.5599999996</v>
          </cell>
          <cell r="F2">
            <v>548757.78</v>
          </cell>
          <cell r="G2">
            <v>5567518.7799999993</v>
          </cell>
        </row>
        <row r="3">
          <cell r="A3" t="str">
            <v>CARMO DA MATA2003</v>
          </cell>
          <cell r="B3" t="str">
            <v>CARMO DA MATA</v>
          </cell>
          <cell r="C3">
            <v>2003</v>
          </cell>
          <cell r="D3">
            <v>6840127.0599999996</v>
          </cell>
          <cell r="F3">
            <v>628717.68000000005</v>
          </cell>
          <cell r="G3">
            <v>6211409.3799999999</v>
          </cell>
        </row>
        <row r="4">
          <cell r="A4" t="str">
            <v>CARMO DA MATA2004</v>
          </cell>
          <cell r="B4" t="str">
            <v>CARMO DA MATA</v>
          </cell>
          <cell r="C4">
            <v>2004</v>
          </cell>
          <cell r="D4">
            <v>8385388.8300000001</v>
          </cell>
          <cell r="F4">
            <v>684573.95</v>
          </cell>
          <cell r="G4">
            <v>7700814.8799999999</v>
          </cell>
        </row>
        <row r="5">
          <cell r="A5" t="str">
            <v>CARMO DA MATA2005</v>
          </cell>
          <cell r="B5" t="str">
            <v>CARMO DA MATA</v>
          </cell>
          <cell r="C5">
            <v>2005</v>
          </cell>
        </row>
        <row r="6">
          <cell r="A6" t="str">
            <v>CARMO DA MATA2006</v>
          </cell>
          <cell r="B6" t="str">
            <v>CARMO DA MATA</v>
          </cell>
          <cell r="C6">
            <v>2006</v>
          </cell>
          <cell r="G6">
            <v>9387589.9199999999</v>
          </cell>
        </row>
        <row r="7">
          <cell r="A7" t="str">
            <v>CARMO DA MATA2007</v>
          </cell>
          <cell r="B7" t="str">
            <v>CARMO DA MATA</v>
          </cell>
          <cell r="C7">
            <v>2007</v>
          </cell>
          <cell r="G7">
            <v>10840022.763883002</v>
          </cell>
          <cell r="H7">
            <v>5114322.74</v>
          </cell>
          <cell r="I7">
            <v>0.4718</v>
          </cell>
          <cell r="J7">
            <v>10840022.763883002</v>
          </cell>
        </row>
        <row r="8">
          <cell r="A8" t="str">
            <v>CARMO DA MATA2008</v>
          </cell>
          <cell r="B8" t="str">
            <v>CARMO DA MATA</v>
          </cell>
          <cell r="C8">
            <v>2008</v>
          </cell>
          <cell r="G8">
            <v>12093508.116677236</v>
          </cell>
          <cell r="H8">
            <v>5721438.6900000004</v>
          </cell>
          <cell r="I8">
            <v>0.47310000000000002</v>
          </cell>
          <cell r="J8">
            <v>12093508.116677236</v>
          </cell>
        </row>
        <row r="9">
          <cell r="A9" t="str">
            <v>CARMO DA MATA2009</v>
          </cell>
          <cell r="B9" t="str">
            <v>CARMO DA MATA</v>
          </cell>
          <cell r="C9">
            <v>2009</v>
          </cell>
          <cell r="G9">
            <v>12662419.295171341</v>
          </cell>
          <cell r="H9">
            <v>6503418.5499999998</v>
          </cell>
          <cell r="I9">
            <v>0.51359999999999995</v>
          </cell>
          <cell r="J9">
            <v>12662419.295171341</v>
          </cell>
        </row>
        <row r="10">
          <cell r="A10" t="str">
            <v>CARMO DA MATA2010</v>
          </cell>
          <cell r="B10" t="str">
            <v>CARMO DA MATA</v>
          </cell>
          <cell r="C10">
            <v>2010</v>
          </cell>
          <cell r="G10">
            <v>13521732.04360838</v>
          </cell>
          <cell r="H10">
            <v>6325466.25</v>
          </cell>
          <cell r="I10">
            <v>0.46779999999999999</v>
          </cell>
          <cell r="J10">
            <v>13521732.04360838</v>
          </cell>
        </row>
        <row r="11">
          <cell r="A11" t="str">
            <v>CARMO DA MATA2011</v>
          </cell>
          <cell r="B11" t="str">
            <v>CARMO DA MATA</v>
          </cell>
          <cell r="C11">
            <v>2011</v>
          </cell>
          <cell r="G11">
            <v>15046575.828496536</v>
          </cell>
          <cell r="H11">
            <v>8036376.1500000004</v>
          </cell>
          <cell r="I11">
            <v>0.53410000000000002</v>
          </cell>
          <cell r="J11">
            <v>15046575.828496536</v>
          </cell>
        </row>
        <row r="12">
          <cell r="A12" t="str">
            <v>CARMO DA MATA2012</v>
          </cell>
          <cell r="B12" t="str">
            <v>CARMO DA MATA</v>
          </cell>
          <cell r="C12">
            <v>2012</v>
          </cell>
          <cell r="G12">
            <v>17192028.65264355</v>
          </cell>
          <cell r="H12">
            <v>9072233.5199999996</v>
          </cell>
          <cell r="I12">
            <v>0.52769999999999995</v>
          </cell>
          <cell r="J12">
            <v>17192028.65264355</v>
          </cell>
        </row>
        <row r="13">
          <cell r="A13" t="str">
            <v>CARMO DA MATA2013</v>
          </cell>
          <cell r="B13" t="str">
            <v>CARMO DA MATA</v>
          </cell>
          <cell r="C13">
            <v>2013</v>
          </cell>
          <cell r="G13">
            <v>18106100.680657968</v>
          </cell>
          <cell r="H13">
            <v>9576316.6500000004</v>
          </cell>
          <cell r="I13">
            <v>0.52890000000000004</v>
          </cell>
          <cell r="J13">
            <v>18106100.680657968</v>
          </cell>
        </row>
        <row r="14">
          <cell r="A14" t="str">
            <v>CARMO DA MATA2014</v>
          </cell>
          <cell r="B14" t="str">
            <v>CARMO DA MATA</v>
          </cell>
          <cell r="C14">
            <v>2014</v>
          </cell>
          <cell r="D14">
            <v>23660477.390000001</v>
          </cell>
          <cell r="F14">
            <v>2587531.2799999998</v>
          </cell>
          <cell r="G14">
            <v>21072946.109999999</v>
          </cell>
          <cell r="J14" t="e">
            <v>#DIV/0!</v>
          </cell>
        </row>
        <row r="15">
          <cell r="A15" t="str">
            <v>IPUIUNA2002</v>
          </cell>
          <cell r="B15" t="str">
            <v>IPUIUNA</v>
          </cell>
          <cell r="C15">
            <v>2002</v>
          </cell>
          <cell r="D15">
            <v>4299566.6500000004</v>
          </cell>
          <cell r="F15">
            <v>465221.1</v>
          </cell>
          <cell r="G15">
            <v>3834345.5500000003</v>
          </cell>
        </row>
        <row r="16">
          <cell r="A16" t="str">
            <v>IPUIUNA2003</v>
          </cell>
          <cell r="B16" t="str">
            <v>IPUIUNA</v>
          </cell>
          <cell r="C16">
            <v>2003</v>
          </cell>
          <cell r="D16">
            <v>5003639.0199999996</v>
          </cell>
          <cell r="F16">
            <v>514335.14</v>
          </cell>
          <cell r="G16">
            <v>4489303.88</v>
          </cell>
        </row>
        <row r="17">
          <cell r="A17" t="str">
            <v>IPUIUNA2004</v>
          </cell>
          <cell r="B17" t="str">
            <v>IPUIUNA</v>
          </cell>
          <cell r="C17">
            <v>2004</v>
          </cell>
          <cell r="D17">
            <v>5639617.4199999999</v>
          </cell>
          <cell r="F17">
            <v>564544.26</v>
          </cell>
          <cell r="G17">
            <v>5075073.16</v>
          </cell>
        </row>
        <row r="18">
          <cell r="A18" t="str">
            <v>IPUIUNA2005</v>
          </cell>
          <cell r="B18" t="str">
            <v>IPUIUNA</v>
          </cell>
          <cell r="C18">
            <v>2005</v>
          </cell>
          <cell r="G18">
            <v>6016870.6099999994</v>
          </cell>
        </row>
        <row r="19">
          <cell r="A19" t="str">
            <v>IPUIUNA2006</v>
          </cell>
          <cell r="B19" t="str">
            <v>IPUIUNA</v>
          </cell>
          <cell r="C19">
            <v>2006</v>
          </cell>
          <cell r="G19">
            <v>6488928.96</v>
          </cell>
        </row>
        <row r="20">
          <cell r="A20" t="str">
            <v>IPUIUNA2007</v>
          </cell>
          <cell r="B20" t="str">
            <v>IPUIUNA</v>
          </cell>
          <cell r="C20">
            <v>2007</v>
          </cell>
          <cell r="G20">
            <v>6601672.5800000001</v>
          </cell>
          <cell r="H20">
            <v>3253910.15</v>
          </cell>
          <cell r="I20">
            <v>0.4335</v>
          </cell>
          <cell r="J20">
            <v>7506136.4475201843</v>
          </cell>
        </row>
        <row r="21">
          <cell r="A21" t="str">
            <v>IPUIUNA2008</v>
          </cell>
          <cell r="B21" t="str">
            <v>IPUIUNA</v>
          </cell>
          <cell r="C21">
            <v>2008</v>
          </cell>
          <cell r="G21">
            <v>9384727.9400000013</v>
          </cell>
          <cell r="H21">
            <v>3989754.19</v>
          </cell>
          <cell r="I21">
            <v>0.42509999999999998</v>
          </cell>
          <cell r="J21">
            <v>9385448.5768054575</v>
          </cell>
        </row>
        <row r="22">
          <cell r="A22" t="str">
            <v>IPUIUNA2009</v>
          </cell>
          <cell r="B22" t="str">
            <v>IPUIUNA</v>
          </cell>
          <cell r="C22">
            <v>2009</v>
          </cell>
          <cell r="G22">
            <v>9192485.4918032791</v>
          </cell>
          <cell r="H22">
            <v>4485932.92</v>
          </cell>
          <cell r="I22">
            <v>0.48799999999999999</v>
          </cell>
          <cell r="J22">
            <v>9192485.4918032791</v>
          </cell>
        </row>
        <row r="23">
          <cell r="A23" t="str">
            <v>IPUIUNA2010</v>
          </cell>
          <cell r="B23" t="str">
            <v>IPUIUNA</v>
          </cell>
          <cell r="C23">
            <v>2010</v>
          </cell>
          <cell r="G23">
            <v>11875178.737113401</v>
          </cell>
          <cell r="H23">
            <v>5529083.2199999997</v>
          </cell>
          <cell r="I23">
            <v>0.46560000000000001</v>
          </cell>
          <cell r="J23">
            <v>11875178.737113401</v>
          </cell>
        </row>
        <row r="24">
          <cell r="A24" t="str">
            <v>IPUIUNA2011</v>
          </cell>
          <cell r="B24" t="str">
            <v>IPUIUNA</v>
          </cell>
          <cell r="C24">
            <v>2011</v>
          </cell>
          <cell r="G24">
            <v>13325797.640000001</v>
          </cell>
          <cell r="H24">
            <v>6407961.1399999997</v>
          </cell>
          <cell r="I24">
            <v>0.48089999999999999</v>
          </cell>
          <cell r="J24">
            <v>13324934.788937408</v>
          </cell>
        </row>
        <row r="25">
          <cell r="A25" t="str">
            <v>IPUIUNA2012</v>
          </cell>
          <cell r="B25" t="str">
            <v>IPUIUNA</v>
          </cell>
          <cell r="C25">
            <v>2012</v>
          </cell>
          <cell r="G25">
            <v>13651156.367149759</v>
          </cell>
          <cell r="H25">
            <v>7064473.4199999999</v>
          </cell>
          <cell r="I25">
            <v>0.51749999999999996</v>
          </cell>
          <cell r="J25">
            <v>13651156.367149759</v>
          </cell>
        </row>
        <row r="26">
          <cell r="A26" t="str">
            <v>IPUIUNA2013</v>
          </cell>
          <cell r="B26" t="str">
            <v>IPUIUNA</v>
          </cell>
          <cell r="C26">
            <v>2013</v>
          </cell>
          <cell r="G26">
            <v>14613847.948632421</v>
          </cell>
          <cell r="H26">
            <v>8762463.2300000004</v>
          </cell>
          <cell r="I26">
            <v>0.59960000000000002</v>
          </cell>
          <cell r="J26">
            <v>14613847.948632421</v>
          </cell>
        </row>
        <row r="27">
          <cell r="A27" t="str">
            <v>IPUIUNA2014</v>
          </cell>
          <cell r="B27" t="str">
            <v>IPUIUNA</v>
          </cell>
          <cell r="C27">
            <v>2014</v>
          </cell>
          <cell r="D27">
            <v>18369228.300000001</v>
          </cell>
          <cell r="F27">
            <v>2274958.11</v>
          </cell>
          <cell r="G27">
            <v>16094270.190000001</v>
          </cell>
          <cell r="J27" t="e">
            <v>#DIV/0!</v>
          </cell>
        </row>
        <row r="28">
          <cell r="A28" t="str">
            <v>PATIS2002</v>
          </cell>
          <cell r="B28" t="str">
            <v>PATIS</v>
          </cell>
          <cell r="C28">
            <v>2002</v>
          </cell>
          <cell r="D28">
            <v>3639381.76</v>
          </cell>
          <cell r="F28">
            <v>362361.95</v>
          </cell>
          <cell r="G28">
            <v>3277019.8099999996</v>
          </cell>
        </row>
        <row r="29">
          <cell r="A29" t="str">
            <v>PATIS2003</v>
          </cell>
          <cell r="B29" t="str">
            <v>PATIS</v>
          </cell>
          <cell r="C29">
            <v>2003</v>
          </cell>
          <cell r="D29">
            <v>4360738.53</v>
          </cell>
          <cell r="F29">
            <v>386627.03</v>
          </cell>
          <cell r="G29">
            <v>3974111.5</v>
          </cell>
        </row>
        <row r="30">
          <cell r="A30" t="str">
            <v>PATIS2004</v>
          </cell>
          <cell r="B30" t="str">
            <v>PATIS</v>
          </cell>
          <cell r="C30">
            <v>2004</v>
          </cell>
          <cell r="D30">
            <v>4564812.3600000003</v>
          </cell>
          <cell r="F30">
            <v>422647.52</v>
          </cell>
          <cell r="G30">
            <v>4142164.8400000003</v>
          </cell>
        </row>
        <row r="31">
          <cell r="A31" t="str">
            <v>PATIS2005</v>
          </cell>
          <cell r="B31" t="str">
            <v>PATIS</v>
          </cell>
          <cell r="C31">
            <v>2005</v>
          </cell>
          <cell r="G31">
            <v>5489673.1600000001</v>
          </cell>
        </row>
        <row r="32">
          <cell r="A32" t="str">
            <v>PATIS2006</v>
          </cell>
          <cell r="B32" t="str">
            <v>PATIS</v>
          </cell>
          <cell r="C32">
            <v>2006</v>
          </cell>
          <cell r="G32">
            <v>5990522.6400000006</v>
          </cell>
        </row>
        <row r="33">
          <cell r="A33" t="str">
            <v>PATIS2007</v>
          </cell>
          <cell r="B33" t="str">
            <v>PATIS</v>
          </cell>
          <cell r="C33">
            <v>2007</v>
          </cell>
          <cell r="D33">
            <v>7401505.4800000004</v>
          </cell>
          <cell r="F33">
            <v>942241.4</v>
          </cell>
          <cell r="G33">
            <v>6460399.6928892033</v>
          </cell>
          <cell r="H33">
            <v>2734687.19</v>
          </cell>
          <cell r="I33">
            <v>0.42330000000000001</v>
          </cell>
          <cell r="J33">
            <v>6460399.6928892033</v>
          </cell>
        </row>
        <row r="34">
          <cell r="A34" t="str">
            <v>PATIS2008</v>
          </cell>
          <cell r="B34" t="str">
            <v>PATIS</v>
          </cell>
          <cell r="C34">
            <v>2008</v>
          </cell>
          <cell r="G34">
            <v>8944035.9901396874</v>
          </cell>
          <cell r="H34">
            <v>3265467.54</v>
          </cell>
          <cell r="I34">
            <v>0.36509999999999998</v>
          </cell>
          <cell r="J34">
            <v>8944035.9901396874</v>
          </cell>
        </row>
        <row r="35">
          <cell r="A35" t="str">
            <v>PATIS2009</v>
          </cell>
          <cell r="B35" t="str">
            <v>PATIS</v>
          </cell>
          <cell r="C35">
            <v>2009</v>
          </cell>
          <cell r="G35">
            <v>7886931.5571776163</v>
          </cell>
          <cell r="H35">
            <v>3241528.87</v>
          </cell>
          <cell r="I35">
            <v>0.41099999999999998</v>
          </cell>
          <cell r="J35">
            <v>7886931.5571776163</v>
          </cell>
        </row>
        <row r="36">
          <cell r="A36" t="str">
            <v>PATIS2010</v>
          </cell>
          <cell r="B36" t="str">
            <v>PATIS</v>
          </cell>
          <cell r="C36">
            <v>2010</v>
          </cell>
          <cell r="G36">
            <v>9558221.4754528739</v>
          </cell>
          <cell r="H36">
            <v>3640726.56</v>
          </cell>
          <cell r="I36">
            <v>0.38090000000000002</v>
          </cell>
          <cell r="J36">
            <v>9558221.4754528739</v>
          </cell>
        </row>
        <row r="37">
          <cell r="A37" t="str">
            <v>PATIS2011</v>
          </cell>
          <cell r="B37" t="str">
            <v>PATIS</v>
          </cell>
          <cell r="C37">
            <v>2011</v>
          </cell>
          <cell r="G37">
            <v>11051512.166018158</v>
          </cell>
          <cell r="H37">
            <v>4260357.9400000004</v>
          </cell>
          <cell r="I37">
            <v>0.38550000000000001</v>
          </cell>
          <cell r="J37">
            <v>11051512.166018158</v>
          </cell>
        </row>
        <row r="38">
          <cell r="A38" t="str">
            <v>PATIS2012</v>
          </cell>
          <cell r="B38" t="str">
            <v>PATIS</v>
          </cell>
          <cell r="C38">
            <v>2012</v>
          </cell>
          <cell r="G38">
            <v>10857368.031430935</v>
          </cell>
          <cell r="H38">
            <v>5250623.18</v>
          </cell>
          <cell r="I38">
            <v>0.48359999999999997</v>
          </cell>
          <cell r="J38">
            <v>10857368.031430935</v>
          </cell>
        </row>
        <row r="39">
          <cell r="A39" t="str">
            <v>PATIS2013</v>
          </cell>
          <cell r="B39" t="str">
            <v>PATIS</v>
          </cell>
          <cell r="C39">
            <v>2013</v>
          </cell>
          <cell r="G39">
            <v>11153458.650686257</v>
          </cell>
          <cell r="H39">
            <v>5769684.1600000001</v>
          </cell>
          <cell r="I39">
            <v>0.51729999999999998</v>
          </cell>
          <cell r="J39">
            <v>11153458.650686257</v>
          </cell>
        </row>
        <row r="40">
          <cell r="A40" t="str">
            <v>PATIS2014</v>
          </cell>
          <cell r="B40" t="str">
            <v>PATIS</v>
          </cell>
          <cell r="C40">
            <v>2014</v>
          </cell>
          <cell r="D40">
            <v>14227187.51</v>
          </cell>
          <cell r="F40">
            <v>1700733.01</v>
          </cell>
          <cell r="G40">
            <v>12526454.5</v>
          </cell>
          <cell r="J40" t="e">
            <v>#DIV/0!</v>
          </cell>
        </row>
        <row r="41">
          <cell r="A41" t="str">
            <v>BARÃO DO TRIUNFO2002</v>
          </cell>
          <cell r="B41" t="str">
            <v>BARÃO DO TRIUNFO</v>
          </cell>
          <cell r="C41">
            <v>2002</v>
          </cell>
          <cell r="G41">
            <v>3342264.61</v>
          </cell>
        </row>
        <row r="42">
          <cell r="A42" t="str">
            <v>BARÃO DO TRIUNFO2003</v>
          </cell>
          <cell r="B42" t="str">
            <v>BARÃO DO TRIUNFO</v>
          </cell>
          <cell r="C42">
            <v>2003</v>
          </cell>
          <cell r="G42">
            <v>4336347.03</v>
          </cell>
        </row>
        <row r="43">
          <cell r="A43" t="str">
            <v>BARÃO DO TRIUNFO2004</v>
          </cell>
          <cell r="B43" t="str">
            <v>BARÃO DO TRIUNFO</v>
          </cell>
          <cell r="C43">
            <v>2004</v>
          </cell>
          <cell r="G43">
            <v>4794590.49</v>
          </cell>
        </row>
        <row r="44">
          <cell r="A44" t="str">
            <v>BARÃO DO TRIUNFO2005</v>
          </cell>
          <cell r="B44" t="str">
            <v>BARÃO DO TRIUNFO</v>
          </cell>
          <cell r="C44">
            <v>2005</v>
          </cell>
          <cell r="G44">
            <v>5730840.3499999996</v>
          </cell>
        </row>
        <row r="45">
          <cell r="A45" t="str">
            <v>BARÃO DO TRIUNFO2006</v>
          </cell>
          <cell r="B45" t="str">
            <v>BARÃO DO TRIUNFO</v>
          </cell>
          <cell r="C45">
            <v>2006</v>
          </cell>
          <cell r="G45">
            <v>6322629.3700000001</v>
          </cell>
        </row>
        <row r="46">
          <cell r="A46" t="str">
            <v>BARÃO DO TRIUNFO2007</v>
          </cell>
          <cell r="B46" t="str">
            <v>BARÃO DO TRIUNFO</v>
          </cell>
          <cell r="C46">
            <v>2007</v>
          </cell>
          <cell r="G46">
            <v>7026486.6799999997</v>
          </cell>
        </row>
        <row r="47">
          <cell r="A47" t="str">
            <v>BARÃO DO TRIUNFO2008</v>
          </cell>
          <cell r="B47" t="str">
            <v>BARÃO DO TRIUNFO</v>
          </cell>
          <cell r="C47">
            <v>2008</v>
          </cell>
          <cell r="G47">
            <v>8293920.3899999997</v>
          </cell>
        </row>
        <row r="48">
          <cell r="A48" t="str">
            <v>BARÃO DO TRIUNFO2009</v>
          </cell>
          <cell r="B48" t="str">
            <v>BARÃO DO TRIUNFO</v>
          </cell>
          <cell r="C48">
            <v>2009</v>
          </cell>
          <cell r="G48">
            <v>8533113.8800000008</v>
          </cell>
        </row>
        <row r="49">
          <cell r="A49" t="str">
            <v>BARÃO DO TRIUNFO2010</v>
          </cell>
          <cell r="B49" t="str">
            <v>BARÃO DO TRIUNFO</v>
          </cell>
          <cell r="C49">
            <v>2010</v>
          </cell>
          <cell r="G49">
            <v>11582504.08</v>
          </cell>
        </row>
        <row r="50">
          <cell r="A50" t="str">
            <v>BARÃO DO TRIUNFO2011</v>
          </cell>
          <cell r="B50" t="str">
            <v>BARÃO DO TRIUNFO</v>
          </cell>
          <cell r="C50">
            <v>2011</v>
          </cell>
          <cell r="G50">
            <v>11407525.93</v>
          </cell>
        </row>
        <row r="51">
          <cell r="A51" t="str">
            <v>BARÃO DO TRIUNFO2012</v>
          </cell>
          <cell r="B51" t="str">
            <v>BARÃO DO TRIUNFO</v>
          </cell>
          <cell r="C51">
            <v>2012</v>
          </cell>
          <cell r="G51">
            <v>12747922.640000001</v>
          </cell>
        </row>
        <row r="52">
          <cell r="A52" t="str">
            <v>BARÃO DO TRIUNFO2013</v>
          </cell>
          <cell r="B52" t="str">
            <v>BARÃO DO TRIUNFO</v>
          </cell>
          <cell r="C52">
            <v>2013</v>
          </cell>
          <cell r="G52">
            <v>14708088.07</v>
          </cell>
        </row>
        <row r="53">
          <cell r="A53" t="str">
            <v>BARÃO DO TRIUNFO2014</v>
          </cell>
          <cell r="B53" t="str">
            <v>BARÃO DO TRIUNFO</v>
          </cell>
          <cell r="C53">
            <v>2014</v>
          </cell>
          <cell r="G53">
            <v>15283512.630000001</v>
          </cell>
        </row>
        <row r="54">
          <cell r="A54" t="str">
            <v>BUTIÁ2002</v>
          </cell>
          <cell r="B54" t="str">
            <v>BUTIÁ</v>
          </cell>
          <cell r="C54">
            <v>2002</v>
          </cell>
          <cell r="G54">
            <v>9740939.7200000007</v>
          </cell>
        </row>
        <row r="55">
          <cell r="A55" t="str">
            <v>BUTIÁ2003</v>
          </cell>
          <cell r="B55" t="str">
            <v>BUTIÁ</v>
          </cell>
          <cell r="C55">
            <v>2003</v>
          </cell>
          <cell r="G55">
            <v>11004245.039999999</v>
          </cell>
        </row>
        <row r="56">
          <cell r="A56" t="str">
            <v>BUTIÁ2004</v>
          </cell>
          <cell r="B56" t="str">
            <v>BUTIÁ</v>
          </cell>
          <cell r="C56">
            <v>2004</v>
          </cell>
          <cell r="G56">
            <v>11939935.43</v>
          </cell>
        </row>
        <row r="57">
          <cell r="A57" t="str">
            <v>BUTIÁ2005</v>
          </cell>
          <cell r="B57" t="str">
            <v>BUTIÁ</v>
          </cell>
          <cell r="C57">
            <v>2005</v>
          </cell>
          <cell r="G57">
            <v>13877776.66</v>
          </cell>
        </row>
        <row r="58">
          <cell r="A58" t="str">
            <v>BUTIÁ2006</v>
          </cell>
          <cell r="B58" t="str">
            <v>BUTIÁ</v>
          </cell>
          <cell r="C58">
            <v>2006</v>
          </cell>
          <cell r="G58">
            <v>14998505.18</v>
          </cell>
        </row>
        <row r="59">
          <cell r="A59" t="str">
            <v>BUTIÁ2007</v>
          </cell>
          <cell r="B59" t="str">
            <v>BUTIÁ</v>
          </cell>
          <cell r="C59">
            <v>2007</v>
          </cell>
          <cell r="G59">
            <v>16775852.58</v>
          </cell>
        </row>
        <row r="60">
          <cell r="A60" t="str">
            <v>BUTIÁ2008</v>
          </cell>
          <cell r="B60" t="str">
            <v>BUTIÁ</v>
          </cell>
          <cell r="C60">
            <v>2008</v>
          </cell>
          <cell r="G60">
            <v>20730085.300000001</v>
          </cell>
        </row>
        <row r="61">
          <cell r="A61" t="str">
            <v>BUTIÁ2009</v>
          </cell>
          <cell r="B61" t="str">
            <v>BUTIÁ</v>
          </cell>
          <cell r="C61">
            <v>2009</v>
          </cell>
          <cell r="G61">
            <v>22423054.600000001</v>
          </cell>
        </row>
        <row r="62">
          <cell r="A62" t="str">
            <v>BUTIÁ2010</v>
          </cell>
          <cell r="B62" t="str">
            <v>BUTIÁ</v>
          </cell>
          <cell r="C62">
            <v>2010</v>
          </cell>
          <cell r="G62">
            <v>25080519.739999998</v>
          </cell>
        </row>
        <row r="63">
          <cell r="A63" t="str">
            <v>BUTIÁ2011</v>
          </cell>
          <cell r="B63" t="str">
            <v>BUTIÁ</v>
          </cell>
          <cell r="C63">
            <v>2011</v>
          </cell>
          <cell r="G63">
            <v>28044498.800000001</v>
          </cell>
        </row>
        <row r="64">
          <cell r="A64" t="str">
            <v>BUTIÁ2012</v>
          </cell>
          <cell r="B64" t="str">
            <v>BUTIÁ</v>
          </cell>
          <cell r="C64">
            <v>2012</v>
          </cell>
          <cell r="G64">
            <v>29637743.039999999</v>
          </cell>
        </row>
        <row r="65">
          <cell r="A65" t="str">
            <v>BUTIÁ2013</v>
          </cell>
          <cell r="B65" t="str">
            <v>BUTIÁ</v>
          </cell>
          <cell r="C65">
            <v>2013</v>
          </cell>
          <cell r="G65">
            <v>34024632.25</v>
          </cell>
        </row>
        <row r="66">
          <cell r="A66" t="str">
            <v>BUTIÁ2014</v>
          </cell>
          <cell r="B66" t="str">
            <v>BUTIÁ</v>
          </cell>
          <cell r="C66">
            <v>2014</v>
          </cell>
          <cell r="G66">
            <v>37858031.18</v>
          </cell>
        </row>
        <row r="67">
          <cell r="A67" t="str">
            <v>CHARQUEADAS2002</v>
          </cell>
          <cell r="B67" t="str">
            <v>CHARQUEADAS</v>
          </cell>
          <cell r="C67">
            <v>2002</v>
          </cell>
          <cell r="G67">
            <v>16849460.550000001</v>
          </cell>
        </row>
        <row r="68">
          <cell r="A68" t="str">
            <v>CHARQUEADAS2003</v>
          </cell>
          <cell r="B68" t="str">
            <v>CHARQUEADAS</v>
          </cell>
          <cell r="C68">
            <v>2003</v>
          </cell>
          <cell r="G68">
            <v>20392816.5</v>
          </cell>
        </row>
        <row r="69">
          <cell r="A69" t="str">
            <v>CHARQUEADAS2004</v>
          </cell>
          <cell r="B69" t="str">
            <v>CHARQUEADAS</v>
          </cell>
          <cell r="C69">
            <v>2004</v>
          </cell>
          <cell r="G69">
            <v>25122524.079999998</v>
          </cell>
        </row>
        <row r="70">
          <cell r="A70" t="str">
            <v>CHARQUEADAS2005</v>
          </cell>
          <cell r="B70" t="str">
            <v>CHARQUEADAS</v>
          </cell>
          <cell r="C70">
            <v>2005</v>
          </cell>
          <cell r="G70">
            <v>28563060.059999999</v>
          </cell>
        </row>
        <row r="71">
          <cell r="A71" t="str">
            <v>CHARQUEADAS2006</v>
          </cell>
          <cell r="B71" t="str">
            <v>CHARQUEADAS</v>
          </cell>
          <cell r="C71">
            <v>2006</v>
          </cell>
          <cell r="G71">
            <v>33102351.109999999</v>
          </cell>
        </row>
        <row r="72">
          <cell r="A72" t="str">
            <v>CHARQUEADAS2007</v>
          </cell>
          <cell r="B72" t="str">
            <v>CHARQUEADAS</v>
          </cell>
          <cell r="C72">
            <v>2007</v>
          </cell>
          <cell r="G72">
            <v>42804960.380000003</v>
          </cell>
        </row>
        <row r="73">
          <cell r="A73" t="str">
            <v>CHARQUEADAS2008</v>
          </cell>
          <cell r="B73" t="str">
            <v>CHARQUEADAS</v>
          </cell>
          <cell r="C73">
            <v>2008</v>
          </cell>
          <cell r="G73">
            <v>50424382.009999998</v>
          </cell>
        </row>
        <row r="74">
          <cell r="A74" t="str">
            <v>CHARQUEADAS2009</v>
          </cell>
          <cell r="B74" t="str">
            <v>CHARQUEADAS</v>
          </cell>
          <cell r="C74">
            <v>2009</v>
          </cell>
          <cell r="G74">
            <v>48899918.369999997</v>
          </cell>
        </row>
        <row r="75">
          <cell r="A75" t="str">
            <v>CHARQUEADAS2010</v>
          </cell>
          <cell r="B75" t="str">
            <v>CHARQUEADAS</v>
          </cell>
          <cell r="C75">
            <v>2010</v>
          </cell>
          <cell r="G75">
            <v>54142258.310000002</v>
          </cell>
        </row>
        <row r="76">
          <cell r="A76" t="str">
            <v>CHARQUEADAS2011</v>
          </cell>
          <cell r="B76" t="str">
            <v>CHARQUEADAS</v>
          </cell>
          <cell r="C76">
            <v>2011</v>
          </cell>
          <cell r="G76">
            <v>63221263.869999997</v>
          </cell>
        </row>
        <row r="77">
          <cell r="A77" t="str">
            <v>CHARQUEADAS2012</v>
          </cell>
          <cell r="B77" t="str">
            <v>CHARQUEADAS</v>
          </cell>
          <cell r="C77">
            <v>2012</v>
          </cell>
          <cell r="G77">
            <v>77248450.579999998</v>
          </cell>
        </row>
        <row r="78">
          <cell r="A78" t="str">
            <v>CHARQUEADAS2013</v>
          </cell>
          <cell r="B78" t="str">
            <v>CHARQUEADAS</v>
          </cell>
          <cell r="C78">
            <v>2013</v>
          </cell>
          <cell r="G78">
            <v>74421036.370000005</v>
          </cell>
        </row>
        <row r="79">
          <cell r="A79" t="str">
            <v>CHARQUEADAS2014</v>
          </cell>
          <cell r="B79" t="str">
            <v>CHARQUEADAS</v>
          </cell>
          <cell r="C79">
            <v>2014</v>
          </cell>
          <cell r="G79">
            <v>80661688.680000007</v>
          </cell>
        </row>
        <row r="80">
          <cell r="A80" t="str">
            <v>ELDORADO DO SUL2002</v>
          </cell>
          <cell r="B80" t="str">
            <v>ELDORADO DO SUL</v>
          </cell>
          <cell r="C80">
            <v>2002</v>
          </cell>
          <cell r="G80">
            <v>21770311.109999999</v>
          </cell>
        </row>
        <row r="81">
          <cell r="A81" t="str">
            <v>ELDORADO DO SUL2003</v>
          </cell>
          <cell r="B81" t="str">
            <v>ELDORADO DO SUL</v>
          </cell>
          <cell r="C81">
            <v>2003</v>
          </cell>
          <cell r="G81">
            <v>27203340.870000001</v>
          </cell>
        </row>
        <row r="82">
          <cell r="A82" t="str">
            <v>ELDORADO DO SUL2004</v>
          </cell>
          <cell r="B82" t="str">
            <v>ELDORADO DO SUL</v>
          </cell>
          <cell r="C82">
            <v>2004</v>
          </cell>
          <cell r="G82">
            <v>27596052.010000002</v>
          </cell>
        </row>
        <row r="83">
          <cell r="A83" t="str">
            <v>ELDORADO DO SUL2005</v>
          </cell>
          <cell r="B83" t="str">
            <v>ELDORADO DO SUL</v>
          </cell>
          <cell r="C83">
            <v>2005</v>
          </cell>
          <cell r="G83">
            <v>34973616.869999997</v>
          </cell>
        </row>
        <row r="84">
          <cell r="A84" t="str">
            <v>ELDORADO DO SUL2006</v>
          </cell>
          <cell r="B84" t="str">
            <v>ELDORADO DO SUL</v>
          </cell>
          <cell r="C84">
            <v>2006</v>
          </cell>
          <cell r="G84">
            <v>36100474.329999998</v>
          </cell>
        </row>
        <row r="85">
          <cell r="A85" t="str">
            <v>ELDORADO DO SUL2007</v>
          </cell>
          <cell r="B85" t="str">
            <v>ELDORADO DO SUL</v>
          </cell>
          <cell r="C85">
            <v>2007</v>
          </cell>
          <cell r="G85">
            <v>39712001.460000001</v>
          </cell>
        </row>
        <row r="86">
          <cell r="A86" t="str">
            <v>ELDORADO DO SUL2008</v>
          </cell>
          <cell r="B86" t="str">
            <v>ELDORADO DO SUL</v>
          </cell>
          <cell r="C86">
            <v>2008</v>
          </cell>
          <cell r="G86">
            <v>55329324.780000001</v>
          </cell>
        </row>
        <row r="87">
          <cell r="A87" t="str">
            <v>ELDORADO DO SUL2009</v>
          </cell>
          <cell r="B87" t="str">
            <v>ELDORADO DO SUL</v>
          </cell>
          <cell r="C87">
            <v>2009</v>
          </cell>
          <cell r="G87">
            <v>60592142.020000003</v>
          </cell>
        </row>
        <row r="88">
          <cell r="A88" t="str">
            <v>ELDORADO DO SUL2010</v>
          </cell>
          <cell r="B88" t="str">
            <v>ELDORADO DO SUL</v>
          </cell>
          <cell r="C88">
            <v>2010</v>
          </cell>
          <cell r="G88">
            <v>63107753.68</v>
          </cell>
        </row>
        <row r="89">
          <cell r="A89" t="str">
            <v>ELDORADO DO SUL2011</v>
          </cell>
          <cell r="B89" t="str">
            <v>ELDORADO DO SUL</v>
          </cell>
          <cell r="C89">
            <v>2011</v>
          </cell>
          <cell r="G89">
            <v>61116075.420000002</v>
          </cell>
        </row>
        <row r="90">
          <cell r="A90" t="str">
            <v>ELDORADO DO SUL2012</v>
          </cell>
          <cell r="B90" t="str">
            <v>ELDORADO DO SUL</v>
          </cell>
          <cell r="C90">
            <v>2012</v>
          </cell>
          <cell r="G90">
            <v>66719625.310000002</v>
          </cell>
        </row>
        <row r="91">
          <cell r="A91" t="str">
            <v>ELDORADO DO SUL2013</v>
          </cell>
          <cell r="B91" t="str">
            <v>ELDORADO DO SUL</v>
          </cell>
          <cell r="C91">
            <v>2013</v>
          </cell>
          <cell r="G91">
            <v>75537962.129999995</v>
          </cell>
        </row>
        <row r="92">
          <cell r="A92" t="str">
            <v>ELDORADO DO SUL2014</v>
          </cell>
          <cell r="B92" t="str">
            <v>ELDORADO DO SUL</v>
          </cell>
          <cell r="C92">
            <v>2014</v>
          </cell>
          <cell r="G92">
            <v>79646502.200000003</v>
          </cell>
        </row>
        <row r="93">
          <cell r="A93" t="str">
            <v>GENERAL CÂMARA2002</v>
          </cell>
          <cell r="B93" t="str">
            <v>GENERAL CÂMARA</v>
          </cell>
          <cell r="C93">
            <v>2002</v>
          </cell>
          <cell r="G93">
            <v>4355069.47</v>
          </cell>
        </row>
        <row r="94">
          <cell r="A94" t="str">
            <v>GENERAL CÂMARA2003</v>
          </cell>
          <cell r="B94" t="str">
            <v>GENERAL CÂMARA</v>
          </cell>
          <cell r="C94">
            <v>2003</v>
          </cell>
          <cell r="G94">
            <v>4609959.4800000004</v>
          </cell>
        </row>
        <row r="95">
          <cell r="A95" t="str">
            <v>GENERAL CÂMARA2004</v>
          </cell>
          <cell r="B95" t="str">
            <v>GENERAL CÂMARA</v>
          </cell>
          <cell r="C95">
            <v>2004</v>
          </cell>
          <cell r="G95">
            <v>5258317.3899999997</v>
          </cell>
        </row>
        <row r="96">
          <cell r="A96" t="str">
            <v>GENERAL CÂMARA2005</v>
          </cell>
          <cell r="B96" t="str">
            <v>GENERAL CÂMARA</v>
          </cell>
          <cell r="C96">
            <v>2005</v>
          </cell>
          <cell r="G96">
            <v>6128446.3799999999</v>
          </cell>
        </row>
        <row r="97">
          <cell r="A97" t="str">
            <v>GENERAL CÂMARA2006</v>
          </cell>
          <cell r="B97" t="str">
            <v>GENERAL CÂMARA</v>
          </cell>
          <cell r="C97">
            <v>2006</v>
          </cell>
          <cell r="G97">
            <v>6278308.6500000004</v>
          </cell>
        </row>
        <row r="98">
          <cell r="A98" t="str">
            <v>GENERAL CÂMARA2007</v>
          </cell>
          <cell r="B98" t="str">
            <v>GENERAL CÂMARA</v>
          </cell>
          <cell r="C98">
            <v>2007</v>
          </cell>
          <cell r="G98">
            <v>6969841.8600000003</v>
          </cell>
        </row>
        <row r="99">
          <cell r="A99" t="str">
            <v>GENERAL CÂMARA2008</v>
          </cell>
          <cell r="B99" t="str">
            <v>GENERAL CÂMARA</v>
          </cell>
          <cell r="C99">
            <v>2008</v>
          </cell>
          <cell r="G99">
            <v>8387343.3300000001</v>
          </cell>
        </row>
        <row r="100">
          <cell r="A100" t="str">
            <v>GENERAL CÂMARA2009</v>
          </cell>
          <cell r="B100" t="str">
            <v>GENERAL CÂMARA</v>
          </cell>
          <cell r="C100">
            <v>2009</v>
          </cell>
          <cell r="G100">
            <v>8566136.3100000005</v>
          </cell>
        </row>
        <row r="101">
          <cell r="A101" t="str">
            <v>GENERAL CÂMARA2010</v>
          </cell>
          <cell r="B101" t="str">
            <v>GENERAL CÂMARA</v>
          </cell>
          <cell r="C101">
            <v>2010</v>
          </cell>
          <cell r="G101">
            <v>10588298.09</v>
          </cell>
        </row>
        <row r="102">
          <cell r="A102" t="str">
            <v>GENERAL CÂMARA2011</v>
          </cell>
          <cell r="B102" t="str">
            <v>GENERAL CÂMARA</v>
          </cell>
          <cell r="C102">
            <v>2011</v>
          </cell>
          <cell r="G102">
            <v>10797955.93</v>
          </cell>
        </row>
        <row r="103">
          <cell r="A103" t="str">
            <v>GENERAL CÂMARA2012</v>
          </cell>
          <cell r="B103" t="str">
            <v>GENERAL CÂMARA</v>
          </cell>
          <cell r="C103">
            <v>2012</v>
          </cell>
          <cell r="G103">
            <v>11713061.119999999</v>
          </cell>
        </row>
        <row r="104">
          <cell r="A104" t="str">
            <v>GENERAL CÂMARA2013</v>
          </cell>
          <cell r="B104" t="str">
            <v>GENERAL CÂMARA</v>
          </cell>
          <cell r="C104">
            <v>2013</v>
          </cell>
          <cell r="G104">
            <v>13153892.92</v>
          </cell>
        </row>
        <row r="105">
          <cell r="A105" t="str">
            <v>GENERAL CÂMARA2014</v>
          </cell>
          <cell r="B105" t="str">
            <v>GENERAL CÂMARA</v>
          </cell>
          <cell r="C105">
            <v>2014</v>
          </cell>
          <cell r="G105">
            <v>14004411.109999999</v>
          </cell>
        </row>
        <row r="106">
          <cell r="A106" t="str">
            <v>TRIUNFO2002</v>
          </cell>
          <cell r="B106" t="str">
            <v>TRIUNFO</v>
          </cell>
          <cell r="C106">
            <v>2002</v>
          </cell>
          <cell r="G106">
            <v>55131009.299999997</v>
          </cell>
        </row>
        <row r="107">
          <cell r="A107" t="str">
            <v>TRIUNFO2003</v>
          </cell>
          <cell r="B107" t="str">
            <v>TRIUNFO</v>
          </cell>
          <cell r="C107">
            <v>2003</v>
          </cell>
          <cell r="G107">
            <v>68817579.680000007</v>
          </cell>
        </row>
        <row r="108">
          <cell r="A108" t="str">
            <v>TRIUNFO2004</v>
          </cell>
          <cell r="B108" t="str">
            <v>TRIUNFO</v>
          </cell>
          <cell r="C108">
            <v>2004</v>
          </cell>
          <cell r="G108">
            <v>75579297.530000001</v>
          </cell>
        </row>
        <row r="109">
          <cell r="A109" t="str">
            <v>TRIUNFO2005</v>
          </cell>
          <cell r="B109" t="str">
            <v>TRIUNFO</v>
          </cell>
          <cell r="C109">
            <v>2005</v>
          </cell>
          <cell r="G109">
            <v>99506896.349999994</v>
          </cell>
        </row>
        <row r="110">
          <cell r="A110" t="str">
            <v>TRIUNFO2006</v>
          </cell>
          <cell r="B110" t="str">
            <v>TRIUNFO</v>
          </cell>
          <cell r="C110">
            <v>2006</v>
          </cell>
          <cell r="G110">
            <v>112777671.18000001</v>
          </cell>
        </row>
        <row r="111">
          <cell r="A111" t="str">
            <v>TRIUNFO2007</v>
          </cell>
          <cell r="B111" t="str">
            <v>TRIUNFO</v>
          </cell>
          <cell r="C111">
            <v>2007</v>
          </cell>
          <cell r="G111">
            <v>121749745.23999999</v>
          </cell>
        </row>
        <row r="112">
          <cell r="A112" t="str">
            <v>TRIUNFO2008</v>
          </cell>
          <cell r="B112" t="str">
            <v>TRIUNFO</v>
          </cell>
          <cell r="C112">
            <v>2008</v>
          </cell>
          <cell r="G112">
            <v>152778205.88</v>
          </cell>
        </row>
        <row r="113">
          <cell r="A113" t="str">
            <v>TRIUNFO2009</v>
          </cell>
          <cell r="B113" t="str">
            <v>TRIUNFO</v>
          </cell>
          <cell r="C113">
            <v>2009</v>
          </cell>
          <cell r="G113">
            <v>142684601.15000001</v>
          </cell>
        </row>
        <row r="114">
          <cell r="A114" t="str">
            <v>TRIUNFO2010</v>
          </cell>
          <cell r="B114" t="str">
            <v>TRIUNFO</v>
          </cell>
          <cell r="C114">
            <v>2010</v>
          </cell>
          <cell r="G114">
            <v>144160936.58000001</v>
          </cell>
        </row>
        <row r="115">
          <cell r="A115" t="str">
            <v>TRIUNFO2011</v>
          </cell>
          <cell r="B115" t="str">
            <v>TRIUNFO</v>
          </cell>
          <cell r="C115">
            <v>2011</v>
          </cell>
          <cell r="G115">
            <v>136903119.72</v>
          </cell>
        </row>
        <row r="116">
          <cell r="A116" t="str">
            <v>TRIUNFO2012</v>
          </cell>
          <cell r="B116" t="str">
            <v>TRIUNFO</v>
          </cell>
          <cell r="C116">
            <v>2012</v>
          </cell>
          <cell r="G116">
            <v>145508534.21000001</v>
          </cell>
        </row>
        <row r="117">
          <cell r="A117" t="str">
            <v>TRIUNFO2013</v>
          </cell>
          <cell r="B117" t="str">
            <v>TRIUNFO</v>
          </cell>
          <cell r="C117">
            <v>2013</v>
          </cell>
          <cell r="G117">
            <v>142325508.56999999</v>
          </cell>
        </row>
        <row r="118">
          <cell r="A118" t="str">
            <v>TRIUNFO2014</v>
          </cell>
          <cell r="B118" t="str">
            <v>TRIUNFO</v>
          </cell>
          <cell r="C118">
            <v>2014</v>
          </cell>
          <cell r="G118">
            <v>147386425.05000001</v>
          </cell>
        </row>
        <row r="119">
          <cell r="A119" t="str">
            <v>MINAS DO LEÃO2002</v>
          </cell>
          <cell r="B119" t="str">
            <v>MINAS DO LEÃO</v>
          </cell>
          <cell r="C119">
            <v>2002</v>
          </cell>
          <cell r="G119">
            <v>4199994.47</v>
          </cell>
        </row>
        <row r="120">
          <cell r="A120" t="str">
            <v>MINAS DO LEÃO2003</v>
          </cell>
          <cell r="B120" t="str">
            <v>MINAS DO LEÃO</v>
          </cell>
          <cell r="C120">
            <v>2003</v>
          </cell>
          <cell r="G120">
            <v>4640567.83</v>
          </cell>
        </row>
        <row r="121">
          <cell r="A121" t="str">
            <v>MINAS DO LEÃO2004</v>
          </cell>
          <cell r="B121" t="str">
            <v>MINAS DO LEÃO</v>
          </cell>
          <cell r="C121">
            <v>2004</v>
          </cell>
          <cell r="G121">
            <v>5753748.0999999996</v>
          </cell>
        </row>
        <row r="122">
          <cell r="A122" t="str">
            <v>MINAS DO LEÃO2005</v>
          </cell>
          <cell r="B122" t="str">
            <v>MINAS DO LEÃO</v>
          </cell>
          <cell r="C122">
            <v>2005</v>
          </cell>
          <cell r="G122">
            <v>6591056.7400000002</v>
          </cell>
        </row>
        <row r="123">
          <cell r="A123" t="str">
            <v>MINAS DO LEÃO2006</v>
          </cell>
          <cell r="B123" t="str">
            <v>MINAS DO LEÃO</v>
          </cell>
          <cell r="C123">
            <v>2006</v>
          </cell>
          <cell r="G123">
            <v>7167721.8499999996</v>
          </cell>
        </row>
        <row r="124">
          <cell r="A124" t="str">
            <v>MINAS DO LEÃO2007</v>
          </cell>
          <cell r="B124" t="str">
            <v>MINAS DO LEÃO</v>
          </cell>
          <cell r="C124">
            <v>2007</v>
          </cell>
          <cell r="G124">
            <v>8206649.4800000004</v>
          </cell>
        </row>
        <row r="125">
          <cell r="A125" t="str">
            <v>MINAS DO LEÃO2008</v>
          </cell>
          <cell r="B125" t="str">
            <v>MINAS DO LEÃO</v>
          </cell>
          <cell r="C125">
            <v>2008</v>
          </cell>
          <cell r="G125">
            <v>9615446.9499999993</v>
          </cell>
        </row>
        <row r="126">
          <cell r="A126" t="str">
            <v>MINAS DO LEÃO2009</v>
          </cell>
          <cell r="B126" t="str">
            <v>MINAS DO LEÃO</v>
          </cell>
          <cell r="C126">
            <v>2009</v>
          </cell>
          <cell r="G126">
            <v>10217070.939999999</v>
          </cell>
        </row>
        <row r="127">
          <cell r="A127" t="str">
            <v>MINAS DO LEÃO2010</v>
          </cell>
          <cell r="B127" t="str">
            <v>MINAS DO LEÃO</v>
          </cell>
          <cell r="C127">
            <v>2010</v>
          </cell>
          <cell r="G127">
            <v>11747359.880000001</v>
          </cell>
        </row>
        <row r="128">
          <cell r="A128" t="str">
            <v>MINAS DO LEÃO2011</v>
          </cell>
          <cell r="B128" t="str">
            <v>MINAS DO LEÃO</v>
          </cell>
          <cell r="C128">
            <v>2011</v>
          </cell>
          <cell r="G128">
            <v>13795846.98</v>
          </cell>
        </row>
        <row r="129">
          <cell r="A129" t="str">
            <v>MINAS DO LEÃO2012</v>
          </cell>
          <cell r="B129" t="str">
            <v>MINAS DO LEÃO</v>
          </cell>
          <cell r="C129">
            <v>2012</v>
          </cell>
          <cell r="G129">
            <v>14196618.1</v>
          </cell>
        </row>
        <row r="130">
          <cell r="A130" t="str">
            <v>MINAS DO LEÃO2013</v>
          </cell>
          <cell r="B130" t="str">
            <v>MINAS DO LEÃO</v>
          </cell>
          <cell r="C130">
            <v>2013</v>
          </cell>
          <cell r="G130">
            <v>15871025.220000001</v>
          </cell>
        </row>
        <row r="131">
          <cell r="A131" t="str">
            <v>MINAS DO LEÃO2014</v>
          </cell>
          <cell r="B131" t="str">
            <v>MINAS DO LEÃO</v>
          </cell>
          <cell r="C131">
            <v>2014</v>
          </cell>
          <cell r="G131">
            <v>17450998.010000002</v>
          </cell>
        </row>
        <row r="132">
          <cell r="A132" t="str">
            <v>SÃO JERÔNIMO2002</v>
          </cell>
          <cell r="B132" t="str">
            <v>SÃO JERÔNIMO</v>
          </cell>
          <cell r="C132">
            <v>2002</v>
          </cell>
          <cell r="G132">
            <v>9660940.7599999998</v>
          </cell>
        </row>
        <row r="133">
          <cell r="A133" t="str">
            <v>SÃO JERÔNIMO2003</v>
          </cell>
          <cell r="B133" t="str">
            <v>SÃO JERÔNIMO</v>
          </cell>
          <cell r="C133">
            <v>2003</v>
          </cell>
          <cell r="G133">
            <v>10165174.029999999</v>
          </cell>
        </row>
        <row r="134">
          <cell r="A134" t="str">
            <v>SÃO JERÔNIMO2004</v>
          </cell>
          <cell r="B134" t="str">
            <v>SÃO JERÔNIMO</v>
          </cell>
          <cell r="C134">
            <v>2004</v>
          </cell>
          <cell r="G134">
            <v>12306435.810000001</v>
          </cell>
        </row>
        <row r="135">
          <cell r="A135" t="str">
            <v>SÃO JERÔNIMO2005</v>
          </cell>
          <cell r="B135" t="str">
            <v>SÃO JERÔNIMO</v>
          </cell>
          <cell r="C135">
            <v>2005</v>
          </cell>
          <cell r="G135">
            <v>13169271.109999999</v>
          </cell>
        </row>
        <row r="136">
          <cell r="A136" t="str">
            <v>SÃO JERÔNIMO2006</v>
          </cell>
          <cell r="B136" t="str">
            <v>SÃO JERÔNIMO</v>
          </cell>
          <cell r="C136">
            <v>2006</v>
          </cell>
          <cell r="G136">
            <v>14277503.5</v>
          </cell>
        </row>
        <row r="137">
          <cell r="A137" t="str">
            <v>SÃO JERÔNIMO2007</v>
          </cell>
          <cell r="B137" t="str">
            <v>SÃO JERÔNIMO</v>
          </cell>
          <cell r="C137">
            <v>2007</v>
          </cell>
          <cell r="G137">
            <v>16240451.369999999</v>
          </cell>
        </row>
        <row r="138">
          <cell r="A138" t="str">
            <v>SÃO JERÔNIMO2008</v>
          </cell>
          <cell r="B138" t="str">
            <v>SÃO JERÔNIMO</v>
          </cell>
          <cell r="C138">
            <v>2008</v>
          </cell>
          <cell r="G138">
            <v>20954630.460000001</v>
          </cell>
        </row>
        <row r="139">
          <cell r="A139" t="str">
            <v>SÃO JERÔNIMO2009</v>
          </cell>
          <cell r="B139" t="str">
            <v>SÃO JERÔNIMO</v>
          </cell>
          <cell r="C139">
            <v>2009</v>
          </cell>
          <cell r="G139">
            <v>21810852.140000001</v>
          </cell>
        </row>
        <row r="140">
          <cell r="A140" t="str">
            <v>SÃO JERÔNIMO2010</v>
          </cell>
          <cell r="B140" t="str">
            <v>SÃO JERÔNIMO</v>
          </cell>
          <cell r="C140">
            <v>2010</v>
          </cell>
          <cell r="G140">
            <v>23579579.640000001</v>
          </cell>
        </row>
        <row r="141">
          <cell r="A141" t="str">
            <v>SÃO JERÔNIMO2011</v>
          </cell>
          <cell r="B141" t="str">
            <v>SÃO JERÔNIMO</v>
          </cell>
          <cell r="C141">
            <v>2011</v>
          </cell>
          <cell r="G141">
            <v>26040320.710000001</v>
          </cell>
        </row>
        <row r="142">
          <cell r="A142" t="str">
            <v>SÃO JERÔNIMO2012</v>
          </cell>
          <cell r="B142" t="str">
            <v>SÃO JERÔNIMO</v>
          </cell>
          <cell r="C142">
            <v>2012</v>
          </cell>
          <cell r="G142">
            <v>28671162.719999999</v>
          </cell>
        </row>
        <row r="143">
          <cell r="A143" t="str">
            <v>SÃO JERÔNIMO2013</v>
          </cell>
          <cell r="B143" t="str">
            <v>SÃO JERÔNIMO</v>
          </cell>
          <cell r="C143">
            <v>2013</v>
          </cell>
          <cell r="G143">
            <v>32004696.600000001</v>
          </cell>
        </row>
        <row r="144">
          <cell r="A144" t="str">
            <v>SÃO JERÔNIMO2014</v>
          </cell>
          <cell r="B144" t="str">
            <v>SÃO JERÔNIMO</v>
          </cell>
          <cell r="C144">
            <v>2014</v>
          </cell>
          <cell r="G144">
            <v>33934349.32</v>
          </cell>
        </row>
        <row r="145">
          <cell r="A145" t="str">
            <v>BOM JESUS DO SUL2002</v>
          </cell>
          <cell r="B145" t="str">
            <v>BOM JESUS DO SUL</v>
          </cell>
          <cell r="C145">
            <v>2002</v>
          </cell>
          <cell r="D145">
            <v>3554224.8</v>
          </cell>
          <cell r="F145">
            <v>387266.83</v>
          </cell>
          <cell r="G145">
            <v>3166957.9699999997</v>
          </cell>
        </row>
        <row r="146">
          <cell r="A146" t="str">
            <v>BOM JESUS DO SUL2003</v>
          </cell>
          <cell r="B146" t="str">
            <v>BOM JESUS DO SUL</v>
          </cell>
          <cell r="C146">
            <v>2003</v>
          </cell>
          <cell r="D146">
            <v>3688235.4</v>
          </cell>
          <cell r="F146">
            <v>422289.57</v>
          </cell>
          <cell r="G146">
            <v>3265945.83</v>
          </cell>
        </row>
        <row r="147">
          <cell r="A147" t="str">
            <v>BOM JESUS DO SUL2004</v>
          </cell>
          <cell r="B147" t="str">
            <v>BOM JESUS DO SUL</v>
          </cell>
          <cell r="C147">
            <v>2004</v>
          </cell>
          <cell r="D147">
            <v>4552770.1500000004</v>
          </cell>
          <cell r="F147">
            <v>499199.46</v>
          </cell>
          <cell r="G147">
            <v>4053570.6900000004</v>
          </cell>
        </row>
        <row r="148">
          <cell r="A148" t="str">
            <v>BOM JESUS DO SUL2005</v>
          </cell>
          <cell r="B148" t="str">
            <v>BOM JESUS DO SUL</v>
          </cell>
          <cell r="C148">
            <v>2005</v>
          </cell>
          <cell r="D148">
            <v>5725505.9800000004</v>
          </cell>
          <cell r="F148">
            <v>592918.72</v>
          </cell>
          <cell r="G148">
            <v>5132587.2600000007</v>
          </cell>
        </row>
        <row r="149">
          <cell r="A149" t="str">
            <v>BOM JESUS DO SUL2006</v>
          </cell>
          <cell r="B149" t="str">
            <v>BOM JESUS DO SUL</v>
          </cell>
          <cell r="C149">
            <v>2006</v>
          </cell>
          <cell r="G149">
            <v>5226310.8899999997</v>
          </cell>
        </row>
        <row r="150">
          <cell r="A150" t="str">
            <v>BOM JESUS DO SUL2007</v>
          </cell>
          <cell r="B150" t="str">
            <v>BOM JESUS DO SUL</v>
          </cell>
          <cell r="C150">
            <v>2007</v>
          </cell>
          <cell r="G150">
            <v>5937582.7199999997</v>
          </cell>
        </row>
        <row r="151">
          <cell r="A151" t="str">
            <v>BOM JESUS DO SUL2008</v>
          </cell>
          <cell r="B151" t="str">
            <v>BOM JESUS DO SUL</v>
          </cell>
          <cell r="C151">
            <v>2008</v>
          </cell>
          <cell r="G151">
            <v>6987188.3700000001</v>
          </cell>
        </row>
        <row r="152">
          <cell r="A152" t="str">
            <v>BOM JESUS DO SUL2009</v>
          </cell>
          <cell r="B152" t="str">
            <v>BOM JESUS DO SUL</v>
          </cell>
          <cell r="C152">
            <v>2009</v>
          </cell>
          <cell r="G152">
            <v>7273349.4100000001</v>
          </cell>
        </row>
        <row r="153">
          <cell r="A153" t="str">
            <v>BOM JESUS DO SUL2010</v>
          </cell>
          <cell r="B153" t="str">
            <v>BOM JESUS DO SUL</v>
          </cell>
          <cell r="C153">
            <v>2010</v>
          </cell>
          <cell r="G153">
            <v>7674782.0999999996</v>
          </cell>
        </row>
        <row r="154">
          <cell r="A154" t="str">
            <v>BOM JESUS DO SUL2011</v>
          </cell>
          <cell r="B154" t="str">
            <v>BOM JESUS DO SUL</v>
          </cell>
          <cell r="C154">
            <v>2011</v>
          </cell>
          <cell r="G154">
            <v>9265908.4100000001</v>
          </cell>
        </row>
        <row r="155">
          <cell r="A155" t="str">
            <v>BOM JESUS DO SUL2012</v>
          </cell>
          <cell r="B155" t="str">
            <v>BOM JESUS DO SUL</v>
          </cell>
          <cell r="C155">
            <v>2012</v>
          </cell>
          <cell r="G155">
            <v>9777873.1500000004</v>
          </cell>
        </row>
        <row r="156">
          <cell r="A156" t="str">
            <v>BOM JESUS DO SUL2013</v>
          </cell>
          <cell r="B156" t="str">
            <v>BOM JESUS DO SUL</v>
          </cell>
          <cell r="C156">
            <v>2013</v>
          </cell>
          <cell r="G156">
            <v>10985302.800000001</v>
          </cell>
        </row>
        <row r="157">
          <cell r="A157" t="str">
            <v>BOM JESUS DO SUL2014</v>
          </cell>
          <cell r="B157" t="str">
            <v>BOM JESUS DO SUL</v>
          </cell>
          <cell r="C157">
            <v>2014</v>
          </cell>
          <cell r="G157">
            <v>12385748.76</v>
          </cell>
        </row>
        <row r="158">
          <cell r="A158" t="str">
            <v>LARANJEIRAS DO SUL2002</v>
          </cell>
          <cell r="B158" t="str">
            <v>LARANJEIRAS DO SUL</v>
          </cell>
          <cell r="C158">
            <v>2002</v>
          </cell>
          <cell r="D158">
            <v>15437041.970000001</v>
          </cell>
          <cell r="F158">
            <v>1339186.07</v>
          </cell>
          <cell r="G158">
            <v>14097855.9</v>
          </cell>
        </row>
        <row r="159">
          <cell r="A159" t="str">
            <v>LARANJEIRAS DO SUL2003</v>
          </cell>
          <cell r="B159" t="str">
            <v>LARANJEIRAS DO SUL</v>
          </cell>
          <cell r="C159">
            <v>2003</v>
          </cell>
          <cell r="D159">
            <v>16119147.76</v>
          </cell>
          <cell r="F159">
            <v>0</v>
          </cell>
          <cell r="G159">
            <v>16119147.76</v>
          </cell>
        </row>
        <row r="160">
          <cell r="A160" t="str">
            <v>LARANJEIRAS DO SUL2004</v>
          </cell>
          <cell r="B160" t="str">
            <v>LARANJEIRAS DO SUL</v>
          </cell>
          <cell r="C160">
            <v>2004</v>
          </cell>
          <cell r="D160">
            <v>18322208</v>
          </cell>
          <cell r="F160">
            <v>1502654</v>
          </cell>
          <cell r="G160">
            <v>16819554</v>
          </cell>
        </row>
        <row r="161">
          <cell r="A161" t="str">
            <v>LARANJEIRAS DO SUL2005</v>
          </cell>
          <cell r="B161" t="str">
            <v>LARANJEIRAS DO SUL</v>
          </cell>
          <cell r="C161">
            <v>2005</v>
          </cell>
          <cell r="D161">
            <v>22576323.289999999</v>
          </cell>
          <cell r="F161">
            <v>1697373.96</v>
          </cell>
          <cell r="G161">
            <v>20878949.329999998</v>
          </cell>
        </row>
        <row r="162">
          <cell r="A162" t="str">
            <v>LARANJEIRAS DO SUL2006</v>
          </cell>
          <cell r="B162" t="str">
            <v>LARANJEIRAS DO SUL</v>
          </cell>
          <cell r="C162">
            <v>2006</v>
          </cell>
          <cell r="G162">
            <v>21362519.460000001</v>
          </cell>
        </row>
        <row r="163">
          <cell r="A163" t="str">
            <v>LARANJEIRAS DO SUL2007</v>
          </cell>
          <cell r="B163" t="str">
            <v>LARANJEIRAS DO SUL</v>
          </cell>
          <cell r="C163">
            <v>2007</v>
          </cell>
          <cell r="G163">
            <v>22818873.77</v>
          </cell>
        </row>
        <row r="164">
          <cell r="A164" t="str">
            <v>LARANJEIRAS DO SUL2008</v>
          </cell>
          <cell r="B164" t="str">
            <v>LARANJEIRAS DO SUL</v>
          </cell>
          <cell r="C164">
            <v>2008</v>
          </cell>
          <cell r="G164">
            <v>29253576.989999998</v>
          </cell>
        </row>
        <row r="165">
          <cell r="A165" t="str">
            <v>LARANJEIRAS DO SUL2009</v>
          </cell>
          <cell r="B165" t="str">
            <v>LARANJEIRAS DO SUL</v>
          </cell>
          <cell r="C165">
            <v>2009</v>
          </cell>
          <cell r="G165">
            <v>28971268.170000002</v>
          </cell>
        </row>
        <row r="166">
          <cell r="A166" t="str">
            <v>LARANJEIRAS DO SUL2010</v>
          </cell>
          <cell r="B166" t="str">
            <v>LARANJEIRAS DO SUL</v>
          </cell>
          <cell r="C166">
            <v>2010</v>
          </cell>
          <cell r="G166">
            <v>33457862.98</v>
          </cell>
        </row>
        <row r="167">
          <cell r="A167" t="str">
            <v>LARANJEIRAS DO SUL2011</v>
          </cell>
          <cell r="B167" t="str">
            <v>LARANJEIRAS DO SUL</v>
          </cell>
          <cell r="C167">
            <v>2011</v>
          </cell>
          <cell r="G167">
            <v>39782920.57</v>
          </cell>
        </row>
        <row r="168">
          <cell r="A168" t="str">
            <v>LARANJEIRAS DO SUL2012</v>
          </cell>
          <cell r="B168" t="str">
            <v>LARANJEIRAS DO SUL</v>
          </cell>
          <cell r="C168">
            <v>2012</v>
          </cell>
          <cell r="G168">
            <v>44447328.130000003</v>
          </cell>
        </row>
        <row r="169">
          <cell r="A169" t="str">
            <v>LARANJEIRAS DO SUL2013</v>
          </cell>
          <cell r="B169" t="str">
            <v>LARANJEIRAS DO SUL</v>
          </cell>
          <cell r="C169">
            <v>2013</v>
          </cell>
          <cell r="G169">
            <v>55815536.740000002</v>
          </cell>
        </row>
        <row r="170">
          <cell r="A170" t="str">
            <v>LARANJEIRAS DO SUL2014</v>
          </cell>
          <cell r="B170" t="str">
            <v>LARANJEIRAS DO SUL</v>
          </cell>
          <cell r="C170">
            <v>2014</v>
          </cell>
          <cell r="D170">
            <v>64154747.329999998</v>
          </cell>
          <cell r="F170">
            <v>5943461.5</v>
          </cell>
          <cell r="G170">
            <v>58211285.829999998</v>
          </cell>
        </row>
        <row r="171">
          <cell r="A171" t="str">
            <v>RIO BONITO DO IGUAÇU2002</v>
          </cell>
          <cell r="B171" t="str">
            <v>RIO BONITO DO IGUAÇU</v>
          </cell>
          <cell r="C171">
            <v>2002</v>
          </cell>
          <cell r="D171">
            <v>12452522.810000001</v>
          </cell>
          <cell r="F171">
            <v>1057461.6499999999</v>
          </cell>
          <cell r="G171">
            <v>11395061.16</v>
          </cell>
        </row>
        <row r="172">
          <cell r="A172" t="str">
            <v>RIO BONITO DO IGUAÇU2003</v>
          </cell>
          <cell r="B172" t="str">
            <v>RIO BONITO DO IGUAÇU</v>
          </cell>
          <cell r="C172">
            <v>2003</v>
          </cell>
          <cell r="D172">
            <v>14810579.74</v>
          </cell>
          <cell r="F172">
            <v>1297308.58</v>
          </cell>
          <cell r="G172">
            <v>13513271.16</v>
          </cell>
        </row>
        <row r="173">
          <cell r="A173" t="str">
            <v>RIO BONITO DO IGUAÇU2004</v>
          </cell>
          <cell r="B173" t="str">
            <v>RIO BONITO DO IGUAÇU</v>
          </cell>
          <cell r="C173">
            <v>2004</v>
          </cell>
          <cell r="D173">
            <v>15041772.880000001</v>
          </cell>
          <cell r="F173">
            <v>1218935.17</v>
          </cell>
          <cell r="G173">
            <v>13822837.710000001</v>
          </cell>
        </row>
        <row r="174">
          <cell r="A174" t="str">
            <v>RIO BONITO DO IGUAÇU2005</v>
          </cell>
          <cell r="B174" t="str">
            <v>RIO BONITO DO IGUAÇU</v>
          </cell>
          <cell r="C174">
            <v>2005</v>
          </cell>
          <cell r="D174">
            <v>18874156.960000001</v>
          </cell>
          <cell r="F174">
            <v>1488520.12</v>
          </cell>
          <cell r="G174">
            <v>17385636.84</v>
          </cell>
        </row>
        <row r="175">
          <cell r="A175" t="str">
            <v>RIO BONITO DO IGUAÇU2006</v>
          </cell>
          <cell r="B175" t="str">
            <v>RIO BONITO DO IGUAÇU</v>
          </cell>
          <cell r="C175">
            <v>2006</v>
          </cell>
          <cell r="G175">
            <v>18386622.73</v>
          </cell>
        </row>
        <row r="176">
          <cell r="A176" t="str">
            <v>RIO BONITO DO IGUAÇU2007</v>
          </cell>
          <cell r="B176" t="str">
            <v>RIO BONITO DO IGUAÇU</v>
          </cell>
          <cell r="C176">
            <v>2007</v>
          </cell>
          <cell r="G176">
            <v>17103896.780000001</v>
          </cell>
        </row>
        <row r="177">
          <cell r="A177" t="str">
            <v>RIO BONITO DO IGUAÇU2008</v>
          </cell>
          <cell r="B177" t="str">
            <v>RIO BONITO DO IGUAÇU</v>
          </cell>
          <cell r="C177">
            <v>2008</v>
          </cell>
          <cell r="G177">
            <v>21613626.350000001</v>
          </cell>
        </row>
        <row r="178">
          <cell r="A178" t="str">
            <v>RIO BONITO DO IGUAÇU2009</v>
          </cell>
          <cell r="B178" t="str">
            <v>RIO BONITO DO IGUAÇU</v>
          </cell>
          <cell r="C178">
            <v>2009</v>
          </cell>
          <cell r="G178">
            <v>21361280.789999999</v>
          </cell>
        </row>
        <row r="179">
          <cell r="A179" t="str">
            <v>RIO BONITO DO IGUAÇU2010</v>
          </cell>
          <cell r="B179" t="str">
            <v>RIO BONITO DO IGUAÇU</v>
          </cell>
          <cell r="C179">
            <v>2010</v>
          </cell>
          <cell r="G179">
            <v>24568836.16</v>
          </cell>
        </row>
        <row r="180">
          <cell r="A180" t="str">
            <v>RIO BONITO DO IGUAÇU2011</v>
          </cell>
          <cell r="B180" t="str">
            <v>RIO BONITO DO IGUAÇU</v>
          </cell>
          <cell r="C180">
            <v>2011</v>
          </cell>
          <cell r="G180">
            <v>27551422.550000001</v>
          </cell>
        </row>
        <row r="181">
          <cell r="A181" t="str">
            <v>RIO BONITO DO IGUAÇU2012</v>
          </cell>
          <cell r="B181" t="str">
            <v>RIO BONITO DO IGUAÇU</v>
          </cell>
          <cell r="C181">
            <v>2012</v>
          </cell>
          <cell r="G181">
            <v>29720517.350000001</v>
          </cell>
        </row>
        <row r="182">
          <cell r="A182" t="str">
            <v>RIO BONITO DO IGUAÇU2013</v>
          </cell>
          <cell r="B182" t="str">
            <v>RIO BONITO DO IGUAÇU</v>
          </cell>
          <cell r="C182">
            <v>2013</v>
          </cell>
          <cell r="G182">
            <v>30793917.18</v>
          </cell>
        </row>
        <row r="183">
          <cell r="A183" t="str">
            <v>RIO BONITO DO IGUAÇU2014</v>
          </cell>
          <cell r="B183" t="str">
            <v>RIO BONITO DO IGUAÇU</v>
          </cell>
          <cell r="C183">
            <v>2014</v>
          </cell>
          <cell r="D183">
            <v>36009661.259999998</v>
          </cell>
          <cell r="F183">
            <v>3625634.76</v>
          </cell>
          <cell r="G183">
            <v>32384026.5</v>
          </cell>
        </row>
        <row r="184">
          <cell r="A184" t="str">
            <v>MARQUINHO2002</v>
          </cell>
          <cell r="B184" t="str">
            <v>MARQUINHO</v>
          </cell>
          <cell r="C184">
            <v>2002</v>
          </cell>
          <cell r="D184">
            <v>4175992.94</v>
          </cell>
          <cell r="F184">
            <v>405387.28</v>
          </cell>
          <cell r="G184">
            <v>3770605.66</v>
          </cell>
        </row>
        <row r="185">
          <cell r="A185" t="str">
            <v>MARQUINHO2003</v>
          </cell>
          <cell r="B185" t="str">
            <v>MARQUINHO</v>
          </cell>
          <cell r="C185">
            <v>2003</v>
          </cell>
          <cell r="D185">
            <v>4484227.51</v>
          </cell>
          <cell r="F185">
            <v>0</v>
          </cell>
          <cell r="G185">
            <v>4484227.51</v>
          </cell>
        </row>
        <row r="186">
          <cell r="A186" t="str">
            <v>MARQUINHO2004</v>
          </cell>
          <cell r="B186" t="str">
            <v>MARQUINHO</v>
          </cell>
          <cell r="C186">
            <v>2004</v>
          </cell>
          <cell r="D186">
            <v>5124744.21</v>
          </cell>
          <cell r="F186">
            <v>515493.77</v>
          </cell>
          <cell r="G186">
            <v>4609250.4399999995</v>
          </cell>
        </row>
        <row r="187">
          <cell r="A187" t="str">
            <v>MARQUINHO2005</v>
          </cell>
          <cell r="B187" t="str">
            <v>MARQUINHO</v>
          </cell>
          <cell r="C187">
            <v>2005</v>
          </cell>
          <cell r="D187">
            <v>6125695.1500000004</v>
          </cell>
          <cell r="F187">
            <v>626601.11</v>
          </cell>
          <cell r="G187">
            <v>5499094.04</v>
          </cell>
        </row>
        <row r="188">
          <cell r="A188" t="str">
            <v>MARQUINHO2006</v>
          </cell>
          <cell r="B188" t="str">
            <v>MARQUINHO</v>
          </cell>
          <cell r="C188">
            <v>2006</v>
          </cell>
          <cell r="G188">
            <v>6428572.5099999998</v>
          </cell>
        </row>
        <row r="189">
          <cell r="A189" t="str">
            <v>MARQUINHO2007</v>
          </cell>
          <cell r="B189" t="str">
            <v>MARQUINHO</v>
          </cell>
          <cell r="C189">
            <v>2007</v>
          </cell>
          <cell r="G189">
            <v>6836262.6100000003</v>
          </cell>
        </row>
        <row r="190">
          <cell r="A190" t="str">
            <v>MARQUINHO2008</v>
          </cell>
          <cell r="B190" t="str">
            <v>MARQUINHO</v>
          </cell>
          <cell r="C190">
            <v>2008</v>
          </cell>
          <cell r="G190">
            <v>8650059.4199999999</v>
          </cell>
        </row>
        <row r="191">
          <cell r="A191" t="str">
            <v>MARQUINHO2009</v>
          </cell>
          <cell r="B191" t="str">
            <v>MARQUINHO</v>
          </cell>
          <cell r="C191">
            <v>2009</v>
          </cell>
          <cell r="G191">
            <v>8179915.0599999996</v>
          </cell>
        </row>
        <row r="192">
          <cell r="A192" t="str">
            <v>MARQUINHO2010</v>
          </cell>
          <cell r="B192" t="str">
            <v>MARQUINHO</v>
          </cell>
          <cell r="C192">
            <v>2010</v>
          </cell>
          <cell r="G192">
            <v>9082343.4199999999</v>
          </cell>
        </row>
        <row r="193">
          <cell r="A193" t="str">
            <v>MARQUINHO2011</v>
          </cell>
          <cell r="B193" t="str">
            <v>MARQUINHO</v>
          </cell>
          <cell r="C193">
            <v>2011</v>
          </cell>
          <cell r="G193">
            <v>10905926.32</v>
          </cell>
        </row>
        <row r="194">
          <cell r="A194" t="str">
            <v>MARQUINHO2012</v>
          </cell>
          <cell r="B194" t="str">
            <v>MARQUINHO</v>
          </cell>
          <cell r="C194">
            <v>2012</v>
          </cell>
          <cell r="G194">
            <v>11739355.300000001</v>
          </cell>
        </row>
        <row r="195">
          <cell r="A195" t="str">
            <v>MARQUINHO2013</v>
          </cell>
          <cell r="B195" t="str">
            <v>MARQUINHO</v>
          </cell>
          <cell r="C195">
            <v>2013</v>
          </cell>
          <cell r="G195">
            <v>12397207.66</v>
          </cell>
        </row>
        <row r="196">
          <cell r="A196" t="str">
            <v>MARQUINHO2014</v>
          </cell>
          <cell r="B196" t="str">
            <v>MARQUINHO</v>
          </cell>
          <cell r="C196">
            <v>2014</v>
          </cell>
          <cell r="G196">
            <v>15294183.710000001</v>
          </cell>
        </row>
        <row r="197">
          <cell r="A197" t="str">
            <v>SÃO CARLOS DO IVAI2002</v>
          </cell>
          <cell r="B197" t="str">
            <v>SÃO CARLOS DO IVAI</v>
          </cell>
          <cell r="C197">
            <v>2002</v>
          </cell>
          <cell r="D197">
            <v>4836948.18</v>
          </cell>
          <cell r="F197">
            <v>521288.04</v>
          </cell>
          <cell r="G197">
            <v>4315660.1399999997</v>
          </cell>
        </row>
        <row r="198">
          <cell r="A198" t="str">
            <v>SÃO CARLOS DO IVAI2003</v>
          </cell>
          <cell r="B198" t="str">
            <v>SÃO CARLOS DO IVAI</v>
          </cell>
          <cell r="C198">
            <v>2003</v>
          </cell>
          <cell r="D198">
            <v>5424596</v>
          </cell>
          <cell r="F198">
            <v>570308</v>
          </cell>
          <cell r="G198">
            <v>4854288</v>
          </cell>
        </row>
        <row r="199">
          <cell r="A199" t="str">
            <v>SÃO CARLOS DO IVAI2004</v>
          </cell>
          <cell r="B199" t="str">
            <v>SÃO CARLOS DO IVAI</v>
          </cell>
          <cell r="C199">
            <v>2004</v>
          </cell>
          <cell r="D199">
            <v>6314517.8799999999</v>
          </cell>
          <cell r="F199">
            <v>670842.98</v>
          </cell>
          <cell r="G199">
            <v>5643674.9000000004</v>
          </cell>
        </row>
        <row r="200">
          <cell r="A200" t="str">
            <v>SÃO CARLOS DO IVAI2005</v>
          </cell>
          <cell r="B200" t="str">
            <v>SÃO CARLOS DO IVAI</v>
          </cell>
          <cell r="C200">
            <v>2005</v>
          </cell>
          <cell r="D200">
            <v>6588382.7800000003</v>
          </cell>
          <cell r="F200">
            <v>804646.65</v>
          </cell>
          <cell r="G200">
            <v>5783736.1299999999</v>
          </cell>
        </row>
        <row r="201">
          <cell r="A201" t="str">
            <v>SÃO CARLOS DO IVAI2006</v>
          </cell>
          <cell r="B201" t="str">
            <v>SÃO CARLOS DO IVAI</v>
          </cell>
          <cell r="C201">
            <v>2006</v>
          </cell>
          <cell r="G201">
            <v>6654392.5700000003</v>
          </cell>
        </row>
        <row r="202">
          <cell r="A202" t="str">
            <v>SÃO CARLOS DO IVAI2007</v>
          </cell>
          <cell r="B202" t="str">
            <v>SÃO CARLOS DO IVAI</v>
          </cell>
          <cell r="C202">
            <v>2007</v>
          </cell>
          <cell r="G202">
            <v>7139968.9299999997</v>
          </cell>
        </row>
        <row r="203">
          <cell r="A203" t="str">
            <v>SÃO CARLOS DO IVAI2008</v>
          </cell>
          <cell r="B203" t="str">
            <v>SÃO CARLOS DO IVAI</v>
          </cell>
          <cell r="C203">
            <v>2008</v>
          </cell>
          <cell r="G203">
            <v>9645229.7699999996</v>
          </cell>
        </row>
        <row r="204">
          <cell r="A204" t="str">
            <v>SÃO CARLOS DO IVAI2009</v>
          </cell>
          <cell r="B204" t="str">
            <v>SÃO CARLOS DO IVAI</v>
          </cell>
          <cell r="C204">
            <v>2009</v>
          </cell>
          <cell r="G204">
            <v>9940397.8599999994</v>
          </cell>
        </row>
        <row r="205">
          <cell r="A205" t="str">
            <v>SÃO CARLOS DO IVAI2010</v>
          </cell>
          <cell r="B205" t="str">
            <v>SÃO CARLOS DO IVAI</v>
          </cell>
          <cell r="C205">
            <v>2010</v>
          </cell>
          <cell r="G205">
            <v>10557968.98</v>
          </cell>
        </row>
        <row r="206">
          <cell r="A206" t="str">
            <v>SÃO CARLOS DO IVAI2011</v>
          </cell>
          <cell r="B206" t="str">
            <v>SÃO CARLOS DO IVAI</v>
          </cell>
          <cell r="C206">
            <v>2011</v>
          </cell>
          <cell r="G206">
            <v>12852645.34</v>
          </cell>
        </row>
        <row r="207">
          <cell r="A207" t="str">
            <v>SÃO CARLOS DO IVAI2012</v>
          </cell>
          <cell r="B207" t="str">
            <v>SÃO CARLOS DO IVAI</v>
          </cell>
          <cell r="C207">
            <v>2012</v>
          </cell>
          <cell r="G207">
            <v>14047881.49</v>
          </cell>
        </row>
        <row r="208">
          <cell r="A208" t="str">
            <v>SÃO CARLOS DO IVAI2013</v>
          </cell>
          <cell r="B208" t="str">
            <v>SÃO CARLOS DO IVAI</v>
          </cell>
          <cell r="C208">
            <v>2013</v>
          </cell>
          <cell r="G208">
            <v>17523649.079999998</v>
          </cell>
        </row>
        <row r="209">
          <cell r="A209" t="str">
            <v>SÃO CARLOS DO IVAI2014</v>
          </cell>
          <cell r="B209" t="str">
            <v>SÃO CARLOS DO IVAI</v>
          </cell>
          <cell r="C209">
            <v>2014</v>
          </cell>
          <cell r="G209">
            <v>18486279.809999999</v>
          </cell>
        </row>
        <row r="210">
          <cell r="A210" t="str">
            <v>SANTA CRUZ DO MONTE CASTELO2002</v>
          </cell>
          <cell r="B210" t="str">
            <v>SANTA CRUZ DO MONTE CASTELO</v>
          </cell>
          <cell r="C210">
            <v>2002</v>
          </cell>
          <cell r="D210">
            <v>4883784.62</v>
          </cell>
          <cell r="F210">
            <v>481772.11</v>
          </cell>
          <cell r="G210">
            <v>4402012.51</v>
          </cell>
        </row>
        <row r="211">
          <cell r="A211" t="str">
            <v>SANTA CRUZ DO MONTE CASTELO2003</v>
          </cell>
          <cell r="B211" t="str">
            <v>SANTA CRUZ DO MONTE CASTELO</v>
          </cell>
          <cell r="C211">
            <v>2003</v>
          </cell>
          <cell r="D211">
            <v>5237073</v>
          </cell>
          <cell r="F211">
            <v>514393</v>
          </cell>
          <cell r="G211">
            <v>4722680</v>
          </cell>
        </row>
        <row r="212">
          <cell r="A212" t="str">
            <v>SANTA CRUZ DO MONTE CASTELO2004</v>
          </cell>
          <cell r="B212" t="str">
            <v>SANTA CRUZ DO MONTE CASTELO</v>
          </cell>
          <cell r="C212">
            <v>2004</v>
          </cell>
          <cell r="D212">
            <v>6911829</v>
          </cell>
          <cell r="F212">
            <v>577730</v>
          </cell>
          <cell r="G212">
            <v>6334099</v>
          </cell>
        </row>
        <row r="213">
          <cell r="A213" t="str">
            <v>SANTA CRUZ DO MONTE CASTELO2005</v>
          </cell>
          <cell r="B213" t="str">
            <v>SANTA CRUZ DO MONTE CASTELO</v>
          </cell>
          <cell r="C213">
            <v>2005</v>
          </cell>
          <cell r="D213">
            <v>6974729.8600000003</v>
          </cell>
          <cell r="F213">
            <v>664420.19999999995</v>
          </cell>
          <cell r="G213">
            <v>6310309.6600000001</v>
          </cell>
        </row>
        <row r="214">
          <cell r="A214" t="str">
            <v>SANTA CRUZ DO MONTE CASTELO2006</v>
          </cell>
          <cell r="B214" t="str">
            <v>SANTA CRUZ DO MONTE CASTELO</v>
          </cell>
          <cell r="C214">
            <v>2006</v>
          </cell>
          <cell r="G214">
            <v>6004077.1900000004</v>
          </cell>
        </row>
        <row r="215">
          <cell r="A215" t="str">
            <v>SANTA CRUZ DO MONTE CASTELO2007</v>
          </cell>
          <cell r="B215" t="str">
            <v>SANTA CRUZ DO MONTE CASTELO</v>
          </cell>
          <cell r="C215">
            <v>2007</v>
          </cell>
          <cell r="G215">
            <v>6445222.7800000003</v>
          </cell>
        </row>
        <row r="216">
          <cell r="A216" t="str">
            <v>SANTA CRUZ DO MONTE CASTELO2008</v>
          </cell>
          <cell r="B216" t="str">
            <v>SANTA CRUZ DO MONTE CASTELO</v>
          </cell>
          <cell r="C216">
            <v>2008</v>
          </cell>
          <cell r="G216">
            <v>8706661.8800000008</v>
          </cell>
        </row>
        <row r="217">
          <cell r="A217" t="str">
            <v>SANTA CRUZ DO MONTE CASTELO2009</v>
          </cell>
          <cell r="B217" t="str">
            <v>SANTA CRUZ DO MONTE CASTELO</v>
          </cell>
          <cell r="C217">
            <v>2009</v>
          </cell>
          <cell r="G217">
            <v>8486339.8699999992</v>
          </cell>
        </row>
        <row r="218">
          <cell r="A218" t="str">
            <v>SANTA CRUZ DO MONTE CASTELO2010</v>
          </cell>
          <cell r="B218" t="str">
            <v>SANTA CRUZ DO MONTE CASTELO</v>
          </cell>
          <cell r="C218">
            <v>2010</v>
          </cell>
          <cell r="G218">
            <v>9541343.3800000008</v>
          </cell>
        </row>
        <row r="219">
          <cell r="A219" t="str">
            <v>SANTA CRUZ DO MONTE CASTELO2011</v>
          </cell>
          <cell r="B219" t="str">
            <v>SANTA CRUZ DO MONTE CASTELO</v>
          </cell>
          <cell r="C219">
            <v>2011</v>
          </cell>
          <cell r="G219">
            <v>12545438.960000001</v>
          </cell>
        </row>
        <row r="220">
          <cell r="A220" t="str">
            <v>SANTA CRUZ DO MONTE CASTELO2012</v>
          </cell>
          <cell r="B220" t="str">
            <v>SANTA CRUZ DO MONTE CASTELO</v>
          </cell>
          <cell r="C220">
            <v>2012</v>
          </cell>
          <cell r="G220">
            <v>13306062.960000001</v>
          </cell>
        </row>
        <row r="221">
          <cell r="A221" t="str">
            <v>SANTA CRUZ DO MONTE CASTELO2013</v>
          </cell>
          <cell r="B221" t="str">
            <v>SANTA CRUZ DO MONTE CASTELO</v>
          </cell>
          <cell r="C221">
            <v>2013</v>
          </cell>
          <cell r="G221">
            <v>15285118.789999999</v>
          </cell>
        </row>
        <row r="222">
          <cell r="A222" t="str">
            <v>SANTA CRUZ DO MONTE CASTELO2014</v>
          </cell>
          <cell r="B222" t="str">
            <v>SANTA CRUZ DO MONTE CASTELO</v>
          </cell>
          <cell r="C222">
            <v>2014</v>
          </cell>
          <cell r="D222">
            <v>20267612.710000001</v>
          </cell>
          <cell r="F222">
            <v>2220787.79</v>
          </cell>
          <cell r="G222">
            <v>18046824.920000002</v>
          </cell>
        </row>
        <row r="223">
          <cell r="A223" t="str">
            <v>MAMBORE2002</v>
          </cell>
          <cell r="B223" t="str">
            <v>MAMBORE</v>
          </cell>
          <cell r="C223">
            <v>2002</v>
          </cell>
          <cell r="D223">
            <v>9533112.9600000009</v>
          </cell>
          <cell r="F223">
            <v>1041778.1</v>
          </cell>
          <cell r="G223">
            <v>8491334.8600000013</v>
          </cell>
        </row>
        <row r="224">
          <cell r="A224" t="str">
            <v>MAMBORE2003</v>
          </cell>
          <cell r="B224" t="str">
            <v>MAMBORE</v>
          </cell>
          <cell r="C224">
            <v>2003</v>
          </cell>
          <cell r="D224">
            <v>10765270.4</v>
          </cell>
          <cell r="F224">
            <v>1147194.77</v>
          </cell>
          <cell r="G224">
            <v>9618075.6300000008</v>
          </cell>
        </row>
        <row r="225">
          <cell r="A225" t="str">
            <v>MAMBORE2004</v>
          </cell>
          <cell r="B225" t="str">
            <v>MAMBORE</v>
          </cell>
          <cell r="C225">
            <v>2004</v>
          </cell>
          <cell r="D225">
            <v>13206180.51</v>
          </cell>
          <cell r="F225">
            <v>1678414.71</v>
          </cell>
          <cell r="G225">
            <v>11527765.800000001</v>
          </cell>
        </row>
        <row r="226">
          <cell r="A226" t="str">
            <v>MAMBORE2005</v>
          </cell>
          <cell r="B226" t="str">
            <v>MAMBORE</v>
          </cell>
          <cell r="C226">
            <v>2005</v>
          </cell>
          <cell r="D226">
            <v>15404353.109999999</v>
          </cell>
          <cell r="F226">
            <v>1680152.42</v>
          </cell>
          <cell r="G226">
            <v>13724200.689999999</v>
          </cell>
        </row>
        <row r="227">
          <cell r="A227" t="str">
            <v>MAMBORE2006</v>
          </cell>
          <cell r="B227" t="str">
            <v>MAMBORE</v>
          </cell>
          <cell r="C227">
            <v>2006</v>
          </cell>
          <cell r="G227">
            <v>13892316.960000001</v>
          </cell>
        </row>
        <row r="228">
          <cell r="A228" t="str">
            <v>MAMBORE2007</v>
          </cell>
          <cell r="B228" t="str">
            <v>MAMBORE</v>
          </cell>
          <cell r="C228">
            <v>2007</v>
          </cell>
          <cell r="G228">
            <v>13645940.859999999</v>
          </cell>
        </row>
        <row r="229">
          <cell r="A229" t="str">
            <v>MAMBORE2008</v>
          </cell>
          <cell r="B229" t="str">
            <v>MAMBORE</v>
          </cell>
          <cell r="C229">
            <v>2008</v>
          </cell>
          <cell r="G229">
            <v>16876904.16</v>
          </cell>
        </row>
        <row r="230">
          <cell r="A230" t="str">
            <v>MAMBORE2009</v>
          </cell>
          <cell r="B230" t="str">
            <v>MAMBORE</v>
          </cell>
          <cell r="C230">
            <v>2009</v>
          </cell>
          <cell r="G230">
            <v>19141977.550000001</v>
          </cell>
        </row>
        <row r="231">
          <cell r="A231" t="str">
            <v>MAMBORE2010</v>
          </cell>
          <cell r="B231" t="str">
            <v>MAMBORE</v>
          </cell>
          <cell r="C231">
            <v>2010</v>
          </cell>
          <cell r="G231">
            <v>20129090.850000001</v>
          </cell>
        </row>
        <row r="232">
          <cell r="A232" t="str">
            <v>MAMBORE2011</v>
          </cell>
          <cell r="B232" t="str">
            <v>MAMBORE</v>
          </cell>
          <cell r="C232">
            <v>2011</v>
          </cell>
          <cell r="G232">
            <v>25914527.010000002</v>
          </cell>
        </row>
        <row r="233">
          <cell r="A233" t="str">
            <v>MAMBORE2012</v>
          </cell>
          <cell r="B233" t="str">
            <v>MAMBORE</v>
          </cell>
          <cell r="C233">
            <v>2012</v>
          </cell>
          <cell r="G233">
            <v>27318334.09</v>
          </cell>
        </row>
        <row r="234">
          <cell r="A234" t="str">
            <v>MAMBORE2013</v>
          </cell>
          <cell r="B234" t="str">
            <v>MAMBORE</v>
          </cell>
          <cell r="C234">
            <v>2013</v>
          </cell>
          <cell r="G234">
            <v>31370544.940000001</v>
          </cell>
        </row>
        <row r="235">
          <cell r="A235" t="str">
            <v>MAMBORE2014</v>
          </cell>
          <cell r="B235" t="str">
            <v>MAMBORE</v>
          </cell>
          <cell r="C235">
            <v>2014</v>
          </cell>
          <cell r="G235">
            <v>34272830.049999997</v>
          </cell>
        </row>
        <row r="236">
          <cell r="A236" t="str">
            <v>NOVA CANTU2002</v>
          </cell>
          <cell r="B236" t="str">
            <v>NOVA CANTU</v>
          </cell>
          <cell r="C236">
            <v>2002</v>
          </cell>
          <cell r="D236">
            <v>5310000</v>
          </cell>
          <cell r="F236">
            <v>0</v>
          </cell>
          <cell r="G236">
            <v>5310000</v>
          </cell>
        </row>
        <row r="237">
          <cell r="A237" t="str">
            <v>NOVA CANTU2003</v>
          </cell>
          <cell r="B237" t="str">
            <v>NOVA CANTU</v>
          </cell>
          <cell r="C237">
            <v>2003</v>
          </cell>
          <cell r="D237">
            <v>5565628</v>
          </cell>
          <cell r="F237">
            <v>610735</v>
          </cell>
          <cell r="G237">
            <v>4954893</v>
          </cell>
        </row>
        <row r="238">
          <cell r="A238" t="str">
            <v>NOVA CANTU2004</v>
          </cell>
          <cell r="B238" t="str">
            <v>NOVA CANTU</v>
          </cell>
          <cell r="C238">
            <v>2004</v>
          </cell>
          <cell r="D238">
            <v>6521404.7199999997</v>
          </cell>
          <cell r="F238">
            <v>698997.21</v>
          </cell>
          <cell r="G238">
            <v>5822407.5099999998</v>
          </cell>
        </row>
        <row r="239">
          <cell r="A239" t="str">
            <v>NOVA CANTU2005</v>
          </cell>
          <cell r="B239" t="str">
            <v>NOVA CANTU</v>
          </cell>
          <cell r="C239">
            <v>2005</v>
          </cell>
          <cell r="D239">
            <v>7620747.9100000001</v>
          </cell>
          <cell r="F239">
            <v>803573.71</v>
          </cell>
          <cell r="G239">
            <v>6817174.2000000002</v>
          </cell>
        </row>
        <row r="240">
          <cell r="A240" t="str">
            <v>NOVA CANTU2006</v>
          </cell>
          <cell r="B240" t="str">
            <v>NOVA CANTU</v>
          </cell>
          <cell r="C240">
            <v>2006</v>
          </cell>
          <cell r="G240">
            <v>6512087.6299999999</v>
          </cell>
        </row>
        <row r="241">
          <cell r="A241" t="str">
            <v>NOVA CANTU2007</v>
          </cell>
          <cell r="B241" t="str">
            <v>NOVA CANTU</v>
          </cell>
          <cell r="C241">
            <v>2007</v>
          </cell>
          <cell r="G241">
            <v>6775520.8799999999</v>
          </cell>
        </row>
        <row r="242">
          <cell r="A242" t="str">
            <v>NOVA CANTU2008</v>
          </cell>
          <cell r="B242" t="str">
            <v>NOVA CANTU</v>
          </cell>
          <cell r="C242">
            <v>2008</v>
          </cell>
          <cell r="G242">
            <v>7977968.7699999996</v>
          </cell>
        </row>
        <row r="243">
          <cell r="A243" t="str">
            <v>NOVA CANTU2009</v>
          </cell>
          <cell r="B243" t="str">
            <v>NOVA CANTU</v>
          </cell>
          <cell r="C243">
            <v>2009</v>
          </cell>
          <cell r="G243">
            <v>8245012</v>
          </cell>
        </row>
        <row r="244">
          <cell r="A244" t="str">
            <v>NOVA CANTU2010</v>
          </cell>
          <cell r="B244" t="str">
            <v>NOVA CANTU</v>
          </cell>
          <cell r="C244">
            <v>2010</v>
          </cell>
          <cell r="D244">
            <v>11537142.369999999</v>
          </cell>
          <cell r="F244">
            <v>1582592.89</v>
          </cell>
          <cell r="G244">
            <v>9954549.4799999986</v>
          </cell>
        </row>
        <row r="245">
          <cell r="A245" t="str">
            <v>NOVA CANTU2011</v>
          </cell>
          <cell r="B245" t="str">
            <v>NOVA CANTU</v>
          </cell>
          <cell r="C245">
            <v>2011</v>
          </cell>
          <cell r="G245">
            <v>11279104.470000001</v>
          </cell>
        </row>
        <row r="246">
          <cell r="A246" t="str">
            <v>NOVA CANTU2012</v>
          </cell>
          <cell r="B246" t="str">
            <v>NOVA CANTU</v>
          </cell>
          <cell r="C246">
            <v>2012</v>
          </cell>
          <cell r="G246">
            <v>12047258.310000001</v>
          </cell>
        </row>
        <row r="247">
          <cell r="A247" t="str">
            <v>NOVA CANTU2013</v>
          </cell>
          <cell r="B247" t="str">
            <v>NOVA CANTU</v>
          </cell>
          <cell r="C247">
            <v>2013</v>
          </cell>
          <cell r="G247">
            <v>13043903.439999999</v>
          </cell>
        </row>
        <row r="248">
          <cell r="A248" t="str">
            <v>NOVA CANTU2014</v>
          </cell>
          <cell r="B248" t="str">
            <v>NOVA CANTU</v>
          </cell>
          <cell r="C248">
            <v>2014</v>
          </cell>
          <cell r="G248">
            <v>15503446.67</v>
          </cell>
        </row>
        <row r="249">
          <cell r="A249" t="str">
            <v>TAPES2002</v>
          </cell>
          <cell r="B249" t="str">
            <v>TAPES</v>
          </cell>
          <cell r="C249">
            <v>2002</v>
          </cell>
          <cell r="G249">
            <v>8471114.7699999996</v>
          </cell>
        </row>
        <row r="250">
          <cell r="A250" t="str">
            <v>TAPES2003</v>
          </cell>
          <cell r="B250" t="str">
            <v>TAPES</v>
          </cell>
          <cell r="C250">
            <v>2003</v>
          </cell>
          <cell r="G250">
            <v>9323672.0500000007</v>
          </cell>
        </row>
        <row r="251">
          <cell r="A251" t="str">
            <v>TAPES2004</v>
          </cell>
          <cell r="B251" t="str">
            <v>TAPES</v>
          </cell>
          <cell r="C251">
            <v>2004</v>
          </cell>
          <cell r="G251">
            <v>11294157.710000001</v>
          </cell>
        </row>
        <row r="252">
          <cell r="A252" t="str">
            <v>TAPES2005</v>
          </cell>
          <cell r="B252" t="str">
            <v>TAPES</v>
          </cell>
          <cell r="C252">
            <v>2005</v>
          </cell>
          <cell r="G252">
            <v>13041453.279999999</v>
          </cell>
        </row>
        <row r="253">
          <cell r="A253" t="str">
            <v>TAPES2006</v>
          </cell>
          <cell r="B253" t="str">
            <v>TAPES</v>
          </cell>
          <cell r="C253">
            <v>2006</v>
          </cell>
          <cell r="G253">
            <v>14030431.630000001</v>
          </cell>
        </row>
        <row r="254">
          <cell r="A254" t="str">
            <v>TAPES2007</v>
          </cell>
          <cell r="B254" t="str">
            <v>TAPES</v>
          </cell>
          <cell r="C254">
            <v>2007</v>
          </cell>
          <cell r="G254">
            <v>16848945.670000002</v>
          </cell>
        </row>
        <row r="255">
          <cell r="A255" t="str">
            <v>TAPES2008</v>
          </cell>
          <cell r="B255" t="str">
            <v>TAPES</v>
          </cell>
          <cell r="C255">
            <v>2008</v>
          </cell>
          <cell r="G255">
            <v>17692481.870000001</v>
          </cell>
        </row>
        <row r="256">
          <cell r="A256" t="str">
            <v>TAPES2009</v>
          </cell>
          <cell r="B256" t="str">
            <v>TAPES</v>
          </cell>
          <cell r="C256">
            <v>2009</v>
          </cell>
          <cell r="G256">
            <v>19661635.879999999</v>
          </cell>
        </row>
        <row r="257">
          <cell r="A257" t="str">
            <v>TAPES2010</v>
          </cell>
          <cell r="B257" t="str">
            <v>TAPES</v>
          </cell>
          <cell r="C257">
            <v>2010</v>
          </cell>
          <cell r="G257">
            <v>21478720.899999999</v>
          </cell>
        </row>
        <row r="258">
          <cell r="A258" t="str">
            <v>TAPES2011</v>
          </cell>
          <cell r="B258" t="str">
            <v>TAPES</v>
          </cell>
          <cell r="C258">
            <v>2011</v>
          </cell>
          <cell r="G258">
            <v>23955453.850000001</v>
          </cell>
        </row>
        <row r="259">
          <cell r="A259" t="str">
            <v>TAPES2012</v>
          </cell>
          <cell r="B259" t="str">
            <v>TAPES</v>
          </cell>
          <cell r="C259">
            <v>2012</v>
          </cell>
          <cell r="G259">
            <v>24980095.239999998</v>
          </cell>
        </row>
        <row r="260">
          <cell r="A260" t="str">
            <v>TAPES2013</v>
          </cell>
          <cell r="B260" t="str">
            <v>TAPES</v>
          </cell>
          <cell r="C260">
            <v>2013</v>
          </cell>
          <cell r="G260">
            <v>28960070.859999999</v>
          </cell>
        </row>
        <row r="261">
          <cell r="A261" t="str">
            <v>TAPES2014</v>
          </cell>
          <cell r="B261" t="str">
            <v>TAPES</v>
          </cell>
          <cell r="C261">
            <v>2014</v>
          </cell>
          <cell r="G261">
            <v>30839030.120000001</v>
          </cell>
        </row>
        <row r="262">
          <cell r="A262" t="str">
            <v>SÃO GONÇALO DO PARÁ2002</v>
          </cell>
          <cell r="B262" t="str">
            <v>SÃO GONÇALO DO PARÁ</v>
          </cell>
          <cell r="C262">
            <v>2002</v>
          </cell>
          <cell r="D262">
            <v>4306703</v>
          </cell>
          <cell r="F262">
            <v>426724</v>
          </cell>
          <cell r="G262">
            <v>3879979</v>
          </cell>
        </row>
        <row r="263">
          <cell r="A263" t="str">
            <v>SÃO GONÇALO DO PARÁ2003</v>
          </cell>
          <cell r="B263" t="str">
            <v>SÃO GONÇALO DO PARÁ</v>
          </cell>
          <cell r="C263">
            <v>2003</v>
          </cell>
          <cell r="D263">
            <v>4862547</v>
          </cell>
          <cell r="F263">
            <v>467684</v>
          </cell>
          <cell r="G263">
            <v>4394863</v>
          </cell>
        </row>
        <row r="264">
          <cell r="A264" t="str">
            <v>SÃO GONÇALO DO PARÁ2004</v>
          </cell>
          <cell r="B264" t="str">
            <v>SÃO GONÇALO DO PARÁ</v>
          </cell>
          <cell r="C264">
            <v>2004</v>
          </cell>
          <cell r="D264">
            <v>5402000</v>
          </cell>
          <cell r="F264">
            <v>534000</v>
          </cell>
          <cell r="G264">
            <v>4868000</v>
          </cell>
        </row>
        <row r="265">
          <cell r="A265" t="str">
            <v>SÃO GONÇALO DO PARÁ2005</v>
          </cell>
          <cell r="B265" t="str">
            <v>SÃO GONÇALO DO PARÁ</v>
          </cell>
          <cell r="C265">
            <v>2005</v>
          </cell>
          <cell r="D265">
            <v>6713955.6900000004</v>
          </cell>
          <cell r="F265">
            <v>662978.5</v>
          </cell>
          <cell r="G265">
            <v>6050977.1900000004</v>
          </cell>
        </row>
        <row r="266">
          <cell r="A266" t="str">
            <v>SÃO GONÇALO DO PARÁ2006</v>
          </cell>
          <cell r="B266" t="str">
            <v>SÃO GONÇALO DO PARÁ</v>
          </cell>
          <cell r="C266">
            <v>2006</v>
          </cell>
          <cell r="G266">
            <v>7140966.54</v>
          </cell>
        </row>
        <row r="267">
          <cell r="A267" t="str">
            <v>SÃO GONÇALO DO PARÁ2007</v>
          </cell>
          <cell r="B267" t="str">
            <v>SÃO GONÇALO DO PARÁ</v>
          </cell>
          <cell r="C267">
            <v>2007</v>
          </cell>
          <cell r="G267">
            <v>8244578.5800000001</v>
          </cell>
        </row>
        <row r="268">
          <cell r="A268" t="str">
            <v>SÃO GONÇALO DO PARÁ2008</v>
          </cell>
          <cell r="B268" t="str">
            <v>SÃO GONÇALO DO PARÁ</v>
          </cell>
          <cell r="C268">
            <v>2008</v>
          </cell>
          <cell r="G268">
            <v>11527137.130000001</v>
          </cell>
        </row>
        <row r="269">
          <cell r="A269" t="str">
            <v>SÃO GONÇALO DO PARÁ2009</v>
          </cell>
          <cell r="B269" t="str">
            <v>SÃO GONÇALO DO PARÁ</v>
          </cell>
          <cell r="C269">
            <v>2009</v>
          </cell>
          <cell r="G269">
            <v>11945302.48</v>
          </cell>
        </row>
        <row r="270">
          <cell r="A270" t="str">
            <v>SÃO GONÇALO DO PARÁ2010</v>
          </cell>
          <cell r="B270" t="str">
            <v>SÃO GONÇALO DO PARÁ</v>
          </cell>
          <cell r="C270">
            <v>2010</v>
          </cell>
          <cell r="G270">
            <v>13024552.439999999</v>
          </cell>
        </row>
        <row r="271">
          <cell r="A271" t="str">
            <v>SÃO GONÇALO DO PARÁ2011</v>
          </cell>
          <cell r="B271" t="str">
            <v>SÃO GONÇALO DO PARÁ</v>
          </cell>
          <cell r="C271">
            <v>2011</v>
          </cell>
          <cell r="G271">
            <v>15475089.789999999</v>
          </cell>
        </row>
        <row r="272">
          <cell r="A272" t="str">
            <v>SÃO GONÇALO DO PARÁ2012</v>
          </cell>
          <cell r="B272" t="str">
            <v>SÃO GONÇALO DO PARÁ</v>
          </cell>
          <cell r="C272">
            <v>2012</v>
          </cell>
          <cell r="G272">
            <v>16219732.361308677</v>
          </cell>
          <cell r="H272">
            <v>9121977.4800000004</v>
          </cell>
          <cell r="I272">
            <v>0.56240000000000001</v>
          </cell>
        </row>
        <row r="273">
          <cell r="A273" t="str">
            <v>SÃO GONÇALO DO PARÁ2013</v>
          </cell>
          <cell r="B273" t="str">
            <v>SÃO GONÇALO DO PARÁ</v>
          </cell>
          <cell r="C273">
            <v>2013</v>
          </cell>
          <cell r="D273">
            <v>20329942.789999999</v>
          </cell>
          <cell r="F273">
            <v>2313648.7050000001</v>
          </cell>
          <cell r="G273">
            <v>18016294.085000001</v>
          </cell>
        </row>
        <row r="274">
          <cell r="A274" t="str">
            <v>SÃO GONÇALO DO PARÁ2014</v>
          </cell>
          <cell r="B274" t="str">
            <v>SÃO GONÇALO DO PARÁ</v>
          </cell>
          <cell r="C274">
            <v>2014</v>
          </cell>
        </row>
        <row r="275">
          <cell r="A275" t="str">
            <v>DIVINÓPOLIS2002</v>
          </cell>
          <cell r="B275" t="str">
            <v>DIVINÓPOLIS</v>
          </cell>
          <cell r="C275">
            <v>2002</v>
          </cell>
          <cell r="D275">
            <v>108633897.5</v>
          </cell>
          <cell r="F275">
            <v>0</v>
          </cell>
          <cell r="G275">
            <v>108633897.5</v>
          </cell>
        </row>
        <row r="276">
          <cell r="A276" t="str">
            <v>DIVINÓPOLIS2003</v>
          </cell>
          <cell r="B276" t="str">
            <v>DIVINÓPOLIS</v>
          </cell>
          <cell r="C276">
            <v>2003</v>
          </cell>
          <cell r="D276">
            <v>122545692.7</v>
          </cell>
          <cell r="F276">
            <v>6618495.3899999997</v>
          </cell>
          <cell r="G276">
            <v>115927197.31</v>
          </cell>
        </row>
        <row r="277">
          <cell r="A277" t="str">
            <v>DIVINÓPOLIS2004</v>
          </cell>
          <cell r="B277" t="str">
            <v>DIVINÓPOLIS</v>
          </cell>
          <cell r="C277">
            <v>2004</v>
          </cell>
          <cell r="D277">
            <v>151476568.69999999</v>
          </cell>
          <cell r="F277">
            <v>7755554.6100000003</v>
          </cell>
          <cell r="G277">
            <v>143721014.08999997</v>
          </cell>
        </row>
        <row r="278">
          <cell r="A278" t="str">
            <v>DIVINÓPOLIS2005</v>
          </cell>
          <cell r="B278" t="str">
            <v>DIVINÓPOLIS</v>
          </cell>
          <cell r="C278">
            <v>2005</v>
          </cell>
          <cell r="D278">
            <v>177510380.41</v>
          </cell>
          <cell r="F278">
            <v>9465443.4900000002</v>
          </cell>
          <cell r="G278">
            <v>168044936.91999999</v>
          </cell>
        </row>
        <row r="279">
          <cell r="A279" t="str">
            <v>DIVINÓPOLIS2006</v>
          </cell>
          <cell r="B279" t="str">
            <v>DIVINÓPOLIS</v>
          </cell>
          <cell r="C279">
            <v>2006</v>
          </cell>
          <cell r="G279">
            <v>183469520.34999999</v>
          </cell>
        </row>
        <row r="280">
          <cell r="A280" t="str">
            <v>DIVINÓPOLIS2007</v>
          </cell>
          <cell r="B280" t="str">
            <v>DIVINÓPOLIS</v>
          </cell>
          <cell r="C280">
            <v>2007</v>
          </cell>
          <cell r="G280">
            <v>207551412.16</v>
          </cell>
        </row>
        <row r="281">
          <cell r="A281" t="str">
            <v>DIVINÓPOLIS2008</v>
          </cell>
          <cell r="B281" t="str">
            <v>DIVINÓPOLIS</v>
          </cell>
          <cell r="C281">
            <v>2008</v>
          </cell>
          <cell r="G281">
            <v>252755721.13</v>
          </cell>
        </row>
        <row r="282">
          <cell r="A282" t="str">
            <v>DIVINÓPOLIS2009</v>
          </cell>
          <cell r="B282" t="str">
            <v>DIVINÓPOLIS</v>
          </cell>
          <cell r="C282">
            <v>2009</v>
          </cell>
          <cell r="G282">
            <v>256754736.13</v>
          </cell>
        </row>
        <row r="283">
          <cell r="A283" t="str">
            <v>DIVINÓPOLIS2010</v>
          </cell>
          <cell r="B283" t="str">
            <v>DIVINÓPOLIS</v>
          </cell>
          <cell r="C283">
            <v>2010</v>
          </cell>
          <cell r="G283">
            <v>300001709.38</v>
          </cell>
        </row>
        <row r="284">
          <cell r="A284" t="str">
            <v>DIVINÓPOLIS2011</v>
          </cell>
          <cell r="B284" t="str">
            <v>DIVINÓPOLIS</v>
          </cell>
          <cell r="C284">
            <v>2011</v>
          </cell>
          <cell r="G284">
            <v>322732261</v>
          </cell>
        </row>
        <row r="285">
          <cell r="A285" t="str">
            <v>DIVINÓPOLIS2012</v>
          </cell>
          <cell r="B285" t="str">
            <v>DIVINÓPOLIS</v>
          </cell>
          <cell r="C285">
            <v>2012</v>
          </cell>
          <cell r="G285">
            <v>326095984.97000003</v>
          </cell>
        </row>
        <row r="286">
          <cell r="A286" t="str">
            <v>DIVINÓPOLIS2013</v>
          </cell>
          <cell r="B286" t="str">
            <v>DIVINÓPOLIS</v>
          </cell>
          <cell r="C286">
            <v>2013</v>
          </cell>
          <cell r="G286">
            <v>326095984.97000003</v>
          </cell>
        </row>
        <row r="287">
          <cell r="A287" t="str">
            <v>DIVINÓPOLIS2014</v>
          </cell>
          <cell r="B287" t="str">
            <v>DIVINÓPOLIS</v>
          </cell>
          <cell r="C287">
            <v>2014</v>
          </cell>
          <cell r="D287">
            <v>472417391.60000002</v>
          </cell>
          <cell r="F287">
            <v>31800721.550000001</v>
          </cell>
          <cell r="G287">
            <v>440616670.05000001</v>
          </cell>
        </row>
        <row r="288">
          <cell r="A288" t="str">
            <v>ITAMBACURI2002</v>
          </cell>
          <cell r="B288" t="str">
            <v>ITAMBACURI</v>
          </cell>
          <cell r="C288">
            <v>2002</v>
          </cell>
          <cell r="D288">
            <v>10462767.65</v>
          </cell>
          <cell r="F288">
            <v>807028.22</v>
          </cell>
          <cell r="G288">
            <v>9655739.4299999997</v>
          </cell>
        </row>
        <row r="289">
          <cell r="A289" t="str">
            <v>ITAMBACURI2003</v>
          </cell>
          <cell r="B289" t="str">
            <v>ITAMBACURI</v>
          </cell>
          <cell r="C289">
            <v>2003</v>
          </cell>
          <cell r="D289">
            <v>13838041.390000001</v>
          </cell>
          <cell r="F289">
            <v>846169.1</v>
          </cell>
          <cell r="G289">
            <v>12991872.290000001</v>
          </cell>
        </row>
        <row r="290">
          <cell r="A290" t="str">
            <v>ITAMBACURI2004</v>
          </cell>
          <cell r="B290" t="str">
            <v>ITAMBACURI</v>
          </cell>
          <cell r="C290">
            <v>2004</v>
          </cell>
          <cell r="D290">
            <v>14027900.58</v>
          </cell>
          <cell r="F290">
            <v>923905.98</v>
          </cell>
          <cell r="G290">
            <v>13103994.6</v>
          </cell>
        </row>
        <row r="291">
          <cell r="A291" t="str">
            <v>ITAMBACURI2005</v>
          </cell>
          <cell r="B291" t="str">
            <v>ITAMBACURI</v>
          </cell>
          <cell r="C291">
            <v>2005</v>
          </cell>
          <cell r="D291">
            <v>15965524.33</v>
          </cell>
          <cell r="F291">
            <v>1105396.05</v>
          </cell>
          <cell r="G291">
            <v>14860128.279999999</v>
          </cell>
        </row>
        <row r="292">
          <cell r="A292" t="str">
            <v>ITAMBACURI2006</v>
          </cell>
          <cell r="B292" t="str">
            <v>ITAMBACURI</v>
          </cell>
          <cell r="C292">
            <v>2006</v>
          </cell>
          <cell r="G292">
            <v>16087022.6</v>
          </cell>
        </row>
        <row r="293">
          <cell r="A293" t="str">
            <v>ITAMBACURI2007</v>
          </cell>
          <cell r="B293" t="str">
            <v>ITAMBACURI</v>
          </cell>
          <cell r="C293">
            <v>2007</v>
          </cell>
          <cell r="G293">
            <v>19141656.25</v>
          </cell>
        </row>
        <row r="294">
          <cell r="A294" t="str">
            <v>ITAMBACURI2008</v>
          </cell>
          <cell r="B294" t="str">
            <v>ITAMBACURI</v>
          </cell>
          <cell r="C294">
            <v>2008</v>
          </cell>
          <cell r="G294">
            <v>23978331.879999999</v>
          </cell>
        </row>
        <row r="295">
          <cell r="A295" t="str">
            <v>ITAMBACURI2009</v>
          </cell>
          <cell r="B295" t="str">
            <v>ITAMBACURI</v>
          </cell>
          <cell r="C295">
            <v>2009</v>
          </cell>
          <cell r="G295">
            <v>23359166.579999998</v>
          </cell>
        </row>
        <row r="296">
          <cell r="A296" t="str">
            <v>ITAMBACURI2010</v>
          </cell>
          <cell r="B296" t="str">
            <v>ITAMBACURI</v>
          </cell>
          <cell r="C296">
            <v>2010</v>
          </cell>
          <cell r="G296">
            <v>26975527.550000001</v>
          </cell>
        </row>
        <row r="297">
          <cell r="A297" t="str">
            <v>ITAMBACURI2011</v>
          </cell>
          <cell r="B297" t="str">
            <v>ITAMBACURI</v>
          </cell>
          <cell r="C297">
            <v>2011</v>
          </cell>
          <cell r="G297">
            <v>29455910.350000001</v>
          </cell>
        </row>
        <row r="298">
          <cell r="A298" t="str">
            <v>ITAMBACURI2012</v>
          </cell>
          <cell r="B298" t="str">
            <v>ITAMBACURI</v>
          </cell>
          <cell r="C298">
            <v>2012</v>
          </cell>
          <cell r="G298">
            <v>28885041.690000001</v>
          </cell>
        </row>
        <row r="299">
          <cell r="A299" t="str">
            <v>ITAMBACURI2013</v>
          </cell>
          <cell r="B299" t="str">
            <v>ITAMBACURI</v>
          </cell>
          <cell r="C299">
            <v>2013</v>
          </cell>
          <cell r="G299">
            <v>33485617.390000001</v>
          </cell>
        </row>
        <row r="300">
          <cell r="A300" t="str">
            <v>ITAMBACURI2014</v>
          </cell>
          <cell r="B300" t="str">
            <v>ITAMBACURI</v>
          </cell>
          <cell r="C300">
            <v>2014</v>
          </cell>
          <cell r="D300">
            <v>44592215.310000002</v>
          </cell>
          <cell r="F300">
            <v>3722561.6</v>
          </cell>
          <cell r="G300">
            <v>40869653.710000001</v>
          </cell>
        </row>
        <row r="301">
          <cell r="A301" t="str">
            <v>DIONÍSIO CERQUEIRA2002</v>
          </cell>
          <cell r="B301" t="str">
            <v>DIONÍSIO CERQUEIRA</v>
          </cell>
          <cell r="C301">
            <v>2002</v>
          </cell>
          <cell r="D301">
            <v>7042132.6100000003</v>
          </cell>
          <cell r="F301">
            <v>655580.63</v>
          </cell>
          <cell r="G301">
            <v>6386551.9800000004</v>
          </cell>
        </row>
        <row r="302">
          <cell r="A302" t="str">
            <v>DIONÍSIO CERQUEIRA2003</v>
          </cell>
          <cell r="B302" t="str">
            <v>DIONÍSIO CERQUEIRA</v>
          </cell>
          <cell r="C302">
            <v>2003</v>
          </cell>
          <cell r="D302">
            <v>8226246.6699999999</v>
          </cell>
          <cell r="F302">
            <v>713593.7</v>
          </cell>
          <cell r="G302">
            <v>7512652.9699999997</v>
          </cell>
        </row>
        <row r="303">
          <cell r="A303" t="str">
            <v>DIONÍSIO CERQUEIRA2004</v>
          </cell>
          <cell r="B303" t="str">
            <v>DIONÍSIO CERQUEIRA</v>
          </cell>
          <cell r="C303">
            <v>2004</v>
          </cell>
          <cell r="D303">
            <v>9177573.3000000007</v>
          </cell>
          <cell r="F303">
            <v>793988.12</v>
          </cell>
          <cell r="G303">
            <v>8383585.1800000006</v>
          </cell>
        </row>
        <row r="304">
          <cell r="A304" t="str">
            <v>DIONÍSIO CERQUEIRA2005</v>
          </cell>
          <cell r="B304" t="str">
            <v>DIONÍSIO CERQUEIRA</v>
          </cell>
          <cell r="C304">
            <v>2005</v>
          </cell>
          <cell r="D304">
            <v>10350054.390000001</v>
          </cell>
          <cell r="F304">
            <v>936182.31</v>
          </cell>
          <cell r="G304">
            <v>9413872.0800000001</v>
          </cell>
        </row>
        <row r="305">
          <cell r="A305" t="str">
            <v>DIONÍSIO CERQUEIRA2006</v>
          </cell>
          <cell r="B305" t="str">
            <v>DIONÍSIO CERQUEIRA</v>
          </cell>
          <cell r="C305">
            <v>2006</v>
          </cell>
          <cell r="G305">
            <v>11270659.630000001</v>
          </cell>
        </row>
        <row r="306">
          <cell r="A306" t="str">
            <v>DIONÍSIO CERQUEIRA2007</v>
          </cell>
          <cell r="B306" t="str">
            <v>DIONÍSIO CERQUEIRA</v>
          </cell>
          <cell r="C306">
            <v>2007</v>
          </cell>
          <cell r="G306">
            <v>12022838.27</v>
          </cell>
        </row>
        <row r="307">
          <cell r="A307" t="str">
            <v>DIONÍSIO CERQUEIRA2008</v>
          </cell>
          <cell r="B307" t="str">
            <v>DIONÍSIO CERQUEIRA</v>
          </cell>
          <cell r="C307">
            <v>2008</v>
          </cell>
          <cell r="G307">
            <v>15214764.75</v>
          </cell>
        </row>
        <row r="308">
          <cell r="A308" t="str">
            <v>DIONÍSIO CERQUEIRA2009</v>
          </cell>
          <cell r="B308" t="str">
            <v>DIONÍSIO CERQUEIRA</v>
          </cell>
          <cell r="C308">
            <v>2009</v>
          </cell>
          <cell r="G308">
            <v>16261209.130000001</v>
          </cell>
        </row>
        <row r="309">
          <cell r="A309" t="str">
            <v>DIONÍSIO CERQUEIRA2010</v>
          </cell>
          <cell r="B309" t="str">
            <v>DIONÍSIO CERQUEIRA</v>
          </cell>
          <cell r="C309">
            <v>2010</v>
          </cell>
          <cell r="G309">
            <v>18380484.649999999</v>
          </cell>
        </row>
        <row r="310">
          <cell r="A310" t="str">
            <v>DIONÍSIO CERQUEIRA2011</v>
          </cell>
          <cell r="B310" t="str">
            <v>DIONÍSIO CERQUEIRA</v>
          </cell>
          <cell r="C310">
            <v>2011</v>
          </cell>
          <cell r="G310">
            <v>22331069.390000001</v>
          </cell>
        </row>
        <row r="311">
          <cell r="A311" t="str">
            <v>DIONÍSIO CERQUEIRA2012</v>
          </cell>
          <cell r="B311" t="str">
            <v>DIONÍSIO CERQUEIRA</v>
          </cell>
          <cell r="C311">
            <v>2012</v>
          </cell>
          <cell r="G311">
            <v>24851921.920000002</v>
          </cell>
        </row>
        <row r="312">
          <cell r="A312" t="str">
            <v>DIONÍSIO CERQUEIRA2013</v>
          </cell>
          <cell r="B312" t="str">
            <v>DIONÍSIO CERQUEIRA</v>
          </cell>
          <cell r="C312">
            <v>2013</v>
          </cell>
          <cell r="G312">
            <v>28542648.850000001</v>
          </cell>
        </row>
        <row r="313">
          <cell r="A313" t="str">
            <v>DIONÍSIO CERQUEIRA2014</v>
          </cell>
          <cell r="B313" t="str">
            <v>DIONÍSIO CERQUEIRA</v>
          </cell>
          <cell r="C313">
            <v>2014</v>
          </cell>
          <cell r="G313">
            <v>35704045.109999999</v>
          </cell>
        </row>
        <row r="314">
          <cell r="A314" t="str">
            <v>ASSIS CHATEAUBRIAND2002</v>
          </cell>
          <cell r="B314" t="str">
            <v>ASSIS CHATEAUBRIAND</v>
          </cell>
          <cell r="C314">
            <v>2002</v>
          </cell>
          <cell r="D314">
            <v>19003983.969999999</v>
          </cell>
          <cell r="F314">
            <v>1806064.76</v>
          </cell>
          <cell r="G314">
            <v>17197919.209999997</v>
          </cell>
        </row>
        <row r="315">
          <cell r="A315" t="str">
            <v>ASSIS CHATEAUBRIAND2003</v>
          </cell>
          <cell r="B315" t="str">
            <v>ASSIS CHATEAUBRIAND</v>
          </cell>
          <cell r="C315">
            <v>2003</v>
          </cell>
          <cell r="D315">
            <v>22467000</v>
          </cell>
          <cell r="F315">
            <v>1921000</v>
          </cell>
          <cell r="G315">
            <v>20546000</v>
          </cell>
        </row>
        <row r="316">
          <cell r="A316" t="str">
            <v>ASSIS CHATEAUBRIAND2004</v>
          </cell>
          <cell r="B316" t="str">
            <v>ASSIS CHATEAUBRIAND</v>
          </cell>
          <cell r="C316">
            <v>2004</v>
          </cell>
          <cell r="D316">
            <v>26360799</v>
          </cell>
          <cell r="F316">
            <v>2359056.52</v>
          </cell>
          <cell r="G316">
            <v>24001742.48</v>
          </cell>
        </row>
        <row r="317">
          <cell r="A317" t="str">
            <v>ASSIS CHATEAUBRIAND2005</v>
          </cell>
          <cell r="B317" t="str">
            <v>ASSIS CHATEAUBRIAND</v>
          </cell>
          <cell r="C317">
            <v>2005</v>
          </cell>
          <cell r="D317">
            <v>28855514.640000001</v>
          </cell>
          <cell r="F317">
            <v>2734558.76</v>
          </cell>
          <cell r="G317">
            <v>26120955.880000003</v>
          </cell>
        </row>
        <row r="318">
          <cell r="A318" t="str">
            <v>ASSIS CHATEAUBRIAND2006</v>
          </cell>
          <cell r="B318" t="str">
            <v>ASSIS CHATEAUBRIAND</v>
          </cell>
          <cell r="C318">
            <v>2006</v>
          </cell>
          <cell r="G318">
            <v>26362176.600000001</v>
          </cell>
        </row>
        <row r="319">
          <cell r="A319" t="str">
            <v>ASSIS CHATEAUBRIAND2007</v>
          </cell>
          <cell r="B319" t="str">
            <v>ASSIS CHATEAUBRIAND</v>
          </cell>
          <cell r="C319">
            <v>2007</v>
          </cell>
          <cell r="G319">
            <v>28805458.440000001</v>
          </cell>
        </row>
        <row r="320">
          <cell r="A320" t="str">
            <v>ASSIS CHATEAUBRIAND2008</v>
          </cell>
          <cell r="B320" t="str">
            <v>ASSIS CHATEAUBRIAND</v>
          </cell>
          <cell r="C320">
            <v>2008</v>
          </cell>
          <cell r="G320">
            <v>33462491.960000001</v>
          </cell>
        </row>
        <row r="321">
          <cell r="A321" t="str">
            <v>ASSIS CHATEAUBRIAND2009</v>
          </cell>
          <cell r="B321" t="str">
            <v>ASSIS CHATEAUBRIAND</v>
          </cell>
          <cell r="C321">
            <v>2009</v>
          </cell>
          <cell r="G321">
            <v>36384590.399999999</v>
          </cell>
        </row>
        <row r="322">
          <cell r="A322" t="str">
            <v>ASSIS CHATEAUBRIAND2010</v>
          </cell>
          <cell r="B322" t="str">
            <v>ASSIS CHATEAUBRIAND</v>
          </cell>
          <cell r="C322">
            <v>2010</v>
          </cell>
          <cell r="G322">
            <v>41465981.259999998</v>
          </cell>
        </row>
        <row r="323">
          <cell r="A323" t="str">
            <v>ASSIS CHATEAUBRIAND2011</v>
          </cell>
          <cell r="B323" t="str">
            <v>ASSIS CHATEAUBRIAND</v>
          </cell>
          <cell r="C323">
            <v>2011</v>
          </cell>
          <cell r="G323">
            <v>48064624.93</v>
          </cell>
        </row>
        <row r="324">
          <cell r="A324" t="str">
            <v>ASSIS CHATEAUBRIAND2012</v>
          </cell>
          <cell r="B324" t="str">
            <v>ASSIS CHATEAUBRIAND</v>
          </cell>
          <cell r="C324">
            <v>2012</v>
          </cell>
          <cell r="G324">
            <v>51019009.079999998</v>
          </cell>
        </row>
        <row r="325">
          <cell r="A325" t="str">
            <v>ASSIS CHATEAUBRIAND2013</v>
          </cell>
          <cell r="B325" t="str">
            <v>ASSIS CHATEAUBRIAND</v>
          </cell>
          <cell r="C325">
            <v>2013</v>
          </cell>
          <cell r="G325">
            <v>59638974.200000003</v>
          </cell>
        </row>
        <row r="326">
          <cell r="A326" t="str">
            <v>ASSIS CHATEAUBRIAND2014</v>
          </cell>
          <cell r="B326" t="str">
            <v>ASSIS CHATEAUBRIAND</v>
          </cell>
          <cell r="C326">
            <v>2014</v>
          </cell>
          <cell r="G326">
            <v>64679937.5</v>
          </cell>
        </row>
        <row r="327">
          <cell r="A327" t="str">
            <v>NOVA OLÍMPIA2002</v>
          </cell>
          <cell r="B327" t="str">
            <v>NOVA OLÍMPIA</v>
          </cell>
          <cell r="C327">
            <v>2002</v>
          </cell>
          <cell r="D327">
            <v>5627623.0300000003</v>
          </cell>
          <cell r="F327">
            <v>373128.09</v>
          </cell>
          <cell r="G327">
            <v>5254494.9400000004</v>
          </cell>
        </row>
        <row r="328">
          <cell r="A328" t="str">
            <v>NOVA OLÍMPIA2003</v>
          </cell>
          <cell r="B328" t="str">
            <v>NOVA OLÍMPIA</v>
          </cell>
          <cell r="C328">
            <v>2003</v>
          </cell>
          <cell r="D328">
            <v>4175433.21</v>
          </cell>
          <cell r="F328">
            <v>409899</v>
          </cell>
          <cell r="G328">
            <v>3765534.21</v>
          </cell>
        </row>
        <row r="329">
          <cell r="A329" t="str">
            <v>NOVA OLÍMPIA2004</v>
          </cell>
          <cell r="B329" t="str">
            <v>NOVA OLÍMPIA</v>
          </cell>
          <cell r="C329">
            <v>2004</v>
          </cell>
          <cell r="D329">
            <v>5747884.8499999996</v>
          </cell>
          <cell r="F329">
            <v>488567.2</v>
          </cell>
          <cell r="G329">
            <v>5259317.6499999994</v>
          </cell>
        </row>
        <row r="330">
          <cell r="A330" t="str">
            <v>NOVA OLÍMPIA2005</v>
          </cell>
          <cell r="B330" t="str">
            <v>NOVA OLÍMPIA</v>
          </cell>
          <cell r="C330">
            <v>2005</v>
          </cell>
          <cell r="D330">
            <v>7219911.71</v>
          </cell>
          <cell r="F330">
            <v>577549.03</v>
          </cell>
          <cell r="G330">
            <v>6642362.6799999997</v>
          </cell>
        </row>
        <row r="331">
          <cell r="A331" t="str">
            <v>NOVA OLÍMPIA2006</v>
          </cell>
          <cell r="B331" t="str">
            <v>NOVA OLÍMPIA</v>
          </cell>
          <cell r="C331">
            <v>2006</v>
          </cell>
          <cell r="D331">
            <v>7416120.71</v>
          </cell>
          <cell r="F331">
            <v>650273.91</v>
          </cell>
          <cell r="G331">
            <v>6765846.7999999998</v>
          </cell>
        </row>
        <row r="332">
          <cell r="A332" t="str">
            <v>NOVA OLÍMPIA2007</v>
          </cell>
          <cell r="B332" t="str">
            <v>NOVA OLÍMPIA</v>
          </cell>
          <cell r="C332">
            <v>2007</v>
          </cell>
          <cell r="G332">
            <v>7153287.6500000004</v>
          </cell>
        </row>
        <row r="333">
          <cell r="A333" t="str">
            <v>NOVA OLÍMPIA2008</v>
          </cell>
          <cell r="B333" t="str">
            <v>NOVA OLÍMPIA</v>
          </cell>
          <cell r="C333">
            <v>2008</v>
          </cell>
          <cell r="G333">
            <v>9019609.4800000004</v>
          </cell>
        </row>
        <row r="334">
          <cell r="A334" t="str">
            <v>NOVA OLÍMPIA2009</v>
          </cell>
          <cell r="B334" t="str">
            <v>NOVA OLÍMPIA</v>
          </cell>
          <cell r="C334">
            <v>2009</v>
          </cell>
          <cell r="G334">
            <v>9029364.8499999996</v>
          </cell>
        </row>
        <row r="335">
          <cell r="A335" t="str">
            <v>NOVA OLÍMPIA2010</v>
          </cell>
          <cell r="B335" t="str">
            <v>NOVA OLÍMPIA</v>
          </cell>
          <cell r="C335">
            <v>2010</v>
          </cell>
          <cell r="G335">
            <v>9269756.5099999998</v>
          </cell>
        </row>
        <row r="336">
          <cell r="A336" t="str">
            <v>NOVA OLÍMPIA2011</v>
          </cell>
          <cell r="B336" t="str">
            <v>NOVA OLÍMPIA</v>
          </cell>
          <cell r="C336">
            <v>2011</v>
          </cell>
          <cell r="G336">
            <v>10357143.960000001</v>
          </cell>
        </row>
        <row r="337">
          <cell r="A337" t="str">
            <v>NOVA OLÍMPIA2012</v>
          </cell>
          <cell r="B337" t="str">
            <v>NOVA OLÍMPIA</v>
          </cell>
          <cell r="C337">
            <v>2012</v>
          </cell>
          <cell r="D337">
            <v>12951165.77</v>
          </cell>
          <cell r="F337">
            <v>1748079.07</v>
          </cell>
          <cell r="G337">
            <v>11203086.699999999</v>
          </cell>
        </row>
        <row r="338">
          <cell r="A338" t="str">
            <v>NOVA OLÍMPIA2013</v>
          </cell>
          <cell r="B338" t="str">
            <v>NOVA OLÍMPIA</v>
          </cell>
          <cell r="C338">
            <v>2013</v>
          </cell>
          <cell r="G338">
            <v>12929930.949999999</v>
          </cell>
        </row>
        <row r="339">
          <cell r="A339" t="str">
            <v>NOVA OLÍMPIA2014</v>
          </cell>
          <cell r="B339" t="str">
            <v>NOVA OLÍMPIA</v>
          </cell>
          <cell r="C339">
            <v>2014</v>
          </cell>
          <cell r="D339">
            <v>16458180.439999999</v>
          </cell>
          <cell r="F339">
            <v>1968715.1</v>
          </cell>
          <cell r="G339">
            <v>14489465.34</v>
          </cell>
        </row>
        <row r="340">
          <cell r="A340" t="str">
            <v>MANAQUIRI2002</v>
          </cell>
          <cell r="B340" t="str">
            <v>MANAQUIRI</v>
          </cell>
          <cell r="C340">
            <v>2002</v>
          </cell>
          <cell r="D340">
            <v>8320840.4699999997</v>
          </cell>
          <cell r="F340">
            <v>744972.62</v>
          </cell>
          <cell r="G340">
            <v>7575867.8499999996</v>
          </cell>
        </row>
        <row r="341">
          <cell r="A341" t="str">
            <v>MANAQUIRI2003</v>
          </cell>
          <cell r="B341" t="str">
            <v>MANAQUIRI</v>
          </cell>
          <cell r="C341">
            <v>2003</v>
          </cell>
          <cell r="D341">
            <v>8304717.7199999997</v>
          </cell>
          <cell r="F341">
            <v>809234.83</v>
          </cell>
          <cell r="G341">
            <v>7495482.8899999997</v>
          </cell>
        </row>
        <row r="342">
          <cell r="A342" t="str">
            <v>MANAQUIRI2004</v>
          </cell>
          <cell r="B342" t="str">
            <v>MANAQUIRI</v>
          </cell>
          <cell r="C342">
            <v>2004</v>
          </cell>
          <cell r="D342">
            <v>9981823.0099999998</v>
          </cell>
          <cell r="F342">
            <v>987286.78</v>
          </cell>
          <cell r="G342">
            <v>8994536.2300000004</v>
          </cell>
        </row>
        <row r="343">
          <cell r="A343" t="str">
            <v>MANAQUIRI2005</v>
          </cell>
          <cell r="B343" t="str">
            <v>MANAQUIRI</v>
          </cell>
          <cell r="C343">
            <v>2005</v>
          </cell>
          <cell r="D343">
            <v>13666762.140000001</v>
          </cell>
          <cell r="F343">
            <v>1312620.02</v>
          </cell>
          <cell r="G343">
            <v>12354142.120000001</v>
          </cell>
        </row>
        <row r="344">
          <cell r="A344" t="str">
            <v>MANAQUIRI2006</v>
          </cell>
          <cell r="B344" t="str">
            <v>MANAQUIRI</v>
          </cell>
          <cell r="C344">
            <v>2006</v>
          </cell>
          <cell r="D344">
            <v>15692008.49</v>
          </cell>
          <cell r="F344">
            <v>1305846.6399999999</v>
          </cell>
          <cell r="G344">
            <v>14386161.85</v>
          </cell>
        </row>
        <row r="345">
          <cell r="A345" t="str">
            <v>MANAQUIRI2007</v>
          </cell>
          <cell r="B345" t="str">
            <v>MANAQUIRI</v>
          </cell>
          <cell r="C345">
            <v>2007</v>
          </cell>
          <cell r="D345">
            <v>17103866.98</v>
          </cell>
          <cell r="F345">
            <v>1634066.81</v>
          </cell>
          <cell r="G345">
            <v>15469800.17</v>
          </cell>
        </row>
        <row r="346">
          <cell r="A346" t="str">
            <v>MANAQUIRI2008</v>
          </cell>
          <cell r="B346" t="str">
            <v>MANAQUIRI</v>
          </cell>
          <cell r="C346">
            <v>2008</v>
          </cell>
          <cell r="D346">
            <v>22214039</v>
          </cell>
          <cell r="F346">
            <v>2208313.2799999998</v>
          </cell>
          <cell r="G346">
            <v>20005725.719999999</v>
          </cell>
        </row>
        <row r="347">
          <cell r="A347" t="str">
            <v>MANAQUIRI2009</v>
          </cell>
          <cell r="B347" t="str">
            <v>MANAQUIRI</v>
          </cell>
          <cell r="C347">
            <v>2009</v>
          </cell>
          <cell r="D347">
            <v>21874286.98</v>
          </cell>
          <cell r="F347">
            <v>2275408.77</v>
          </cell>
          <cell r="G347">
            <v>19598878.210000001</v>
          </cell>
        </row>
        <row r="348">
          <cell r="A348" t="str">
            <v>MANAQUIRI2010</v>
          </cell>
          <cell r="B348" t="str">
            <v>MANAQUIRI</v>
          </cell>
          <cell r="C348">
            <v>2010</v>
          </cell>
          <cell r="D348">
            <v>25914764.949999999</v>
          </cell>
          <cell r="F348">
            <v>2596118.81</v>
          </cell>
          <cell r="G348">
            <v>23318646.140000001</v>
          </cell>
        </row>
        <row r="349">
          <cell r="A349" t="str">
            <v>MANAQUIRI2011</v>
          </cell>
          <cell r="B349" t="str">
            <v>MANAQUIRI</v>
          </cell>
          <cell r="C349">
            <v>2011</v>
          </cell>
          <cell r="D349">
            <v>30443233.57</v>
          </cell>
          <cell r="F349">
            <v>2995517.39</v>
          </cell>
          <cell r="G349">
            <v>27447716.18</v>
          </cell>
        </row>
        <row r="350">
          <cell r="A350" t="str">
            <v>MANAQUIRI2012</v>
          </cell>
          <cell r="B350" t="str">
            <v>MANAQUIRI</v>
          </cell>
          <cell r="C350">
            <v>2012</v>
          </cell>
          <cell r="D350">
            <v>34901217.960000001</v>
          </cell>
          <cell r="F350">
            <v>3163226.09</v>
          </cell>
          <cell r="G350">
            <v>31737991.870000001</v>
          </cell>
        </row>
        <row r="351">
          <cell r="A351" t="str">
            <v>MANAQUIRI2013</v>
          </cell>
          <cell r="B351" t="str">
            <v>MANAQUIRI</v>
          </cell>
          <cell r="C351">
            <v>2013</v>
          </cell>
          <cell r="D351">
            <v>39472253.310000002</v>
          </cell>
          <cell r="F351">
            <v>3818342.73</v>
          </cell>
          <cell r="G351">
            <v>35653910.580000006</v>
          </cell>
        </row>
        <row r="352">
          <cell r="A352" t="str">
            <v>MANAQUIRI2014</v>
          </cell>
          <cell r="B352" t="str">
            <v>MANAQUIRI</v>
          </cell>
          <cell r="C352">
            <v>2014</v>
          </cell>
          <cell r="D352">
            <v>41970991.890000001</v>
          </cell>
          <cell r="F352">
            <v>3999833.02</v>
          </cell>
          <cell r="G352">
            <v>37971158.869999997</v>
          </cell>
        </row>
        <row r="353">
          <cell r="A353" t="str">
            <v>SÃO BORJA2002</v>
          </cell>
          <cell r="B353" t="str">
            <v>SÃO BORJA</v>
          </cell>
          <cell r="C353">
            <v>2002</v>
          </cell>
          <cell r="G353">
            <v>27541100.940000001</v>
          </cell>
        </row>
        <row r="354">
          <cell r="A354" t="str">
            <v>SÃO BORJA2003</v>
          </cell>
          <cell r="B354" t="str">
            <v>SÃO BORJA</v>
          </cell>
          <cell r="C354">
            <v>2003</v>
          </cell>
          <cell r="G354">
            <v>32315300.32</v>
          </cell>
        </row>
        <row r="355">
          <cell r="A355" t="str">
            <v>SÃO BORJA2004</v>
          </cell>
          <cell r="B355" t="str">
            <v>SÃO BORJA</v>
          </cell>
          <cell r="C355">
            <v>2004</v>
          </cell>
          <cell r="G355">
            <v>36806284.390000001</v>
          </cell>
        </row>
        <row r="356">
          <cell r="A356" t="str">
            <v>SÃO BORJA2005</v>
          </cell>
          <cell r="B356" t="str">
            <v>SÃO BORJA</v>
          </cell>
          <cell r="C356">
            <v>2005</v>
          </cell>
          <cell r="G356">
            <v>40989634.530000001</v>
          </cell>
        </row>
        <row r="357">
          <cell r="A357" t="str">
            <v>SÃO BORJA2006</v>
          </cell>
          <cell r="B357" t="str">
            <v>SÃO BORJA</v>
          </cell>
          <cell r="C357">
            <v>2006</v>
          </cell>
          <cell r="G357">
            <v>45474090.390000001</v>
          </cell>
        </row>
        <row r="358">
          <cell r="A358" t="str">
            <v>SÃO BORJA2007</v>
          </cell>
          <cell r="B358" t="str">
            <v>SÃO BORJA</v>
          </cell>
          <cell r="C358">
            <v>2007</v>
          </cell>
          <cell r="G358">
            <v>55824077.270000003</v>
          </cell>
        </row>
        <row r="359">
          <cell r="A359" t="str">
            <v>SÃO BORJA2008</v>
          </cell>
          <cell r="B359" t="str">
            <v>SÃO BORJA</v>
          </cell>
          <cell r="C359">
            <v>2008</v>
          </cell>
          <cell r="G359">
            <v>61169395.32</v>
          </cell>
        </row>
        <row r="360">
          <cell r="A360" t="str">
            <v>SÃO BORJA2009</v>
          </cell>
          <cell r="B360" t="str">
            <v>SÃO BORJA</v>
          </cell>
          <cell r="C360">
            <v>2009</v>
          </cell>
          <cell r="G360">
            <v>64033515.100000001</v>
          </cell>
        </row>
        <row r="361">
          <cell r="A361" t="str">
            <v>SÃO BORJA2010</v>
          </cell>
          <cell r="B361" t="str">
            <v>SÃO BORJA</v>
          </cell>
          <cell r="C361">
            <v>2010</v>
          </cell>
          <cell r="G361">
            <v>78484054.950000003</v>
          </cell>
        </row>
        <row r="362">
          <cell r="A362" t="str">
            <v>SÃO BORJA2011</v>
          </cell>
          <cell r="B362" t="str">
            <v>SÃO BORJA</v>
          </cell>
          <cell r="C362">
            <v>2011</v>
          </cell>
          <cell r="G362">
            <v>93426272.140000001</v>
          </cell>
        </row>
        <row r="363">
          <cell r="A363" t="str">
            <v>SÃO BORJA2012</v>
          </cell>
          <cell r="B363" t="str">
            <v>SÃO BORJA</v>
          </cell>
          <cell r="C363">
            <v>2012</v>
          </cell>
          <cell r="G363">
            <v>105096926.20999999</v>
          </cell>
        </row>
        <row r="364">
          <cell r="A364" t="str">
            <v>SÃO BORJA2013</v>
          </cell>
          <cell r="B364" t="str">
            <v>SÃO BORJA</v>
          </cell>
          <cell r="C364">
            <v>2013</v>
          </cell>
          <cell r="G364">
            <v>114857811.43000001</v>
          </cell>
        </row>
        <row r="365">
          <cell r="A365" t="str">
            <v>SÃO BORJA2014</v>
          </cell>
          <cell r="B365" t="str">
            <v>SÃO BORJA</v>
          </cell>
          <cell r="C365">
            <v>2014</v>
          </cell>
          <cell r="G365">
            <v>125703848.26000001</v>
          </cell>
        </row>
        <row r="366">
          <cell r="A366" t="str">
            <v>LAVRAS DO SUL2002</v>
          </cell>
          <cell r="B366" t="str">
            <v>LAVRAS DO SUL</v>
          </cell>
          <cell r="C366">
            <v>2002</v>
          </cell>
          <cell r="G366">
            <v>5804610.2699999996</v>
          </cell>
        </row>
        <row r="367">
          <cell r="A367" t="str">
            <v>LAVRAS DO SUL2003</v>
          </cell>
          <cell r="B367" t="str">
            <v>LAVRAS DO SUL</v>
          </cell>
          <cell r="C367">
            <v>2003</v>
          </cell>
          <cell r="G367">
            <v>6103181.79</v>
          </cell>
        </row>
        <row r="368">
          <cell r="A368" t="str">
            <v>LAVRAS DO SUL2004</v>
          </cell>
          <cell r="B368" t="str">
            <v>LAVRAS DO SUL</v>
          </cell>
          <cell r="C368">
            <v>2004</v>
          </cell>
          <cell r="G368">
            <v>7014478.6299999999</v>
          </cell>
        </row>
        <row r="369">
          <cell r="A369" t="str">
            <v>LAVRAS DO SUL2005</v>
          </cell>
          <cell r="B369" t="str">
            <v>LAVRAS DO SUL</v>
          </cell>
          <cell r="C369">
            <v>2005</v>
          </cell>
          <cell r="G369">
            <v>8025435.1399999997</v>
          </cell>
        </row>
        <row r="370">
          <cell r="A370" t="str">
            <v>LAVRAS DO SUL2006</v>
          </cell>
          <cell r="B370" t="str">
            <v>LAVRAS DO SUL</v>
          </cell>
          <cell r="C370">
            <v>2006</v>
          </cell>
          <cell r="G370">
            <v>8757132.1500000004</v>
          </cell>
        </row>
        <row r="371">
          <cell r="A371" t="str">
            <v>LAVRAS DO SUL2007</v>
          </cell>
          <cell r="B371" t="str">
            <v>LAVRAS DO SUL</v>
          </cell>
          <cell r="C371">
            <v>2007</v>
          </cell>
          <cell r="G371">
            <v>10092647.48</v>
          </cell>
        </row>
        <row r="372">
          <cell r="A372" t="str">
            <v>LAVRAS DO SUL2008</v>
          </cell>
          <cell r="B372" t="str">
            <v>LAVRAS DO SUL</v>
          </cell>
          <cell r="C372">
            <v>2008</v>
          </cell>
          <cell r="G372">
            <v>11608271.140000001</v>
          </cell>
        </row>
        <row r="373">
          <cell r="A373" t="str">
            <v>LAVRAS DO SUL2009</v>
          </cell>
          <cell r="B373" t="str">
            <v>LAVRAS DO SUL</v>
          </cell>
          <cell r="C373">
            <v>2009</v>
          </cell>
          <cell r="G373">
            <v>11444496.52</v>
          </cell>
        </row>
        <row r="374">
          <cell r="A374" t="str">
            <v>LAVRAS DO SUL2010</v>
          </cell>
          <cell r="B374" t="str">
            <v>LAVRAS DO SUL</v>
          </cell>
          <cell r="C374">
            <v>2010</v>
          </cell>
          <cell r="G374">
            <v>14465493.73</v>
          </cell>
        </row>
        <row r="375">
          <cell r="A375" t="str">
            <v>LAVRAS DO SUL2011</v>
          </cell>
          <cell r="B375" t="str">
            <v>LAVRAS DO SUL</v>
          </cell>
          <cell r="C375">
            <v>2011</v>
          </cell>
          <cell r="G375">
            <v>16009186.26</v>
          </cell>
        </row>
        <row r="376">
          <cell r="A376" t="str">
            <v>LAVRAS DO SUL2012</v>
          </cell>
          <cell r="B376" t="str">
            <v>LAVRAS DO SUL</v>
          </cell>
          <cell r="C376">
            <v>2012</v>
          </cell>
          <cell r="G376">
            <v>17490099.920000002</v>
          </cell>
        </row>
        <row r="377">
          <cell r="A377" t="str">
            <v>LAVRAS DO SUL2013</v>
          </cell>
          <cell r="B377" t="str">
            <v>LAVRAS DO SUL</v>
          </cell>
          <cell r="C377">
            <v>2013</v>
          </cell>
          <cell r="G377">
            <v>19573956.600000001</v>
          </cell>
        </row>
        <row r="378">
          <cell r="A378" t="str">
            <v>LAVRAS DO SUL2014</v>
          </cell>
          <cell r="B378" t="str">
            <v>LAVRAS DO SUL</v>
          </cell>
          <cell r="C378">
            <v>2014</v>
          </cell>
          <cell r="G378">
            <v>21753078.399999999</v>
          </cell>
        </row>
        <row r="379">
          <cell r="A379" t="str">
            <v>DIANÓPOLIS2002</v>
          </cell>
          <cell r="B379" t="str">
            <v>DIANÓPOLIS</v>
          </cell>
          <cell r="C379">
            <v>2002</v>
          </cell>
          <cell r="D379">
            <v>5409047.7300000004</v>
          </cell>
          <cell r="F379">
            <v>540462.9</v>
          </cell>
          <cell r="G379">
            <v>4868584.83</v>
          </cell>
        </row>
        <row r="380">
          <cell r="A380" t="str">
            <v>DIANÓPOLIS2003</v>
          </cell>
          <cell r="B380" t="str">
            <v>DIANÓPOLIS</v>
          </cell>
          <cell r="C380">
            <v>2003</v>
          </cell>
          <cell r="D380">
            <v>6406887.5499999998</v>
          </cell>
          <cell r="F380">
            <v>619335.32999999996</v>
          </cell>
          <cell r="G380">
            <v>5787552.2199999997</v>
          </cell>
        </row>
        <row r="381">
          <cell r="A381" t="str">
            <v>DIANÓPOLIS2004</v>
          </cell>
          <cell r="B381" t="str">
            <v>DIANÓPOLIS</v>
          </cell>
          <cell r="C381">
            <v>2004</v>
          </cell>
          <cell r="D381">
            <v>8005283.5499999998</v>
          </cell>
          <cell r="F381">
            <v>756986.16</v>
          </cell>
          <cell r="G381">
            <v>7248297.3899999997</v>
          </cell>
        </row>
        <row r="382">
          <cell r="A382" t="str">
            <v>DIANÓPOLIS2005</v>
          </cell>
          <cell r="B382" t="str">
            <v>DIANÓPOLIS</v>
          </cell>
          <cell r="C382">
            <v>2005</v>
          </cell>
          <cell r="D382">
            <v>9544869.7400000002</v>
          </cell>
          <cell r="F382">
            <v>834387.5</v>
          </cell>
          <cell r="G382">
            <v>8710482.2400000002</v>
          </cell>
        </row>
        <row r="383">
          <cell r="A383" t="str">
            <v>DIANÓPOLIS2006</v>
          </cell>
          <cell r="B383" t="str">
            <v>DIANÓPOLIS</v>
          </cell>
          <cell r="C383">
            <v>2006</v>
          </cell>
          <cell r="D383">
            <v>12902058.359999999</v>
          </cell>
          <cell r="F383">
            <v>1080303.53</v>
          </cell>
          <cell r="G383">
            <v>11821754.83</v>
          </cell>
        </row>
        <row r="384">
          <cell r="A384" t="str">
            <v>DIANÓPOLIS2007</v>
          </cell>
          <cell r="B384" t="str">
            <v>DIANÓPOLIS</v>
          </cell>
          <cell r="C384">
            <v>2007</v>
          </cell>
          <cell r="D384">
            <v>16629966.16</v>
          </cell>
          <cell r="F384">
            <v>1425441.9</v>
          </cell>
          <cell r="G384">
            <v>15204524.26</v>
          </cell>
        </row>
        <row r="385">
          <cell r="A385" t="str">
            <v>DIANÓPOLIS2008</v>
          </cell>
          <cell r="B385" t="str">
            <v>DIANÓPOLIS</v>
          </cell>
          <cell r="C385">
            <v>2008</v>
          </cell>
          <cell r="D385">
            <v>20071601.82</v>
          </cell>
          <cell r="F385">
            <v>1907545.9</v>
          </cell>
          <cell r="G385">
            <v>18164055.920000002</v>
          </cell>
        </row>
        <row r="386">
          <cell r="A386" t="str">
            <v>DIANÓPOLIS2009</v>
          </cell>
          <cell r="B386" t="str">
            <v>DIANÓPOLIS</v>
          </cell>
          <cell r="C386">
            <v>2009</v>
          </cell>
          <cell r="D386">
            <v>19672345.73</v>
          </cell>
          <cell r="F386">
            <v>-2981543.26</v>
          </cell>
          <cell r="G386">
            <v>22653888.990000002</v>
          </cell>
        </row>
        <row r="387">
          <cell r="A387" t="str">
            <v>DIANÓPOLIS2010</v>
          </cell>
          <cell r="B387" t="str">
            <v>DIANÓPOLIS</v>
          </cell>
          <cell r="C387">
            <v>2010</v>
          </cell>
          <cell r="D387">
            <v>22523240.34</v>
          </cell>
          <cell r="F387">
            <v>2141186.7799999998</v>
          </cell>
          <cell r="G387">
            <v>20382053.559999999</v>
          </cell>
        </row>
        <row r="388">
          <cell r="A388" t="str">
            <v>DIANÓPOLIS2011</v>
          </cell>
          <cell r="B388" t="str">
            <v>DIANÓPOLIS</v>
          </cell>
          <cell r="C388">
            <v>2011</v>
          </cell>
          <cell r="D388">
            <v>24943195.969999999</v>
          </cell>
          <cell r="F388">
            <v>-2711229.83</v>
          </cell>
          <cell r="G388">
            <v>27654425.799999997</v>
          </cell>
        </row>
        <row r="389">
          <cell r="A389" t="str">
            <v>DIANÓPOLIS2012</v>
          </cell>
          <cell r="B389" t="str">
            <v>DIANÓPOLIS</v>
          </cell>
          <cell r="C389">
            <v>2012</v>
          </cell>
          <cell r="D389">
            <v>32349800.899999999</v>
          </cell>
          <cell r="F389">
            <v>3106549.86</v>
          </cell>
          <cell r="G389">
            <v>29243251.039999999</v>
          </cell>
        </row>
        <row r="390">
          <cell r="A390" t="str">
            <v>DIANÓPOLIS2013</v>
          </cell>
          <cell r="B390" t="str">
            <v>DIANÓPOLIS</v>
          </cell>
          <cell r="C390">
            <v>2013</v>
          </cell>
          <cell r="D390">
            <v>34063583.049999997</v>
          </cell>
          <cell r="F390">
            <v>3446648.25</v>
          </cell>
          <cell r="G390">
            <v>30616934.799999997</v>
          </cell>
        </row>
        <row r="391">
          <cell r="A391" t="str">
            <v>DIANÓPOLIS2014</v>
          </cell>
          <cell r="B391" t="str">
            <v>DIANÓPOLIS</v>
          </cell>
          <cell r="C391">
            <v>2014</v>
          </cell>
          <cell r="D391">
            <v>39196615.990000002</v>
          </cell>
          <cell r="F391">
            <v>3749855.06</v>
          </cell>
          <cell r="G391">
            <v>35446760.93</v>
          </cell>
        </row>
        <row r="392">
          <cell r="A392" t="str">
            <v>SÃO JULIÃO2002</v>
          </cell>
          <cell r="B392" t="str">
            <v>SÃO JULIÃO</v>
          </cell>
          <cell r="C392">
            <v>2002</v>
          </cell>
          <cell r="D392">
            <v>3075543.22</v>
          </cell>
          <cell r="F392">
            <v>273534.84000000003</v>
          </cell>
          <cell r="G392">
            <v>2802008.3800000004</v>
          </cell>
        </row>
        <row r="393">
          <cell r="A393" t="str">
            <v>SÃO JULIÃO2003</v>
          </cell>
          <cell r="B393" t="str">
            <v>SÃO JULIÃO</v>
          </cell>
          <cell r="C393">
            <v>2003</v>
          </cell>
          <cell r="D393">
            <v>3258639</v>
          </cell>
          <cell r="F393">
            <v>279027</v>
          </cell>
          <cell r="G393">
            <v>2979612</v>
          </cell>
        </row>
        <row r="394">
          <cell r="A394" t="str">
            <v>SÃO JULIÃO2004</v>
          </cell>
          <cell r="B394" t="str">
            <v>SÃO JULIÃO</v>
          </cell>
          <cell r="C394">
            <v>2004</v>
          </cell>
          <cell r="D394">
            <v>3345987.42</v>
          </cell>
          <cell r="F394">
            <v>298646.27</v>
          </cell>
          <cell r="G394">
            <v>3047341.15</v>
          </cell>
        </row>
        <row r="395">
          <cell r="A395" t="str">
            <v>SÃO JULIÃO2005</v>
          </cell>
          <cell r="B395" t="str">
            <v>SÃO JULIÃO</v>
          </cell>
          <cell r="C395">
            <v>2005</v>
          </cell>
          <cell r="D395">
            <v>4525695.68</v>
          </cell>
          <cell r="F395">
            <v>360912.18</v>
          </cell>
          <cell r="G395">
            <v>4164783.4999999995</v>
          </cell>
        </row>
        <row r="396">
          <cell r="A396" t="str">
            <v>SÃO JULIÃO2006</v>
          </cell>
          <cell r="B396" t="str">
            <v>SÃO JULIÃO</v>
          </cell>
          <cell r="C396">
            <v>2006</v>
          </cell>
          <cell r="D396">
            <v>5207396.96</v>
          </cell>
          <cell r="F396">
            <v>387594.53</v>
          </cell>
          <cell r="G396">
            <v>4819802.43</v>
          </cell>
        </row>
        <row r="397">
          <cell r="A397" t="str">
            <v>SÃO JULIÃO2007</v>
          </cell>
          <cell r="B397" t="str">
            <v>SÃO JULIÃO</v>
          </cell>
          <cell r="C397">
            <v>2007</v>
          </cell>
          <cell r="D397">
            <v>5915128.04</v>
          </cell>
          <cell r="F397">
            <v>506816.29</v>
          </cell>
          <cell r="G397">
            <v>5408311.75</v>
          </cell>
        </row>
        <row r="398">
          <cell r="A398" t="str">
            <v>SÃO JULIÃO2008</v>
          </cell>
          <cell r="B398" t="str">
            <v>SÃO JULIÃO</v>
          </cell>
          <cell r="C398">
            <v>2008</v>
          </cell>
          <cell r="D398">
            <v>7257889.9400000004</v>
          </cell>
          <cell r="F398">
            <v>698597.45</v>
          </cell>
          <cell r="G398">
            <v>6559292.4900000002</v>
          </cell>
        </row>
        <row r="399">
          <cell r="A399" t="str">
            <v>SÃO JULIÃO2009</v>
          </cell>
          <cell r="B399" t="str">
            <v>SÃO JULIÃO</v>
          </cell>
          <cell r="C399">
            <v>2009</v>
          </cell>
          <cell r="D399">
            <v>8145639.21</v>
          </cell>
          <cell r="F399">
            <v>736249</v>
          </cell>
          <cell r="G399">
            <v>7409390.21</v>
          </cell>
        </row>
        <row r="400">
          <cell r="A400" t="str">
            <v>SÃO JULIÃO2010</v>
          </cell>
          <cell r="B400" t="str">
            <v>SÃO JULIÃO</v>
          </cell>
          <cell r="C400">
            <v>2010</v>
          </cell>
          <cell r="D400">
            <v>8678271.5600000005</v>
          </cell>
          <cell r="F400">
            <v>807890.34</v>
          </cell>
          <cell r="G400">
            <v>7870381.2200000007</v>
          </cell>
        </row>
        <row r="401">
          <cell r="A401" t="str">
            <v>SÃO JULIÃO2011</v>
          </cell>
          <cell r="B401" t="str">
            <v>SÃO JULIÃO</v>
          </cell>
          <cell r="C401">
            <v>2011</v>
          </cell>
          <cell r="D401">
            <v>9718881.8200000003</v>
          </cell>
          <cell r="F401">
            <v>984936.47</v>
          </cell>
          <cell r="G401">
            <v>8733945.3499999996</v>
          </cell>
        </row>
        <row r="402">
          <cell r="A402" t="str">
            <v>SÃO JULIÃO2012</v>
          </cell>
          <cell r="B402" t="str">
            <v>SÃO JULIÃO</v>
          </cell>
          <cell r="C402">
            <v>2012</v>
          </cell>
          <cell r="D402">
            <v>10069377.720000001</v>
          </cell>
          <cell r="F402">
            <v>1010175.83</v>
          </cell>
          <cell r="G402">
            <v>9059201.8900000006</v>
          </cell>
        </row>
        <row r="403">
          <cell r="A403" t="str">
            <v>SÃO JULIÃO2013</v>
          </cell>
          <cell r="B403" t="str">
            <v>SÃO JULIÃO</v>
          </cell>
          <cell r="C403">
            <v>2013</v>
          </cell>
          <cell r="D403">
            <v>10915158.970000001</v>
          </cell>
          <cell r="F403">
            <v>1090495.56</v>
          </cell>
          <cell r="G403">
            <v>9824663.4100000001</v>
          </cell>
        </row>
        <row r="404">
          <cell r="A404" t="str">
            <v>SÃO JULIÃO2014</v>
          </cell>
          <cell r="B404" t="str">
            <v>SÃO JULIÃO</v>
          </cell>
          <cell r="C404">
            <v>2014</v>
          </cell>
          <cell r="D404">
            <v>13083627.199999999</v>
          </cell>
          <cell r="F404">
            <v>1177438.18</v>
          </cell>
          <cell r="G404">
            <v>11906189.02</v>
          </cell>
        </row>
        <row r="405">
          <cell r="A405" t="str">
            <v>SÃO JOÃO DO PIAUÍ2002</v>
          </cell>
          <cell r="B405" t="str">
            <v>SÃO JOÃO DO PIAUÍ</v>
          </cell>
          <cell r="C405">
            <v>2002</v>
          </cell>
          <cell r="D405">
            <v>7339971.6200000001</v>
          </cell>
          <cell r="F405">
            <v>681865.17</v>
          </cell>
          <cell r="G405">
            <v>6658106.4500000002</v>
          </cell>
        </row>
        <row r="406">
          <cell r="A406" t="str">
            <v>SÃO JOÃO DO PIAUÍ2003</v>
          </cell>
          <cell r="B406" t="str">
            <v>SÃO JOÃO DO PIAUÍ</v>
          </cell>
          <cell r="C406">
            <v>2003</v>
          </cell>
          <cell r="D406">
            <v>9444521.4000000004</v>
          </cell>
          <cell r="F406">
            <v>690064.62</v>
          </cell>
          <cell r="G406">
            <v>8754456.7800000012</v>
          </cell>
        </row>
        <row r="407">
          <cell r="A407" t="str">
            <v>SÃO JOÃO DO PIAUÍ2004</v>
          </cell>
          <cell r="B407" t="str">
            <v>SÃO JOÃO DO PIAUÍ</v>
          </cell>
          <cell r="C407">
            <v>2004</v>
          </cell>
          <cell r="D407">
            <v>10609277.85</v>
          </cell>
          <cell r="F407">
            <v>731218.52</v>
          </cell>
          <cell r="G407">
            <v>9878059.3300000001</v>
          </cell>
        </row>
        <row r="408">
          <cell r="A408" t="str">
            <v>SÃO JOÃO DO PIAUÍ2005</v>
          </cell>
          <cell r="B408" t="str">
            <v>SÃO JOÃO DO PIAUÍ</v>
          </cell>
          <cell r="C408">
            <v>2005</v>
          </cell>
          <cell r="D408">
            <v>11506180.68</v>
          </cell>
          <cell r="F408">
            <v>858625.55</v>
          </cell>
          <cell r="G408">
            <v>10647555.129999999</v>
          </cell>
        </row>
        <row r="409">
          <cell r="A409" t="str">
            <v>SÃO JOÃO DO PIAUÍ2006</v>
          </cell>
          <cell r="B409" t="str">
            <v>SÃO JOÃO DO PIAUÍ</v>
          </cell>
          <cell r="C409">
            <v>2006</v>
          </cell>
          <cell r="D409">
            <v>13452230.82</v>
          </cell>
          <cell r="F409">
            <v>917217.88</v>
          </cell>
          <cell r="G409">
            <v>12535012.939999999</v>
          </cell>
        </row>
        <row r="410">
          <cell r="A410" t="str">
            <v>SÃO JOÃO DO PIAUÍ2007</v>
          </cell>
          <cell r="B410" t="str">
            <v>SÃO JOÃO DO PIAUÍ</v>
          </cell>
          <cell r="C410">
            <v>2007</v>
          </cell>
          <cell r="D410">
            <v>17352128.68</v>
          </cell>
          <cell r="F410">
            <v>4320234.9000000004</v>
          </cell>
          <cell r="G410">
            <v>13031893.779999999</v>
          </cell>
        </row>
        <row r="411">
          <cell r="A411" t="str">
            <v>SÃO JOÃO DO PIAUÍ2008</v>
          </cell>
          <cell r="B411" t="str">
            <v>SÃO JOÃO DO PIAUÍ</v>
          </cell>
          <cell r="C411">
            <v>2008</v>
          </cell>
          <cell r="D411">
            <v>18555222.620000001</v>
          </cell>
          <cell r="F411">
            <v>1620801.46</v>
          </cell>
          <cell r="G411">
            <v>16934421.16</v>
          </cell>
        </row>
        <row r="412">
          <cell r="A412" t="str">
            <v>SÃO JOÃO DO PIAUÍ2009</v>
          </cell>
          <cell r="B412" t="str">
            <v>SÃO JOÃO DO PIAUÍ</v>
          </cell>
          <cell r="C412">
            <v>2009</v>
          </cell>
          <cell r="D412">
            <v>20069728.82</v>
          </cell>
          <cell r="F412">
            <v>1795846.13</v>
          </cell>
          <cell r="G412">
            <v>18273882.690000001</v>
          </cell>
        </row>
        <row r="413">
          <cell r="A413" t="str">
            <v>SÃO JOÃO DO PIAUÍ2010</v>
          </cell>
          <cell r="B413" t="str">
            <v>SÃO JOÃO DO PIAUÍ</v>
          </cell>
          <cell r="C413">
            <v>2010</v>
          </cell>
          <cell r="D413">
            <v>21694422.09</v>
          </cell>
          <cell r="F413">
            <v>1837353.28</v>
          </cell>
          <cell r="G413">
            <v>19857068.809999999</v>
          </cell>
        </row>
        <row r="414">
          <cell r="A414" t="str">
            <v>SÃO JOÃO DO PIAUÍ2011</v>
          </cell>
          <cell r="B414" t="str">
            <v>SÃO JOÃO DO PIAUÍ</v>
          </cell>
          <cell r="C414">
            <v>2011</v>
          </cell>
          <cell r="D414">
            <v>24816039.84</v>
          </cell>
          <cell r="F414">
            <v>2213423.67</v>
          </cell>
          <cell r="G414">
            <v>22602616.170000002</v>
          </cell>
        </row>
        <row r="415">
          <cell r="A415" t="str">
            <v>SÃO JOÃO DO PIAUÍ2012</v>
          </cell>
          <cell r="B415" t="str">
            <v>SÃO JOÃO DO PIAUÍ</v>
          </cell>
          <cell r="C415">
            <v>2012</v>
          </cell>
          <cell r="D415">
            <v>27781054.460000001</v>
          </cell>
          <cell r="F415">
            <v>2325094.9700000002</v>
          </cell>
          <cell r="G415">
            <v>25455959.490000002</v>
          </cell>
        </row>
        <row r="416">
          <cell r="A416" t="str">
            <v>SÃO JOÃO DO PIAUÍ2013</v>
          </cell>
          <cell r="B416" t="str">
            <v>SÃO JOÃO DO PIAUÍ</v>
          </cell>
          <cell r="C416">
            <v>2013</v>
          </cell>
          <cell r="D416">
            <v>31466812.48</v>
          </cell>
          <cell r="F416">
            <v>2648610.9300000002</v>
          </cell>
          <cell r="G416">
            <v>28818201.550000001</v>
          </cell>
        </row>
        <row r="417">
          <cell r="A417" t="str">
            <v>SÃO JOÃO DO PIAUÍ2014</v>
          </cell>
          <cell r="B417" t="str">
            <v>SÃO JOÃO DO PIAUÍ</v>
          </cell>
          <cell r="C417">
            <v>2014</v>
          </cell>
          <cell r="D417">
            <v>36716021.43</v>
          </cell>
          <cell r="F417">
            <v>2791873.19</v>
          </cell>
          <cell r="G417">
            <v>33924148.240000002</v>
          </cell>
        </row>
        <row r="418">
          <cell r="A418" t="str">
            <v>FRONTEIRAS2002</v>
          </cell>
          <cell r="B418" t="str">
            <v>FRONTEIRAS</v>
          </cell>
          <cell r="C418">
            <v>2002</v>
          </cell>
          <cell r="D418">
            <v>3197840.29</v>
          </cell>
          <cell r="G418">
            <v>3197840.29</v>
          </cell>
        </row>
        <row r="419">
          <cell r="A419" t="str">
            <v>FRONTEIRAS2003</v>
          </cell>
          <cell r="B419" t="str">
            <v>FRONTEIRAS</v>
          </cell>
          <cell r="C419">
            <v>2003</v>
          </cell>
          <cell r="D419">
            <v>5109361.55</v>
          </cell>
          <cell r="F419">
            <v>542815.24</v>
          </cell>
          <cell r="G419">
            <v>4566546.3099999996</v>
          </cell>
        </row>
        <row r="420">
          <cell r="A420" t="str">
            <v>FRONTEIRAS2004</v>
          </cell>
          <cell r="B420" t="str">
            <v>FRONTEIRAS</v>
          </cell>
          <cell r="C420">
            <v>2004</v>
          </cell>
          <cell r="D420">
            <v>8080529.5099999998</v>
          </cell>
          <cell r="F420">
            <v>894559.44</v>
          </cell>
          <cell r="G420">
            <v>7185970.0700000003</v>
          </cell>
        </row>
        <row r="421">
          <cell r="A421" t="str">
            <v>FRONTEIRAS2005</v>
          </cell>
          <cell r="B421" t="str">
            <v>FRONTEIRAS</v>
          </cell>
          <cell r="C421">
            <v>2005</v>
          </cell>
          <cell r="D421">
            <v>11496063.15</v>
          </cell>
          <cell r="F421">
            <v>1299653.19</v>
          </cell>
          <cell r="G421">
            <v>10196409.960000001</v>
          </cell>
        </row>
        <row r="422">
          <cell r="A422" t="str">
            <v>FRONTEIRAS2006</v>
          </cell>
          <cell r="B422" t="str">
            <v>FRONTEIRAS</v>
          </cell>
          <cell r="C422">
            <v>2006</v>
          </cell>
          <cell r="D422">
            <v>11880211</v>
          </cell>
          <cell r="F422">
            <v>1326533.04</v>
          </cell>
          <cell r="G422">
            <v>10553677.960000001</v>
          </cell>
        </row>
        <row r="423">
          <cell r="A423" t="str">
            <v>FRONTEIRAS2007</v>
          </cell>
          <cell r="B423" t="str">
            <v>FRONTEIRAS</v>
          </cell>
          <cell r="C423">
            <v>2007</v>
          </cell>
          <cell r="D423">
            <v>11608901.619999999</v>
          </cell>
          <cell r="F423">
            <v>1322218.1299999999</v>
          </cell>
          <cell r="G423">
            <v>10286683.489999998</v>
          </cell>
        </row>
        <row r="424">
          <cell r="A424" t="str">
            <v>FRONTEIRAS2008</v>
          </cell>
          <cell r="B424" t="str">
            <v>FRONTEIRAS</v>
          </cell>
          <cell r="C424">
            <v>2008</v>
          </cell>
          <cell r="D424">
            <v>14062322.390000001</v>
          </cell>
          <cell r="F424">
            <v>1815117.84</v>
          </cell>
          <cell r="G424">
            <v>12247204.550000001</v>
          </cell>
        </row>
        <row r="425">
          <cell r="A425" t="str">
            <v>FRONTEIRAS2009</v>
          </cell>
          <cell r="B425" t="str">
            <v>FRONTEIRAS</v>
          </cell>
          <cell r="C425">
            <v>2009</v>
          </cell>
          <cell r="D425">
            <v>17445484.530000001</v>
          </cell>
          <cell r="F425">
            <v>2222787.58</v>
          </cell>
          <cell r="G425">
            <v>15222696.950000001</v>
          </cell>
        </row>
        <row r="426">
          <cell r="A426" t="str">
            <v>FRONTEIRAS2010</v>
          </cell>
          <cell r="B426" t="str">
            <v>FRONTEIRAS</v>
          </cell>
          <cell r="C426">
            <v>2010</v>
          </cell>
          <cell r="D426">
            <v>19786816.809999999</v>
          </cell>
          <cell r="F426">
            <v>2467622.09</v>
          </cell>
          <cell r="G426">
            <v>17319194.719999999</v>
          </cell>
        </row>
        <row r="427">
          <cell r="A427" t="str">
            <v>FRONTEIRAS2011</v>
          </cell>
          <cell r="B427" t="str">
            <v>FRONTEIRAS</v>
          </cell>
          <cell r="C427">
            <v>2011</v>
          </cell>
          <cell r="D427">
            <v>5869927.8700000001</v>
          </cell>
          <cell r="F427">
            <v>692245.13</v>
          </cell>
          <cell r="G427">
            <v>5177682.74</v>
          </cell>
        </row>
        <row r="428">
          <cell r="A428" t="str">
            <v>FRONTEIRAS2012</v>
          </cell>
          <cell r="B428" t="str">
            <v>FRONTEIRAS</v>
          </cell>
          <cell r="C428">
            <v>2012</v>
          </cell>
          <cell r="D428">
            <v>28037409.039999999</v>
          </cell>
          <cell r="F428">
            <v>3265998.72</v>
          </cell>
          <cell r="G428">
            <v>24771410.32</v>
          </cell>
        </row>
        <row r="429">
          <cell r="A429" t="str">
            <v>FRONTEIRAS2013</v>
          </cell>
          <cell r="B429" t="str">
            <v>FRONTEIRAS</v>
          </cell>
          <cell r="C429">
            <v>2013</v>
          </cell>
          <cell r="D429">
            <v>32118488.16</v>
          </cell>
          <cell r="F429">
            <v>4032359.8</v>
          </cell>
          <cell r="G429">
            <v>28086128.359999999</v>
          </cell>
        </row>
        <row r="430">
          <cell r="A430" t="str">
            <v>FRONTEIRAS2014</v>
          </cell>
          <cell r="B430" t="str">
            <v>FRONTEIRAS</v>
          </cell>
          <cell r="C430">
            <v>2014</v>
          </cell>
          <cell r="D430">
            <v>32997281.739999998</v>
          </cell>
          <cell r="F430">
            <v>4024157.87</v>
          </cell>
          <cell r="G430">
            <v>28973123.869999997</v>
          </cell>
        </row>
        <row r="431">
          <cell r="A431" t="str">
            <v>ALEGRETE DO PIAUÍ2002</v>
          </cell>
          <cell r="B431" t="str">
            <v>ALEGRETE DO PIAUÍ</v>
          </cell>
          <cell r="C431">
            <v>2002</v>
          </cell>
          <cell r="D431">
            <v>2712074.42</v>
          </cell>
          <cell r="F431">
            <v>245391.27</v>
          </cell>
          <cell r="G431">
            <v>2466683.15</v>
          </cell>
        </row>
        <row r="432">
          <cell r="A432" t="str">
            <v>ALEGRETE DO PIAUÍ2003</v>
          </cell>
          <cell r="B432" t="str">
            <v>ALEGRETE DO PIAUÍ</v>
          </cell>
          <cell r="C432">
            <v>2003</v>
          </cell>
          <cell r="D432">
            <v>2831759</v>
          </cell>
          <cell r="F432">
            <v>261040</v>
          </cell>
          <cell r="G432">
            <v>2570719</v>
          </cell>
        </row>
        <row r="433">
          <cell r="A433" t="str">
            <v>ALEGRETE DO PIAUÍ2004</v>
          </cell>
          <cell r="B433" t="str">
            <v>ALEGRETE DO PIAUÍ</v>
          </cell>
          <cell r="C433">
            <v>2004</v>
          </cell>
          <cell r="D433">
            <v>3290794.71</v>
          </cell>
          <cell r="F433">
            <v>290450.23</v>
          </cell>
          <cell r="G433">
            <v>3000344.48</v>
          </cell>
        </row>
        <row r="434">
          <cell r="A434" t="str">
            <v>ALEGRETE DO PIAUÍ2005</v>
          </cell>
          <cell r="B434" t="str">
            <v>ALEGRETE DO PIAUÍ</v>
          </cell>
          <cell r="C434">
            <v>2005</v>
          </cell>
          <cell r="D434">
            <v>4110545.43</v>
          </cell>
          <cell r="F434">
            <v>364765.16</v>
          </cell>
          <cell r="G434">
            <v>3745780.27</v>
          </cell>
        </row>
        <row r="435">
          <cell r="A435" t="str">
            <v>ALEGRETE DO PIAUÍ2006</v>
          </cell>
          <cell r="B435" t="str">
            <v>ALEGRETE DO PIAUÍ</v>
          </cell>
          <cell r="C435">
            <v>2006</v>
          </cell>
          <cell r="D435">
            <v>4564952.26</v>
          </cell>
          <cell r="F435">
            <v>410097</v>
          </cell>
          <cell r="G435">
            <v>4154855.26</v>
          </cell>
        </row>
        <row r="436">
          <cell r="A436" t="str">
            <v>ALEGRETE DO PIAUÍ2007</v>
          </cell>
          <cell r="B436" t="str">
            <v>ALEGRETE DO PIAUÍ</v>
          </cell>
          <cell r="C436">
            <v>2007</v>
          </cell>
          <cell r="D436">
            <v>5623070.2000000002</v>
          </cell>
          <cell r="F436">
            <v>530373.44999999995</v>
          </cell>
          <cell r="G436">
            <v>5092696.75</v>
          </cell>
        </row>
        <row r="437">
          <cell r="A437" t="str">
            <v>ALEGRETE DO PIAUÍ2008</v>
          </cell>
          <cell r="B437" t="str">
            <v>ALEGRETE DO PIAUÍ</v>
          </cell>
          <cell r="C437">
            <v>2008</v>
          </cell>
          <cell r="D437">
            <v>6359615.0800000001</v>
          </cell>
          <cell r="F437">
            <v>710763.93</v>
          </cell>
          <cell r="G437">
            <v>5648851.1500000004</v>
          </cell>
        </row>
        <row r="438">
          <cell r="A438" t="str">
            <v>ALEGRETE DO PIAUÍ2009</v>
          </cell>
          <cell r="B438" t="str">
            <v>ALEGRETE DO PIAUÍ</v>
          </cell>
          <cell r="C438">
            <v>2009</v>
          </cell>
          <cell r="D438">
            <v>7041671.2699999996</v>
          </cell>
          <cell r="F438">
            <v>722733.43</v>
          </cell>
          <cell r="G438">
            <v>6318937.8399999999</v>
          </cell>
        </row>
        <row r="439">
          <cell r="A439" t="str">
            <v>ALEGRETE DO PIAUÍ2010</v>
          </cell>
          <cell r="B439" t="str">
            <v>ALEGRETE DO PIAUÍ</v>
          </cell>
          <cell r="C439">
            <v>2010</v>
          </cell>
          <cell r="D439">
            <v>7651570.1699999999</v>
          </cell>
          <cell r="F439">
            <v>791526.03</v>
          </cell>
          <cell r="G439">
            <v>6860044.1399999997</v>
          </cell>
        </row>
        <row r="440">
          <cell r="A440" t="str">
            <v>ALEGRETE DO PIAUÍ2011</v>
          </cell>
          <cell r="B440" t="str">
            <v>ALEGRETE DO PIAUÍ</v>
          </cell>
          <cell r="C440">
            <v>2011</v>
          </cell>
          <cell r="D440">
            <v>8994105.2799999993</v>
          </cell>
          <cell r="F440">
            <v>959591.33</v>
          </cell>
          <cell r="G440">
            <v>8034513.9499999993</v>
          </cell>
        </row>
        <row r="441">
          <cell r="A441" t="str">
            <v>ALEGRETE DO PIAUÍ2012</v>
          </cell>
          <cell r="B441" t="str">
            <v>ALEGRETE DO PIAUÍ</v>
          </cell>
          <cell r="C441">
            <v>2012</v>
          </cell>
          <cell r="D441">
            <v>9510630.6099999994</v>
          </cell>
          <cell r="F441">
            <v>988110.6</v>
          </cell>
          <cell r="G441">
            <v>8522520.0099999998</v>
          </cell>
        </row>
        <row r="442">
          <cell r="A442" t="str">
            <v>ALEGRETE DO PIAUÍ2013</v>
          </cell>
          <cell r="B442" t="str">
            <v>ALEGRETE DO PIAUÍ</v>
          </cell>
          <cell r="C442">
            <v>2013</v>
          </cell>
          <cell r="D442">
            <v>10163969.42</v>
          </cell>
          <cell r="F442">
            <v>1072879.01</v>
          </cell>
          <cell r="G442">
            <v>9091090.4100000001</v>
          </cell>
        </row>
        <row r="443">
          <cell r="A443" t="str">
            <v>ALEGRETE DO PIAUÍ2014</v>
          </cell>
          <cell r="B443" t="str">
            <v>ALEGRETE DO PIAUÍ</v>
          </cell>
          <cell r="C443">
            <v>2014</v>
          </cell>
          <cell r="D443">
            <v>12957141.07</v>
          </cell>
          <cell r="F443">
            <v>1213178.96</v>
          </cell>
          <cell r="G443">
            <v>11743962.109999999</v>
          </cell>
        </row>
        <row r="444">
          <cell r="A444" t="str">
            <v>BOCAÍNA2002</v>
          </cell>
          <cell r="B444" t="str">
            <v>BOCAÍNA</v>
          </cell>
          <cell r="C444">
            <v>2002</v>
          </cell>
          <cell r="D444">
            <v>2649894.5099999998</v>
          </cell>
          <cell r="F444">
            <v>244076.61</v>
          </cell>
          <cell r="G444">
            <v>2405817.9</v>
          </cell>
        </row>
        <row r="445">
          <cell r="A445" t="str">
            <v>BOCAÍNA2003</v>
          </cell>
          <cell r="B445" t="str">
            <v>BOCAÍNA</v>
          </cell>
          <cell r="C445">
            <v>2003</v>
          </cell>
          <cell r="D445">
            <v>2776855.62</v>
          </cell>
          <cell r="F445">
            <v>260185.87</v>
          </cell>
          <cell r="G445">
            <v>2516669.75</v>
          </cell>
        </row>
        <row r="446">
          <cell r="A446" t="str">
            <v>BOCAÍNA2004</v>
          </cell>
          <cell r="B446" t="str">
            <v>BOCAÍNA</v>
          </cell>
          <cell r="C446">
            <v>2004</v>
          </cell>
          <cell r="D446">
            <v>3239866.88</v>
          </cell>
          <cell r="F446">
            <v>290382.75</v>
          </cell>
          <cell r="G446">
            <v>2949484.13</v>
          </cell>
        </row>
        <row r="447">
          <cell r="A447" t="str">
            <v>BOCAÍNA2005</v>
          </cell>
          <cell r="B447" t="str">
            <v>BOCAÍNA</v>
          </cell>
          <cell r="C447">
            <v>2005</v>
          </cell>
          <cell r="D447">
            <v>4138220.81</v>
          </cell>
          <cell r="F447">
            <v>364521.83</v>
          </cell>
          <cell r="G447">
            <v>3773698.98</v>
          </cell>
        </row>
        <row r="448">
          <cell r="A448" t="str">
            <v>BOCAÍNA2006</v>
          </cell>
          <cell r="B448" t="str">
            <v>BOCAÍNA</v>
          </cell>
          <cell r="C448">
            <v>2006</v>
          </cell>
          <cell r="D448">
            <v>4490676.6399999997</v>
          </cell>
          <cell r="F448">
            <v>407890.46</v>
          </cell>
          <cell r="G448">
            <v>4082786.1799999997</v>
          </cell>
        </row>
        <row r="449">
          <cell r="A449" t="str">
            <v>BOCAÍNA2007</v>
          </cell>
          <cell r="B449" t="str">
            <v>BOCAÍNA</v>
          </cell>
          <cell r="C449">
            <v>2007</v>
          </cell>
          <cell r="D449">
            <v>5200189.3</v>
          </cell>
          <cell r="F449">
            <v>530357.6</v>
          </cell>
          <cell r="G449">
            <v>4669831.7</v>
          </cell>
        </row>
        <row r="450">
          <cell r="A450" t="str">
            <v>BOCAÍNA2008</v>
          </cell>
          <cell r="B450" t="str">
            <v>BOCAÍNA</v>
          </cell>
          <cell r="C450">
            <v>2008</v>
          </cell>
          <cell r="D450">
            <v>5834864.5499999998</v>
          </cell>
          <cell r="F450">
            <v>683890.3</v>
          </cell>
          <cell r="G450">
            <v>5150974.25</v>
          </cell>
        </row>
        <row r="451">
          <cell r="A451" t="str">
            <v>BOCAÍNA2009</v>
          </cell>
          <cell r="B451" t="str">
            <v>BOCAÍNA</v>
          </cell>
          <cell r="C451">
            <v>2009</v>
          </cell>
          <cell r="D451">
            <v>5983815.4299999997</v>
          </cell>
          <cell r="F451">
            <v>714363.9</v>
          </cell>
          <cell r="G451">
            <v>5269451.5299999993</v>
          </cell>
        </row>
        <row r="452">
          <cell r="A452" t="str">
            <v>BOCAÍNA2010</v>
          </cell>
          <cell r="B452" t="str">
            <v>BOCAÍNA</v>
          </cell>
          <cell r="C452">
            <v>2010</v>
          </cell>
          <cell r="D452">
            <v>6534873.7999999998</v>
          </cell>
          <cell r="F452">
            <v>773838.75</v>
          </cell>
          <cell r="G452">
            <v>5761035.0499999998</v>
          </cell>
        </row>
        <row r="453">
          <cell r="A453" t="str">
            <v>BOCAÍNA2011</v>
          </cell>
          <cell r="B453" t="str">
            <v>BOCAÍNA</v>
          </cell>
          <cell r="C453">
            <v>2011</v>
          </cell>
          <cell r="D453">
            <v>7804350.8399999999</v>
          </cell>
          <cell r="F453">
            <v>947903.15</v>
          </cell>
          <cell r="G453">
            <v>6856447.6899999995</v>
          </cell>
        </row>
        <row r="454">
          <cell r="A454" t="str">
            <v>BOCAÍNA2012</v>
          </cell>
          <cell r="B454" t="str">
            <v>BOCAÍNA</v>
          </cell>
          <cell r="C454">
            <v>2012</v>
          </cell>
          <cell r="D454">
            <v>8666490.6300000008</v>
          </cell>
          <cell r="F454">
            <v>980986.35</v>
          </cell>
          <cell r="G454">
            <v>7685504.2800000012</v>
          </cell>
        </row>
        <row r="455">
          <cell r="A455" t="str">
            <v>BOCAÍNA2013</v>
          </cell>
          <cell r="B455" t="str">
            <v>BOCAÍNA</v>
          </cell>
          <cell r="C455">
            <v>2013</v>
          </cell>
          <cell r="D455">
            <v>9329691.8900000006</v>
          </cell>
          <cell r="F455">
            <v>1062889.49</v>
          </cell>
          <cell r="G455">
            <v>8266802.4000000004</v>
          </cell>
        </row>
        <row r="456">
          <cell r="A456" t="str">
            <v>BOCAÍNA2014</v>
          </cell>
          <cell r="B456" t="str">
            <v>BOCAÍNA</v>
          </cell>
          <cell r="C456">
            <v>2014</v>
          </cell>
          <cell r="D456">
            <v>10232695.27</v>
          </cell>
          <cell r="F456">
            <v>1148495.03</v>
          </cell>
          <cell r="G456">
            <v>9084200.2400000002</v>
          </cell>
        </row>
        <row r="457">
          <cell r="A457" t="str">
            <v>PAES LANDIM2002</v>
          </cell>
          <cell r="B457" t="str">
            <v>PAES LANDIM</v>
          </cell>
          <cell r="C457">
            <v>2002</v>
          </cell>
          <cell r="D457">
            <v>2394035</v>
          </cell>
          <cell r="F457">
            <v>243987</v>
          </cell>
          <cell r="G457">
            <v>2150048</v>
          </cell>
        </row>
        <row r="458">
          <cell r="A458" t="str">
            <v>PAES LANDIM2003</v>
          </cell>
          <cell r="B458" t="str">
            <v>PAES LANDIM</v>
          </cell>
          <cell r="C458">
            <v>2003</v>
          </cell>
          <cell r="D458">
            <v>2595480.36</v>
          </cell>
          <cell r="F458">
            <v>259439.64</v>
          </cell>
          <cell r="G458">
            <v>2336040.7199999997</v>
          </cell>
        </row>
        <row r="459">
          <cell r="A459" t="str">
            <v>PAES LANDIM2004</v>
          </cell>
          <cell r="B459" t="str">
            <v>PAES LANDIM</v>
          </cell>
          <cell r="C459">
            <v>2004</v>
          </cell>
          <cell r="D459">
            <v>2209081.7400000002</v>
          </cell>
          <cell r="F459">
            <v>212102.62</v>
          </cell>
          <cell r="G459">
            <v>1996979.12</v>
          </cell>
        </row>
        <row r="460">
          <cell r="A460" t="str">
            <v>PAES LANDIM2005</v>
          </cell>
          <cell r="B460" t="str">
            <v>PAES LANDIM</v>
          </cell>
          <cell r="C460">
            <v>2005</v>
          </cell>
          <cell r="D460">
            <v>3659732.98</v>
          </cell>
          <cell r="F460">
            <v>363764.91</v>
          </cell>
          <cell r="G460">
            <v>3295968.07</v>
          </cell>
        </row>
        <row r="461">
          <cell r="A461" t="str">
            <v>PAES LANDIM2006</v>
          </cell>
          <cell r="B461" t="str">
            <v>PAES LANDIM</v>
          </cell>
          <cell r="C461">
            <v>2006</v>
          </cell>
          <cell r="D461">
            <v>4034551.97</v>
          </cell>
          <cell r="F461">
            <v>408292.16</v>
          </cell>
          <cell r="G461">
            <v>3626259.81</v>
          </cell>
        </row>
        <row r="462">
          <cell r="A462" t="str">
            <v>PAES LANDIM2007</v>
          </cell>
          <cell r="B462" t="str">
            <v>PAES LANDIM</v>
          </cell>
          <cell r="C462">
            <v>2007</v>
          </cell>
          <cell r="D462">
            <v>4654650.84</v>
          </cell>
          <cell r="F462">
            <v>522105.7</v>
          </cell>
          <cell r="G462">
            <v>4132545.1399999997</v>
          </cell>
        </row>
        <row r="463">
          <cell r="A463" t="str">
            <v>PAES LANDIM2008</v>
          </cell>
          <cell r="B463" t="str">
            <v>PAES LANDIM</v>
          </cell>
          <cell r="C463">
            <v>2008</v>
          </cell>
          <cell r="D463">
            <v>5847839.5899999999</v>
          </cell>
          <cell r="F463">
            <v>681478.78</v>
          </cell>
          <cell r="G463">
            <v>5166360.8099999996</v>
          </cell>
        </row>
        <row r="464">
          <cell r="A464" t="str">
            <v>PAES LANDIM2009</v>
          </cell>
          <cell r="B464" t="str">
            <v>PAES LANDIM</v>
          </cell>
          <cell r="C464">
            <v>2009</v>
          </cell>
          <cell r="D464">
            <v>6386286.5999999996</v>
          </cell>
          <cell r="F464">
            <v>719133.17</v>
          </cell>
          <cell r="G464">
            <v>5667153.4299999997</v>
          </cell>
        </row>
        <row r="465">
          <cell r="A465" t="str">
            <v>PAES LANDIM2010</v>
          </cell>
          <cell r="B465" t="str">
            <v>PAES LANDIM</v>
          </cell>
          <cell r="C465">
            <v>2010</v>
          </cell>
          <cell r="D465">
            <v>6922336.54</v>
          </cell>
          <cell r="F465">
            <v>784003.69</v>
          </cell>
          <cell r="G465">
            <v>6138332.8499999996</v>
          </cell>
        </row>
        <row r="466">
          <cell r="A466" t="str">
            <v>PAES LANDIM2011</v>
          </cell>
          <cell r="B466" t="str">
            <v>PAES LANDIM</v>
          </cell>
          <cell r="C466">
            <v>2011</v>
          </cell>
          <cell r="D466">
            <v>10916183.18</v>
          </cell>
          <cell r="F466">
            <v>1620827.93</v>
          </cell>
          <cell r="G466">
            <v>9295355.25</v>
          </cell>
        </row>
        <row r="467">
          <cell r="A467" t="str">
            <v>PAES LANDIM2012</v>
          </cell>
          <cell r="B467" t="str">
            <v>PAES LANDIM</v>
          </cell>
          <cell r="C467">
            <v>2012</v>
          </cell>
          <cell r="D467">
            <v>9604037.0700000003</v>
          </cell>
          <cell r="F467">
            <v>994028.79</v>
          </cell>
          <cell r="G467">
            <v>8610008.2800000012</v>
          </cell>
        </row>
        <row r="468">
          <cell r="A468" t="str">
            <v>PAES LANDIM2013</v>
          </cell>
          <cell r="B468" t="str">
            <v>PAES LANDIM</v>
          </cell>
          <cell r="C468">
            <v>2013</v>
          </cell>
          <cell r="D468">
            <v>9885647.6500000004</v>
          </cell>
          <cell r="F468">
            <v>1110079.26</v>
          </cell>
          <cell r="G468">
            <v>8775568.3900000006</v>
          </cell>
        </row>
        <row r="469">
          <cell r="A469" t="str">
            <v>PAES LANDIM2014</v>
          </cell>
          <cell r="B469" t="str">
            <v>PAES LANDIM</v>
          </cell>
          <cell r="C469">
            <v>2014</v>
          </cell>
          <cell r="D469">
            <v>10974452.939999999</v>
          </cell>
          <cell r="F469">
            <v>1208241.03</v>
          </cell>
          <cell r="G469">
            <v>9766211.9100000001</v>
          </cell>
        </row>
        <row r="470">
          <cell r="A470" t="str">
            <v>PICOS2002</v>
          </cell>
          <cell r="B470" t="str">
            <v>PICOS</v>
          </cell>
          <cell r="C470">
            <v>2002</v>
          </cell>
          <cell r="D470">
            <v>21324251.289999999</v>
          </cell>
          <cell r="F470">
            <v>267583.26</v>
          </cell>
          <cell r="G470">
            <v>21056668.029999997</v>
          </cell>
        </row>
        <row r="471">
          <cell r="A471" t="str">
            <v>PICOS2003</v>
          </cell>
          <cell r="B471" t="str">
            <v>PICOS</v>
          </cell>
          <cell r="C471">
            <v>2003</v>
          </cell>
          <cell r="D471">
            <v>24035051.5</v>
          </cell>
          <cell r="F471">
            <v>0</v>
          </cell>
          <cell r="G471">
            <v>24035051.5</v>
          </cell>
        </row>
        <row r="472">
          <cell r="A472" t="str">
            <v>PICOS2004</v>
          </cell>
          <cell r="B472" t="str">
            <v>PICOS</v>
          </cell>
          <cell r="C472">
            <v>2004</v>
          </cell>
          <cell r="D472">
            <v>33711835.259999998</v>
          </cell>
          <cell r="F472">
            <v>0</v>
          </cell>
          <cell r="G472">
            <v>33711835.259999998</v>
          </cell>
        </row>
        <row r="473">
          <cell r="A473" t="str">
            <v>PICOS2005</v>
          </cell>
          <cell r="B473" t="str">
            <v>PICOS</v>
          </cell>
          <cell r="C473">
            <v>2005</v>
          </cell>
          <cell r="D473">
            <v>39893737.210000001</v>
          </cell>
          <cell r="F473">
            <v>1947636.37</v>
          </cell>
          <cell r="G473">
            <v>37946100.840000004</v>
          </cell>
        </row>
        <row r="474">
          <cell r="A474" t="str">
            <v>PICOS2006</v>
          </cell>
          <cell r="B474" t="str">
            <v>PICOS</v>
          </cell>
          <cell r="C474">
            <v>2006</v>
          </cell>
          <cell r="D474">
            <v>47383005.359999999</v>
          </cell>
          <cell r="F474">
            <v>2439892.5699999998</v>
          </cell>
          <cell r="G474">
            <v>44943112.789999999</v>
          </cell>
        </row>
        <row r="475">
          <cell r="A475" t="str">
            <v>PICOS2007</v>
          </cell>
          <cell r="B475" t="str">
            <v>PICOS</v>
          </cell>
          <cell r="C475">
            <v>2007</v>
          </cell>
          <cell r="D475">
            <v>59103230.149999999</v>
          </cell>
          <cell r="F475">
            <v>3813662.7</v>
          </cell>
          <cell r="G475">
            <v>55289567.449999996</v>
          </cell>
        </row>
        <row r="476">
          <cell r="A476" t="str">
            <v>PICOS2008</v>
          </cell>
          <cell r="B476" t="str">
            <v>PICOS</v>
          </cell>
          <cell r="C476">
            <v>2008</v>
          </cell>
          <cell r="D476">
            <v>72311603.689999998</v>
          </cell>
          <cell r="F476">
            <v>5064480.6100000003</v>
          </cell>
          <cell r="G476">
            <v>67247123.079999998</v>
          </cell>
        </row>
        <row r="477">
          <cell r="A477" t="str">
            <v>PICOS2009</v>
          </cell>
          <cell r="B477" t="str">
            <v>PICOS</v>
          </cell>
          <cell r="C477">
            <v>2009</v>
          </cell>
          <cell r="D477">
            <v>82285344.730000004</v>
          </cell>
          <cell r="F477">
            <v>5728248.3099999996</v>
          </cell>
          <cell r="G477">
            <v>76557096.420000002</v>
          </cell>
        </row>
        <row r="478">
          <cell r="A478" t="str">
            <v>PICOS2010</v>
          </cell>
          <cell r="B478" t="str">
            <v>PICOS</v>
          </cell>
          <cell r="C478">
            <v>2010</v>
          </cell>
          <cell r="D478">
            <v>87597813.849999994</v>
          </cell>
          <cell r="F478">
            <v>6121758.9900000002</v>
          </cell>
          <cell r="G478">
            <v>81476054.859999999</v>
          </cell>
        </row>
        <row r="479">
          <cell r="A479" t="str">
            <v>PICOS2011</v>
          </cell>
          <cell r="B479" t="str">
            <v>PICOS</v>
          </cell>
          <cell r="C479">
            <v>2011</v>
          </cell>
          <cell r="D479">
            <v>101562374.65000001</v>
          </cell>
          <cell r="F479">
            <v>7068714.3300000001</v>
          </cell>
          <cell r="G479">
            <v>94493660.320000008</v>
          </cell>
        </row>
        <row r="480">
          <cell r="A480" t="str">
            <v>PICOS2012</v>
          </cell>
          <cell r="B480" t="str">
            <v>PICOS</v>
          </cell>
          <cell r="C480">
            <v>2012</v>
          </cell>
          <cell r="D480">
            <v>115945219.84</v>
          </cell>
          <cell r="F480">
            <v>7541620.7599999998</v>
          </cell>
          <cell r="G480">
            <v>108403599.08</v>
          </cell>
        </row>
        <row r="481">
          <cell r="A481" t="str">
            <v>PICOS2013</v>
          </cell>
          <cell r="B481" t="str">
            <v>PICOS</v>
          </cell>
          <cell r="C481">
            <v>2013</v>
          </cell>
          <cell r="D481">
            <v>128527552.95999999</v>
          </cell>
          <cell r="F481">
            <v>8997436.0299999993</v>
          </cell>
          <cell r="G481">
            <v>119530116.92999999</v>
          </cell>
        </row>
        <row r="482">
          <cell r="A482" t="str">
            <v>PICOS2014</v>
          </cell>
          <cell r="B482" t="str">
            <v>PICOS</v>
          </cell>
          <cell r="C482">
            <v>2014</v>
          </cell>
          <cell r="D482">
            <v>141285569.59999999</v>
          </cell>
          <cell r="F482">
            <v>9795601.3300000001</v>
          </cell>
          <cell r="G482">
            <v>131489968.27</v>
          </cell>
        </row>
        <row r="483">
          <cell r="A483" t="str">
            <v>CUMARU2002</v>
          </cell>
          <cell r="B483" t="str">
            <v>CUMARU</v>
          </cell>
          <cell r="C483">
            <v>2002</v>
          </cell>
          <cell r="D483">
            <v>7857113.6200000001</v>
          </cell>
          <cell r="F483">
            <v>0</v>
          </cell>
          <cell r="G483">
            <v>7857113.6200000001</v>
          </cell>
        </row>
        <row r="484">
          <cell r="A484" t="str">
            <v>CUMARU2003</v>
          </cell>
          <cell r="B484" t="str">
            <v>CUMARU</v>
          </cell>
          <cell r="C484">
            <v>2003</v>
          </cell>
          <cell r="D484">
            <v>8648468.5700000003</v>
          </cell>
          <cell r="F484">
            <v>829507.22</v>
          </cell>
          <cell r="G484">
            <v>7818961.3500000006</v>
          </cell>
        </row>
        <row r="485">
          <cell r="A485" t="str">
            <v>CUMARU2004</v>
          </cell>
          <cell r="B485" t="str">
            <v>CUMARU</v>
          </cell>
          <cell r="C485">
            <v>2004</v>
          </cell>
          <cell r="D485">
            <v>9704662.5299999993</v>
          </cell>
          <cell r="F485">
            <v>890430.92</v>
          </cell>
          <cell r="G485">
            <v>8814231.6099999994</v>
          </cell>
        </row>
        <row r="486">
          <cell r="A486" t="str">
            <v>CUMARU2005</v>
          </cell>
          <cell r="B486" t="str">
            <v>CUMARU</v>
          </cell>
          <cell r="C486">
            <v>2005</v>
          </cell>
          <cell r="D486">
            <v>13155630.18</v>
          </cell>
          <cell r="F486">
            <v>1329690.3600000001</v>
          </cell>
          <cell r="G486">
            <v>11825939.82</v>
          </cell>
        </row>
        <row r="487">
          <cell r="A487" t="str">
            <v>CUMARU2006</v>
          </cell>
          <cell r="B487" t="str">
            <v>CUMARU</v>
          </cell>
          <cell r="C487">
            <v>2006</v>
          </cell>
          <cell r="D487">
            <v>15048554.34</v>
          </cell>
          <cell r="F487">
            <v>1474488.31</v>
          </cell>
          <cell r="G487">
            <v>13574066.029999999</v>
          </cell>
        </row>
        <row r="488">
          <cell r="A488" t="str">
            <v>CUMARU2007</v>
          </cell>
          <cell r="B488" t="str">
            <v>CUMARU</v>
          </cell>
          <cell r="C488">
            <v>2007</v>
          </cell>
          <cell r="D488">
            <v>17032897.920000002</v>
          </cell>
          <cell r="F488">
            <v>1835509.1</v>
          </cell>
          <cell r="G488">
            <v>15197388.820000002</v>
          </cell>
        </row>
        <row r="489">
          <cell r="A489" t="str">
            <v>CUMARU2008</v>
          </cell>
          <cell r="B489" t="str">
            <v>CUMARU</v>
          </cell>
          <cell r="C489">
            <v>2008</v>
          </cell>
          <cell r="D489">
            <v>17425450.550000001</v>
          </cell>
          <cell r="F489">
            <v>1679652.39</v>
          </cell>
          <cell r="G489">
            <v>15745798.16</v>
          </cell>
        </row>
        <row r="490">
          <cell r="A490" t="str">
            <v>CUMARU2009</v>
          </cell>
          <cell r="B490" t="str">
            <v>CUMARU</v>
          </cell>
          <cell r="C490">
            <v>2009</v>
          </cell>
          <cell r="D490">
            <v>20292057.059999999</v>
          </cell>
          <cell r="F490">
            <v>2153480.73</v>
          </cell>
          <cell r="G490">
            <v>18138576.329999998</v>
          </cell>
        </row>
        <row r="491">
          <cell r="A491" t="str">
            <v>CUMARU2010</v>
          </cell>
          <cell r="B491" t="str">
            <v>CUMARU</v>
          </cell>
          <cell r="C491">
            <v>2010</v>
          </cell>
          <cell r="D491">
            <v>23863017.260000002</v>
          </cell>
          <cell r="F491">
            <v>2824228.94</v>
          </cell>
          <cell r="G491">
            <v>21038788.32</v>
          </cell>
        </row>
        <row r="492">
          <cell r="A492" t="str">
            <v>CUMARU2011</v>
          </cell>
          <cell r="B492" t="str">
            <v>CUMARU</v>
          </cell>
          <cell r="C492">
            <v>2011</v>
          </cell>
          <cell r="D492">
            <v>25651347.84</v>
          </cell>
          <cell r="F492">
            <v>2825788.36</v>
          </cell>
          <cell r="G492">
            <v>22825559.48</v>
          </cell>
        </row>
        <row r="493">
          <cell r="A493" t="str">
            <v>CUMARU2012</v>
          </cell>
          <cell r="B493" t="str">
            <v>CUMARU</v>
          </cell>
          <cell r="C493">
            <v>2012</v>
          </cell>
          <cell r="D493">
            <v>27070884.699999999</v>
          </cell>
          <cell r="F493">
            <v>2959797.18</v>
          </cell>
          <cell r="G493">
            <v>24111087.52</v>
          </cell>
        </row>
        <row r="494">
          <cell r="A494" t="str">
            <v>CUMARU2013</v>
          </cell>
          <cell r="B494" t="str">
            <v>CUMARU</v>
          </cell>
          <cell r="C494">
            <v>2013</v>
          </cell>
          <cell r="D494">
            <v>29305484.390000001</v>
          </cell>
          <cell r="F494">
            <v>3198594.31</v>
          </cell>
          <cell r="G494">
            <v>26106890.080000002</v>
          </cell>
        </row>
        <row r="495">
          <cell r="A495" t="str">
            <v>CUMARU2014</v>
          </cell>
          <cell r="B495" t="str">
            <v>CUMARU</v>
          </cell>
          <cell r="C495">
            <v>2014</v>
          </cell>
          <cell r="D495">
            <v>29326027.109999999</v>
          </cell>
          <cell r="F495">
            <v>3073426.32</v>
          </cell>
          <cell r="G495">
            <v>26252600.789999999</v>
          </cell>
        </row>
        <row r="496">
          <cell r="A496" t="str">
            <v>CUMARU2015</v>
          </cell>
          <cell r="B496" t="str">
            <v>CUMARU</v>
          </cell>
          <cell r="C496">
            <v>2015</v>
          </cell>
          <cell r="D496">
            <v>33781624.509999998</v>
          </cell>
          <cell r="F496">
            <v>3110093.37</v>
          </cell>
          <cell r="G496">
            <v>30671531.139999997</v>
          </cell>
        </row>
        <row r="497">
          <cell r="A497" t="str">
            <v>CURRAL NOVO DO PIAUÍ2002</v>
          </cell>
          <cell r="B497" t="str">
            <v>CURRAL NOVO DO PIAUÍ</v>
          </cell>
          <cell r="C497">
            <v>2002</v>
          </cell>
          <cell r="D497">
            <v>2104804.06</v>
          </cell>
          <cell r="F497">
            <v>0</v>
          </cell>
          <cell r="G497">
            <v>2104804.06</v>
          </cell>
        </row>
        <row r="498">
          <cell r="A498" t="str">
            <v>CURRAL NOVO DO PIAUÍ2003</v>
          </cell>
          <cell r="B498" t="str">
            <v>CURRAL NOVO DO PIAUÍ</v>
          </cell>
          <cell r="C498">
            <v>2003</v>
          </cell>
          <cell r="D498">
            <v>2624321.7400000002</v>
          </cell>
          <cell r="F498">
            <v>262781.23</v>
          </cell>
          <cell r="G498">
            <v>2361540.5100000002</v>
          </cell>
        </row>
        <row r="499">
          <cell r="A499" t="str">
            <v>CURRAL NOVO DO PIAUÍ2004</v>
          </cell>
          <cell r="B499" t="str">
            <v>CURRAL NOVO DO PIAUÍ</v>
          </cell>
          <cell r="C499">
            <v>2004</v>
          </cell>
          <cell r="D499">
            <v>3166053.17</v>
          </cell>
          <cell r="F499">
            <v>294243.69</v>
          </cell>
          <cell r="G499">
            <v>2871809.48</v>
          </cell>
        </row>
        <row r="500">
          <cell r="A500" t="str">
            <v>CURRAL NOVO DO PIAUÍ2005</v>
          </cell>
          <cell r="B500" t="str">
            <v>CURRAL NOVO DO PIAUÍ</v>
          </cell>
          <cell r="C500">
            <v>2005</v>
          </cell>
          <cell r="D500">
            <v>4134326.01</v>
          </cell>
          <cell r="F500">
            <v>369471.66</v>
          </cell>
          <cell r="G500">
            <v>3764854.3499999996</v>
          </cell>
        </row>
        <row r="501">
          <cell r="A501" t="str">
            <v>CURRAL NOVO DO PIAUÍ2006</v>
          </cell>
          <cell r="B501" t="str">
            <v>CURRAL NOVO DO PIAUÍ</v>
          </cell>
          <cell r="C501">
            <v>2006</v>
          </cell>
          <cell r="D501">
            <v>5258629.18</v>
          </cell>
          <cell r="F501">
            <v>413893.07</v>
          </cell>
          <cell r="G501">
            <v>4844736.1099999994</v>
          </cell>
        </row>
        <row r="502">
          <cell r="A502" t="str">
            <v>CURRAL NOVO DO PIAUÍ2007</v>
          </cell>
          <cell r="B502" t="str">
            <v>CURRAL NOVO DO PIAUÍ</v>
          </cell>
          <cell r="C502">
            <v>2007</v>
          </cell>
          <cell r="D502">
            <v>5853334.8600000003</v>
          </cell>
          <cell r="F502">
            <v>610900.85</v>
          </cell>
          <cell r="G502">
            <v>5242434.0100000007</v>
          </cell>
        </row>
        <row r="503">
          <cell r="A503" t="str">
            <v>CURRAL NOVO DO PIAUÍ2008</v>
          </cell>
          <cell r="B503" t="str">
            <v>CURRAL NOVO DO PIAUÍ</v>
          </cell>
          <cell r="C503">
            <v>2008</v>
          </cell>
          <cell r="D503">
            <v>7030651.79</v>
          </cell>
          <cell r="F503">
            <v>689534.48</v>
          </cell>
          <cell r="G503">
            <v>6341117.3100000005</v>
          </cell>
        </row>
        <row r="504">
          <cell r="A504" t="str">
            <v>CURRAL NOVO DO PIAUÍ2009</v>
          </cell>
          <cell r="B504" t="str">
            <v>CURRAL NOVO DO PIAUÍ</v>
          </cell>
          <cell r="C504">
            <v>2009</v>
          </cell>
          <cell r="D504">
            <v>7202141.8700000001</v>
          </cell>
          <cell r="F504">
            <v>749939.58</v>
          </cell>
          <cell r="G504">
            <v>6452202.29</v>
          </cell>
        </row>
        <row r="505">
          <cell r="A505" t="str">
            <v>CURRAL NOVO DO PIAUÍ2010</v>
          </cell>
          <cell r="B505" t="str">
            <v>CURRAL NOVO DO PIAUÍ</v>
          </cell>
          <cell r="C505">
            <v>2010</v>
          </cell>
          <cell r="D505">
            <v>7913150.5800000001</v>
          </cell>
          <cell r="F505">
            <v>790562.42</v>
          </cell>
          <cell r="G505">
            <v>7122588.1600000001</v>
          </cell>
        </row>
        <row r="506">
          <cell r="A506" t="str">
            <v>CURRAL NOVO DO PIAUÍ2011</v>
          </cell>
          <cell r="B506" t="str">
            <v>CURRAL NOVO DO PIAUÍ</v>
          </cell>
          <cell r="C506">
            <v>2011</v>
          </cell>
          <cell r="D506">
            <v>9114212.3599999994</v>
          </cell>
          <cell r="F506">
            <v>721075.46</v>
          </cell>
          <cell r="G506">
            <v>8393136.8999999985</v>
          </cell>
        </row>
        <row r="507">
          <cell r="A507" t="str">
            <v>CURRAL NOVO DO PIAUÍ2012</v>
          </cell>
          <cell r="B507" t="str">
            <v>CURRAL NOVO DO PIAUÍ</v>
          </cell>
          <cell r="C507">
            <v>2012</v>
          </cell>
          <cell r="D507">
            <v>10526546.65</v>
          </cell>
          <cell r="F507">
            <v>999246.99</v>
          </cell>
          <cell r="G507">
            <v>9527299.6600000001</v>
          </cell>
        </row>
        <row r="508">
          <cell r="A508" t="str">
            <v>CURRAL NOVO DO PIAUÍ2013</v>
          </cell>
          <cell r="B508" t="str">
            <v>CURRAL NOVO DO PIAUÍ</v>
          </cell>
          <cell r="C508">
            <v>2013</v>
          </cell>
          <cell r="D508">
            <v>11339335.119999999</v>
          </cell>
          <cell r="F508">
            <v>1077388.03</v>
          </cell>
          <cell r="G508">
            <v>10261947.09</v>
          </cell>
        </row>
        <row r="509">
          <cell r="A509" t="str">
            <v>CURRAL NOVO DO PIAUÍ2014</v>
          </cell>
          <cell r="B509" t="str">
            <v>CURRAL NOVO DO PIAUÍ</v>
          </cell>
          <cell r="C509">
            <v>2014</v>
          </cell>
          <cell r="D509">
            <v>11327328.59</v>
          </cell>
          <cell r="F509">
            <v>1194206.27</v>
          </cell>
          <cell r="G509">
            <v>10133122.32</v>
          </cell>
        </row>
        <row r="510">
          <cell r="A510" t="str">
            <v>CURRAL NOVO DO PIAUÍ2015</v>
          </cell>
          <cell r="B510" t="str">
            <v>CURRAL NOVO DO PIAUÍ</v>
          </cell>
          <cell r="C510">
            <v>2015</v>
          </cell>
          <cell r="D510">
            <v>11979245.130000001</v>
          </cell>
          <cell r="F510">
            <v>1266405.78</v>
          </cell>
          <cell r="G510">
            <v>10712839.350000001</v>
          </cell>
        </row>
        <row r="511">
          <cell r="A511" t="str">
            <v>PAQUETÁ2002</v>
          </cell>
          <cell r="B511" t="str">
            <v>PAQUETÁ</v>
          </cell>
          <cell r="C511">
            <v>2002</v>
          </cell>
          <cell r="D511">
            <v>2548964.6800000002</v>
          </cell>
          <cell r="F511">
            <v>249312.38</v>
          </cell>
          <cell r="G511">
            <v>2299652.3000000003</v>
          </cell>
        </row>
        <row r="512">
          <cell r="A512" t="str">
            <v>PAQUETÁ2003</v>
          </cell>
          <cell r="B512" t="str">
            <v>PAQUETÁ</v>
          </cell>
          <cell r="C512">
            <v>2003</v>
          </cell>
          <cell r="D512">
            <v>2701273.05</v>
          </cell>
          <cell r="F512">
            <v>264521.34000000003</v>
          </cell>
          <cell r="G512">
            <v>2436751.71</v>
          </cell>
        </row>
        <row r="513">
          <cell r="A513" t="str">
            <v>PAQUETÁ2004</v>
          </cell>
          <cell r="B513" t="str">
            <v>PAQUETÁ</v>
          </cell>
          <cell r="C513">
            <v>2004</v>
          </cell>
          <cell r="D513">
            <v>3345815.24</v>
          </cell>
          <cell r="F513">
            <v>290434.53999999998</v>
          </cell>
          <cell r="G513">
            <v>3055380.7</v>
          </cell>
        </row>
        <row r="514">
          <cell r="A514" t="str">
            <v>PAQUETÁ2005</v>
          </cell>
          <cell r="B514" t="str">
            <v>PAQUETÁ</v>
          </cell>
          <cell r="C514">
            <v>2005</v>
          </cell>
          <cell r="D514">
            <v>3922238.49</v>
          </cell>
          <cell r="F514">
            <v>364758.3</v>
          </cell>
          <cell r="G514">
            <v>3557480.1900000004</v>
          </cell>
        </row>
        <row r="515">
          <cell r="A515" t="str">
            <v>PAQUETÁ2006</v>
          </cell>
          <cell r="B515" t="str">
            <v>PAQUETÁ</v>
          </cell>
          <cell r="C515">
            <v>2006</v>
          </cell>
          <cell r="D515">
            <v>4330512.59</v>
          </cell>
          <cell r="F515">
            <v>409067.73</v>
          </cell>
          <cell r="G515">
            <v>3921444.86</v>
          </cell>
        </row>
        <row r="516">
          <cell r="A516" t="str">
            <v>PAQUETÁ2007</v>
          </cell>
          <cell r="B516" t="str">
            <v>PAQUETÁ</v>
          </cell>
          <cell r="C516">
            <v>2007</v>
          </cell>
          <cell r="D516">
            <v>4944995.6399999997</v>
          </cell>
          <cell r="F516">
            <v>530457.16</v>
          </cell>
          <cell r="G516">
            <v>4414538.4799999995</v>
          </cell>
        </row>
        <row r="517">
          <cell r="A517" t="str">
            <v>PAQUETÁ2008</v>
          </cell>
          <cell r="B517" t="str">
            <v>PAQUETÁ</v>
          </cell>
          <cell r="C517">
            <v>2008</v>
          </cell>
          <cell r="D517">
            <v>5872201.4299999997</v>
          </cell>
          <cell r="F517">
            <v>682453.69</v>
          </cell>
          <cell r="G517">
            <v>5189747.74</v>
          </cell>
        </row>
        <row r="518">
          <cell r="A518" t="str">
            <v>PAQUETÁ2009</v>
          </cell>
          <cell r="B518" t="str">
            <v>PAQUETÁ</v>
          </cell>
          <cell r="C518">
            <v>2009</v>
          </cell>
          <cell r="D518">
            <v>6077409.9900000002</v>
          </cell>
          <cell r="F518">
            <v>715915.01</v>
          </cell>
          <cell r="G518">
            <v>5361494.9800000004</v>
          </cell>
        </row>
        <row r="519">
          <cell r="A519" t="str">
            <v>PAQUETÁ2010</v>
          </cell>
          <cell r="B519" t="str">
            <v>PAQUETÁ</v>
          </cell>
          <cell r="C519">
            <v>2010</v>
          </cell>
          <cell r="D519">
            <v>6671650.4000000004</v>
          </cell>
          <cell r="F519">
            <v>774981.13</v>
          </cell>
          <cell r="G519">
            <v>5896669.2700000005</v>
          </cell>
        </row>
        <row r="520">
          <cell r="A520" t="str">
            <v>PAQUETÁ2011</v>
          </cell>
          <cell r="B520" t="str">
            <v>PAQUETÁ</v>
          </cell>
          <cell r="C520">
            <v>2011</v>
          </cell>
          <cell r="D520">
            <v>8524853.4499999993</v>
          </cell>
          <cell r="F520">
            <v>948803.81</v>
          </cell>
          <cell r="G520">
            <v>7576049.6399999987</v>
          </cell>
        </row>
        <row r="521">
          <cell r="A521" t="str">
            <v>PAQUETÁ2012</v>
          </cell>
          <cell r="B521" t="str">
            <v>PAQUETÁ</v>
          </cell>
          <cell r="C521">
            <v>2012</v>
          </cell>
          <cell r="D521">
            <v>9132184.3300000001</v>
          </cell>
          <cell r="F521">
            <v>978989.92</v>
          </cell>
          <cell r="G521">
            <v>8153194.4100000001</v>
          </cell>
        </row>
        <row r="522">
          <cell r="A522" t="str">
            <v>PAQUETÁ2013</v>
          </cell>
          <cell r="B522" t="str">
            <v>PAQUETÁ</v>
          </cell>
          <cell r="C522">
            <v>2013</v>
          </cell>
          <cell r="D522">
            <v>10304652.359999999</v>
          </cell>
          <cell r="F522">
            <v>1058230.02</v>
          </cell>
          <cell r="G522">
            <v>9246422.3399999999</v>
          </cell>
        </row>
        <row r="523">
          <cell r="A523" t="str">
            <v>PAQUETÁ2014</v>
          </cell>
          <cell r="B523" t="str">
            <v>PAQUETÁ</v>
          </cell>
          <cell r="C523">
            <v>2014</v>
          </cell>
          <cell r="D523">
            <v>11039949.359999999</v>
          </cell>
          <cell r="F523">
            <v>1283687</v>
          </cell>
          <cell r="G523">
            <v>9756262.3599999994</v>
          </cell>
        </row>
        <row r="524">
          <cell r="A524" t="str">
            <v>PAQUETÁ2015</v>
          </cell>
          <cell r="B524" t="str">
            <v>PAQUETÁ</v>
          </cell>
          <cell r="C524">
            <v>2015</v>
          </cell>
          <cell r="D524">
            <v>11979245.130000001</v>
          </cell>
          <cell r="F524">
            <v>1266405.78</v>
          </cell>
          <cell r="G524">
            <v>10712839.350000001</v>
          </cell>
        </row>
        <row r="525">
          <cell r="A525" t="str">
            <v>CARIDADE DO PIAUÍ2002</v>
          </cell>
          <cell r="B525" t="str">
            <v>CARIDADE DO PIAUÍ</v>
          </cell>
          <cell r="C525">
            <v>2002</v>
          </cell>
          <cell r="D525">
            <v>2389303.67</v>
          </cell>
          <cell r="F525">
            <v>0</v>
          </cell>
          <cell r="G525">
            <v>2389303.67</v>
          </cell>
        </row>
        <row r="526">
          <cell r="A526" t="str">
            <v>CARIDADE DO PIAUÍ2003</v>
          </cell>
          <cell r="B526" t="str">
            <v>CARIDADE DO PIAUÍ</v>
          </cell>
          <cell r="C526">
            <v>2003</v>
          </cell>
          <cell r="D526">
            <v>2999675.41</v>
          </cell>
          <cell r="F526">
            <v>259259.28</v>
          </cell>
          <cell r="G526">
            <v>2740416.1300000004</v>
          </cell>
        </row>
        <row r="527">
          <cell r="A527" t="str">
            <v>CARIDADE DO PIAUÍ2004</v>
          </cell>
          <cell r="B527" t="str">
            <v>CARIDADE DO PIAUÍ</v>
          </cell>
          <cell r="C527">
            <v>2004</v>
          </cell>
          <cell r="D527">
            <v>3269901.81</v>
          </cell>
          <cell r="F527">
            <v>290269.81</v>
          </cell>
          <cell r="G527">
            <v>2979632</v>
          </cell>
        </row>
        <row r="528">
          <cell r="A528" t="str">
            <v>CARIDADE DO PIAUÍ2005</v>
          </cell>
          <cell r="B528" t="str">
            <v>CARIDADE DO PIAUÍ</v>
          </cell>
          <cell r="C528">
            <v>2005</v>
          </cell>
          <cell r="D528">
            <v>4332222.76</v>
          </cell>
          <cell r="F528">
            <v>364327.34</v>
          </cell>
          <cell r="G528">
            <v>3967895.42</v>
          </cell>
        </row>
        <row r="529">
          <cell r="A529" t="str">
            <v>CARIDADE DO PIAUÍ2006</v>
          </cell>
          <cell r="B529" t="str">
            <v>CARIDADE DO PIAUÍ</v>
          </cell>
          <cell r="C529">
            <v>2006</v>
          </cell>
          <cell r="D529">
            <v>4798730.78</v>
          </cell>
          <cell r="F529">
            <v>414888.9</v>
          </cell>
          <cell r="G529">
            <v>4383841.88</v>
          </cell>
        </row>
        <row r="530">
          <cell r="A530" t="str">
            <v>CARIDADE DO PIAUÍ2007</v>
          </cell>
          <cell r="B530" t="str">
            <v>CARIDADE DO PIAUÍ</v>
          </cell>
          <cell r="C530">
            <v>2007</v>
          </cell>
          <cell r="D530">
            <v>5750280.1799999997</v>
          </cell>
          <cell r="F530">
            <v>527371.96</v>
          </cell>
          <cell r="G530">
            <v>5222908.22</v>
          </cell>
        </row>
        <row r="531">
          <cell r="A531" t="str">
            <v>CARIDADE DO PIAUÍ2008</v>
          </cell>
          <cell r="B531" t="str">
            <v>CARIDADE DO PIAUÍ</v>
          </cell>
          <cell r="C531">
            <v>2008</v>
          </cell>
          <cell r="D531">
            <v>8269147.6799999997</v>
          </cell>
          <cell r="F531">
            <v>653720.68000000005</v>
          </cell>
          <cell r="G531">
            <v>7615427</v>
          </cell>
        </row>
        <row r="532">
          <cell r="A532" t="str">
            <v>CARIDADE DO PIAUÍ2009</v>
          </cell>
          <cell r="B532" t="str">
            <v>CARIDADE DO PIAUÍ</v>
          </cell>
          <cell r="C532">
            <v>2009</v>
          </cell>
          <cell r="D532">
            <v>7159646.3600000003</v>
          </cell>
          <cell r="F532">
            <v>716130.3</v>
          </cell>
          <cell r="G532">
            <v>6443516.0600000005</v>
          </cell>
        </row>
        <row r="533">
          <cell r="A533" t="str">
            <v>CARIDADE DO PIAUÍ2010</v>
          </cell>
          <cell r="B533" t="str">
            <v>CARIDADE DO PIAUÍ</v>
          </cell>
          <cell r="C533">
            <v>2010</v>
          </cell>
          <cell r="D533">
            <v>9078522.3900000006</v>
          </cell>
          <cell r="F533">
            <v>776913.39</v>
          </cell>
          <cell r="G533">
            <v>8301609.0000000009</v>
          </cell>
        </row>
        <row r="534">
          <cell r="A534" t="str">
            <v>CARIDADE DO PIAUÍ2011</v>
          </cell>
          <cell r="B534" t="str">
            <v>CARIDADE DO PIAUÍ</v>
          </cell>
          <cell r="C534">
            <v>2011</v>
          </cell>
          <cell r="D534">
            <v>10290746.66</v>
          </cell>
          <cell r="F534">
            <v>949962.09</v>
          </cell>
          <cell r="G534">
            <v>9340784.5700000003</v>
          </cell>
        </row>
        <row r="535">
          <cell r="A535" t="str">
            <v>CARIDADE DO PIAUÍ2012</v>
          </cell>
          <cell r="B535" t="str">
            <v>CARIDADE DO PIAUÍ</v>
          </cell>
          <cell r="C535">
            <v>2012</v>
          </cell>
          <cell r="D535">
            <v>10008830.15</v>
          </cell>
          <cell r="F535">
            <v>984033.2</v>
          </cell>
          <cell r="G535">
            <v>9024796.9500000011</v>
          </cell>
        </row>
        <row r="536">
          <cell r="A536" t="str">
            <v>CARIDADE DO PIAUÍ2013</v>
          </cell>
          <cell r="B536" t="str">
            <v>CARIDADE DO PIAUÍ</v>
          </cell>
          <cell r="C536">
            <v>2013</v>
          </cell>
          <cell r="D536">
            <v>11536499.73</v>
          </cell>
          <cell r="F536">
            <v>1068737.01</v>
          </cell>
          <cell r="G536">
            <v>10467762.720000001</v>
          </cell>
        </row>
        <row r="537">
          <cell r="A537" t="str">
            <v>CARIDADE DO PIAUÍ2014</v>
          </cell>
          <cell r="B537" t="str">
            <v>CARIDADE DO PIAUÍ</v>
          </cell>
          <cell r="C537">
            <v>2014</v>
          </cell>
          <cell r="D537">
            <v>12892003.59</v>
          </cell>
          <cell r="F537">
            <v>1166528.45</v>
          </cell>
          <cell r="G537">
            <v>11725475.140000001</v>
          </cell>
        </row>
        <row r="538">
          <cell r="A538" t="str">
            <v>CARIDADE DO PIAUÍ2015</v>
          </cell>
          <cell r="B538" t="str">
            <v>CARIDADE DO PIAUÍ</v>
          </cell>
          <cell r="C538">
            <v>2015</v>
          </cell>
          <cell r="D538">
            <v>13011163.4</v>
          </cell>
          <cell r="F538">
            <v>1222470.82</v>
          </cell>
          <cell r="G538">
            <v>11788692.58</v>
          </cell>
        </row>
        <row r="539">
          <cell r="A539" t="str">
            <v>DOM EXPEDITO LOPES2002</v>
          </cell>
          <cell r="B539" t="str">
            <v>DOM EXPEDITO LOPES</v>
          </cell>
          <cell r="C539">
            <v>2002</v>
          </cell>
          <cell r="D539">
            <v>2598292.35</v>
          </cell>
          <cell r="F539">
            <v>254781.66</v>
          </cell>
          <cell r="G539">
            <v>2343510.69</v>
          </cell>
        </row>
        <row r="540">
          <cell r="A540" t="str">
            <v>DOM EXPEDITO LOPES2003</v>
          </cell>
          <cell r="B540" t="str">
            <v>DOM EXPEDITO LOPES</v>
          </cell>
          <cell r="C540">
            <v>2003</v>
          </cell>
          <cell r="D540">
            <v>2788212.91</v>
          </cell>
          <cell r="F540">
            <v>271327.81</v>
          </cell>
          <cell r="G540">
            <v>2516885.1</v>
          </cell>
        </row>
        <row r="541">
          <cell r="A541" t="str">
            <v>DOM EXPEDITO LOPES2004</v>
          </cell>
          <cell r="B541" t="str">
            <v>DOM EXPEDITO LOPES</v>
          </cell>
          <cell r="C541">
            <v>2004</v>
          </cell>
          <cell r="D541">
            <v>3412591.74</v>
          </cell>
          <cell r="F541">
            <v>307714.46000000002</v>
          </cell>
          <cell r="G541">
            <v>3104877.2800000003</v>
          </cell>
        </row>
        <row r="542">
          <cell r="A542" t="str">
            <v>DOM EXPEDITO LOPES2005</v>
          </cell>
          <cell r="B542" t="str">
            <v>DOM EXPEDITO LOPES</v>
          </cell>
          <cell r="C542">
            <v>2005</v>
          </cell>
          <cell r="D542">
            <v>4361597.09</v>
          </cell>
          <cell r="F542">
            <v>385229.1</v>
          </cell>
          <cell r="G542">
            <v>3976367.9899999998</v>
          </cell>
        </row>
        <row r="543">
          <cell r="A543" t="str">
            <v>DOM EXPEDITO LOPES2006</v>
          </cell>
          <cell r="B543" t="str">
            <v>DOM EXPEDITO LOPES</v>
          </cell>
          <cell r="C543">
            <v>2006</v>
          </cell>
          <cell r="D543">
            <v>4786799.3899999997</v>
          </cell>
          <cell r="F543">
            <v>423918.62</v>
          </cell>
          <cell r="G543">
            <v>4362880.7699999996</v>
          </cell>
        </row>
        <row r="544">
          <cell r="A544" t="str">
            <v>DOM EXPEDITO LOPES2007</v>
          </cell>
          <cell r="B544" t="str">
            <v>DOM EXPEDITO LOPES</v>
          </cell>
          <cell r="C544">
            <v>2007</v>
          </cell>
          <cell r="D544">
            <v>5649082.3300000001</v>
          </cell>
          <cell r="F544">
            <v>551403.71</v>
          </cell>
          <cell r="G544">
            <v>5097678.62</v>
          </cell>
        </row>
        <row r="545">
          <cell r="A545" t="str">
            <v>DOM EXPEDITO LOPES2008</v>
          </cell>
          <cell r="B545" t="str">
            <v>DOM EXPEDITO LOPES</v>
          </cell>
          <cell r="C545">
            <v>2008</v>
          </cell>
          <cell r="D545">
            <v>6641627.1399999997</v>
          </cell>
          <cell r="F545">
            <v>694702.31</v>
          </cell>
          <cell r="G545">
            <v>5946924.8300000001</v>
          </cell>
        </row>
        <row r="546">
          <cell r="A546" t="str">
            <v>DOM EXPEDITO LOPES2009</v>
          </cell>
          <cell r="B546" t="str">
            <v>DOM EXPEDITO LOPES</v>
          </cell>
          <cell r="C546">
            <v>2009</v>
          </cell>
          <cell r="D546">
            <v>7097629.5300000003</v>
          </cell>
          <cell r="F546">
            <v>754561.06</v>
          </cell>
          <cell r="G546">
            <v>6343068.4700000007</v>
          </cell>
        </row>
        <row r="547">
          <cell r="A547" t="str">
            <v>DOM EXPEDITO LOPES2010</v>
          </cell>
          <cell r="B547" t="str">
            <v>DOM EXPEDITO LOPES</v>
          </cell>
          <cell r="C547">
            <v>2010</v>
          </cell>
          <cell r="D547">
            <v>7696299.1900000004</v>
          </cell>
          <cell r="F547">
            <v>824313.13</v>
          </cell>
          <cell r="G547">
            <v>6871986.0600000005</v>
          </cell>
        </row>
        <row r="548">
          <cell r="A548" t="str">
            <v>DOM EXPEDITO LOPES2011</v>
          </cell>
          <cell r="B548" t="str">
            <v>DOM EXPEDITO LOPES</v>
          </cell>
          <cell r="C548">
            <v>2011</v>
          </cell>
          <cell r="D548">
            <v>9487911.9700000007</v>
          </cell>
          <cell r="F548">
            <v>955411.38</v>
          </cell>
          <cell r="G548">
            <v>8532500.5899999999</v>
          </cell>
        </row>
        <row r="549">
          <cell r="A549" t="str">
            <v>DOM EXPEDITO LOPES2012</v>
          </cell>
          <cell r="B549" t="str">
            <v>DOM EXPEDITO LOPES</v>
          </cell>
          <cell r="C549">
            <v>2012</v>
          </cell>
          <cell r="D549">
            <v>10277764.789999999</v>
          </cell>
          <cell r="F549">
            <v>1041748.28</v>
          </cell>
          <cell r="G549">
            <v>9236016.5099999998</v>
          </cell>
        </row>
        <row r="550">
          <cell r="A550" t="str">
            <v>DOM EXPEDITO LOPES2013</v>
          </cell>
          <cell r="B550" t="str">
            <v>DOM EXPEDITO LOPES</v>
          </cell>
          <cell r="C550">
            <v>2013</v>
          </cell>
          <cell r="D550">
            <v>10953071.41</v>
          </cell>
          <cell r="F550">
            <v>1123821.46</v>
          </cell>
          <cell r="G550">
            <v>9829249.9499999993</v>
          </cell>
        </row>
        <row r="551">
          <cell r="A551" t="str">
            <v>DOM EXPEDITO LOPES2014</v>
          </cell>
          <cell r="B551" t="str">
            <v>DOM EXPEDITO LOPES</v>
          </cell>
          <cell r="C551">
            <v>2014</v>
          </cell>
          <cell r="D551">
            <v>12336537.189999999</v>
          </cell>
          <cell r="F551">
            <v>1285242.52</v>
          </cell>
          <cell r="G551">
            <v>11051294.67</v>
          </cell>
        </row>
        <row r="552">
          <cell r="A552" t="str">
            <v>DOM EXPEDITO LOPES2015</v>
          </cell>
          <cell r="B552" t="str">
            <v>DOM EXPEDITO LOPES</v>
          </cell>
          <cell r="C552">
            <v>2015</v>
          </cell>
          <cell r="D552">
            <v>12819780.560000001</v>
          </cell>
          <cell r="F552">
            <v>1362861.73</v>
          </cell>
          <cell r="G552">
            <v>11456918.83</v>
          </cell>
        </row>
        <row r="553">
          <cell r="A553" t="str">
            <v>DIAS D` ÁVILA2002</v>
          </cell>
          <cell r="B553" t="str">
            <v>DIAS D` ÁVILA</v>
          </cell>
          <cell r="C553">
            <v>2002</v>
          </cell>
          <cell r="D553">
            <v>41107558.090000004</v>
          </cell>
          <cell r="F553">
            <v>2695200.73</v>
          </cell>
          <cell r="G553">
            <v>38412357.360000007</v>
          </cell>
        </row>
        <row r="554">
          <cell r="A554" t="str">
            <v>DIAS D` ÁVILA2003</v>
          </cell>
          <cell r="B554" t="str">
            <v>DIAS D` ÁVILA</v>
          </cell>
          <cell r="C554">
            <v>2003</v>
          </cell>
          <cell r="D554">
            <v>43687631.539999999</v>
          </cell>
          <cell r="F554">
            <v>4027271.88</v>
          </cell>
          <cell r="G554">
            <v>39660359.659999996</v>
          </cell>
        </row>
        <row r="555">
          <cell r="A555" t="str">
            <v>DIAS D` ÁVILA2004</v>
          </cell>
          <cell r="B555" t="str">
            <v>DIAS D` ÁVILA</v>
          </cell>
          <cell r="C555">
            <v>2004</v>
          </cell>
          <cell r="D555">
            <v>54328810.039999999</v>
          </cell>
          <cell r="F555">
            <v>4896898.51</v>
          </cell>
          <cell r="G555">
            <v>49431911.530000001</v>
          </cell>
        </row>
        <row r="556">
          <cell r="A556" t="str">
            <v>DIAS D` ÁVILA2005</v>
          </cell>
          <cell r="B556" t="str">
            <v>DIAS D` ÁVILA</v>
          </cell>
          <cell r="C556">
            <v>2005</v>
          </cell>
          <cell r="D556">
            <v>62411922.280000001</v>
          </cell>
          <cell r="F556">
            <v>5028557.84</v>
          </cell>
          <cell r="G556">
            <v>57383364.439999998</v>
          </cell>
        </row>
        <row r="557">
          <cell r="A557" t="str">
            <v>DIAS D` ÁVILA2006</v>
          </cell>
          <cell r="B557" t="str">
            <v>DIAS D` ÁVILA</v>
          </cell>
          <cell r="C557">
            <v>2006</v>
          </cell>
          <cell r="D557">
            <v>67897319.680000007</v>
          </cell>
          <cell r="F557">
            <v>5531326.0999999996</v>
          </cell>
          <cell r="G557">
            <v>62365993.580000006</v>
          </cell>
        </row>
        <row r="558">
          <cell r="A558" t="str">
            <v>DIAS D` ÁVILA2007</v>
          </cell>
          <cell r="B558" t="str">
            <v>DIAS D` ÁVILA</v>
          </cell>
          <cell r="C558">
            <v>2007</v>
          </cell>
          <cell r="D558">
            <v>93928904.680000007</v>
          </cell>
          <cell r="F558">
            <v>9139607.0199999996</v>
          </cell>
          <cell r="G558">
            <v>84789297.660000011</v>
          </cell>
        </row>
        <row r="559">
          <cell r="A559" t="str">
            <v>DIAS D` ÁVILA2008</v>
          </cell>
          <cell r="B559" t="str">
            <v>DIAS D` ÁVILA</v>
          </cell>
          <cell r="C559">
            <v>2008</v>
          </cell>
          <cell r="D559">
            <v>97506076.280000001</v>
          </cell>
          <cell r="F559">
            <v>11682245.439999999</v>
          </cell>
          <cell r="G559">
            <v>85823830.840000004</v>
          </cell>
        </row>
        <row r="560">
          <cell r="A560" t="str">
            <v>DIAS D` ÁVILA2009</v>
          </cell>
          <cell r="B560" t="str">
            <v>DIAS D` ÁVILA</v>
          </cell>
          <cell r="C560">
            <v>2009</v>
          </cell>
          <cell r="D560">
            <v>90410069.560000002</v>
          </cell>
          <cell r="F560">
            <v>8036205.5300000003</v>
          </cell>
          <cell r="G560">
            <v>82373864.030000001</v>
          </cell>
        </row>
        <row r="561">
          <cell r="A561" t="str">
            <v>DIAS D` ÁVILA2010</v>
          </cell>
          <cell r="B561" t="str">
            <v>DIAS D` ÁVILA</v>
          </cell>
          <cell r="C561">
            <v>2010</v>
          </cell>
          <cell r="D561">
            <v>88450848.430000007</v>
          </cell>
          <cell r="F561">
            <v>6831855.0300000003</v>
          </cell>
          <cell r="G561">
            <v>81618993.400000006</v>
          </cell>
        </row>
        <row r="562">
          <cell r="A562" t="str">
            <v>DIAS D` ÁVILA2011</v>
          </cell>
          <cell r="B562" t="str">
            <v>DIAS D` ÁVILA</v>
          </cell>
          <cell r="C562">
            <v>2011</v>
          </cell>
          <cell r="D562">
            <v>104196967.56999999</v>
          </cell>
          <cell r="F562">
            <v>8280983.2300000004</v>
          </cell>
          <cell r="G562">
            <v>95915984.339999989</v>
          </cell>
        </row>
        <row r="563">
          <cell r="A563" t="str">
            <v>DIAS D` ÁVILA2012</v>
          </cell>
          <cell r="B563" t="str">
            <v>DIAS D` ÁVILA</v>
          </cell>
          <cell r="C563">
            <v>2012</v>
          </cell>
          <cell r="D563">
            <v>122689587.81</v>
          </cell>
          <cell r="F563">
            <v>9412769.4399999995</v>
          </cell>
          <cell r="G563">
            <v>113276818.37</v>
          </cell>
        </row>
        <row r="564">
          <cell r="A564" t="str">
            <v>DIAS D` ÁVILA2013</v>
          </cell>
          <cell r="B564" t="str">
            <v>DIAS D` ÁVILA</v>
          </cell>
          <cell r="C564">
            <v>2013</v>
          </cell>
          <cell r="D564">
            <v>129611021.69</v>
          </cell>
          <cell r="F564">
            <v>10941030.57</v>
          </cell>
          <cell r="G564">
            <v>118669991.12</v>
          </cell>
        </row>
        <row r="565">
          <cell r="A565" t="str">
            <v>DIAS D` ÁVILA2014</v>
          </cell>
          <cell r="B565" t="str">
            <v>DIAS D` ÁVILA</v>
          </cell>
          <cell r="C565">
            <v>2014</v>
          </cell>
          <cell r="D565">
            <v>144709822.90000001</v>
          </cell>
          <cell r="F565">
            <v>12729827.880000001</v>
          </cell>
          <cell r="G565">
            <v>131979995.02000001</v>
          </cell>
        </row>
        <row r="566">
          <cell r="A566" t="str">
            <v>DIAS D` ÁVILA2015</v>
          </cell>
          <cell r="B566" t="str">
            <v>DIAS D` ÁVILA</v>
          </cell>
          <cell r="C566">
            <v>2015</v>
          </cell>
          <cell r="D566">
            <v>158575306.44</v>
          </cell>
          <cell r="F566">
            <v>14354603.93</v>
          </cell>
          <cell r="G566">
            <v>144220702.50999999</v>
          </cell>
        </row>
      </sheetData>
      <sheetData sheetId="4">
        <row r="1">
          <cell r="D1">
            <v>0.6</v>
          </cell>
          <cell r="E1">
            <v>0.25</v>
          </cell>
          <cell r="F1" t="str">
            <v>MDE</v>
          </cell>
          <cell r="G1" t="str">
            <v>DESPESAS COM FUNDEB</v>
          </cell>
          <cell r="H1" t="str">
            <v>IMPOSTOS</v>
          </cell>
          <cell r="I1" t="str">
            <v>TRANSFERÊNCIA</v>
          </cell>
          <cell r="J1" t="str">
            <v>IMPOSTOS</v>
          </cell>
          <cell r="K1" t="str">
            <v>TRANSFERÊNCIA</v>
          </cell>
          <cell r="L1" t="str">
            <v>DESPESA TOTAL</v>
          </cell>
          <cell r="M1" t="str">
            <v>PESSOAL</v>
          </cell>
          <cell r="N1" t="str">
            <v>INVESTIMENTO</v>
          </cell>
          <cell r="O1" t="str">
            <v>CUSTEIO</v>
          </cell>
          <cell r="P1" t="str">
            <v>RECEITA COM FUNDEB</v>
          </cell>
        </row>
        <row r="2">
          <cell r="A2" t="str">
            <v>CARMO DA MATA2002</v>
          </cell>
          <cell r="B2" t="str">
            <v>CARMO DA MATA</v>
          </cell>
          <cell r="C2">
            <v>2002</v>
          </cell>
        </row>
        <row r="3">
          <cell r="A3" t="str">
            <v>CARMO DA MATA2003</v>
          </cell>
          <cell r="B3" t="str">
            <v>CARMO DA MATA</v>
          </cell>
          <cell r="C3">
            <v>2003</v>
          </cell>
        </row>
        <row r="4">
          <cell r="A4" t="str">
            <v>CARMO DA MATA2004</v>
          </cell>
          <cell r="B4" t="str">
            <v>CARMO DA MATA</v>
          </cell>
          <cell r="C4">
            <v>2004</v>
          </cell>
        </row>
        <row r="5">
          <cell r="A5" t="str">
            <v>CARMO DA MATA2005</v>
          </cell>
          <cell r="B5" t="str">
            <v>CARMO DA MATA</v>
          </cell>
          <cell r="C5">
            <v>2005</v>
          </cell>
        </row>
        <row r="6">
          <cell r="A6" t="str">
            <v>CARMO DA MATA2006</v>
          </cell>
          <cell r="B6" t="str">
            <v>CARMO DA MATA</v>
          </cell>
          <cell r="C6">
            <v>2006</v>
          </cell>
          <cell r="D6">
            <v>0.60140000000000005</v>
          </cell>
          <cell r="E6">
            <v>0.25</v>
          </cell>
          <cell r="L6">
            <v>1381895.31</v>
          </cell>
          <cell r="M6">
            <v>1086477.45</v>
          </cell>
          <cell r="N6">
            <v>25608.59</v>
          </cell>
          <cell r="O6">
            <v>269809.27</v>
          </cell>
          <cell r="P6">
            <v>1192833.06</v>
          </cell>
        </row>
        <row r="7">
          <cell r="A7" t="str">
            <v>CARMO DA MATA2007</v>
          </cell>
          <cell r="B7" t="str">
            <v>CARMO DA MATA</v>
          </cell>
          <cell r="C7">
            <v>2007</v>
          </cell>
          <cell r="D7">
            <v>0.72909999999999997</v>
          </cell>
          <cell r="E7">
            <v>0.21859999999999999</v>
          </cell>
          <cell r="F7">
            <v>2054482.82</v>
          </cell>
          <cell r="G7">
            <v>1655956.19</v>
          </cell>
          <cell r="H7">
            <v>638000.39</v>
          </cell>
          <cell r="I7">
            <v>7579930.9100000001</v>
          </cell>
          <cell r="J7">
            <v>7.763515759163174E-2</v>
          </cell>
          <cell r="K7">
            <v>0.92236484484207071</v>
          </cell>
          <cell r="L7">
            <v>2412350.06</v>
          </cell>
          <cell r="M7">
            <v>1537305.81</v>
          </cell>
          <cell r="N7">
            <v>120280.21</v>
          </cell>
          <cell r="O7">
            <v>754764.04</v>
          </cell>
          <cell r="P7">
            <v>1432211.73</v>
          </cell>
        </row>
        <row r="8">
          <cell r="A8" t="str">
            <v>CARMO DA MATA2008</v>
          </cell>
          <cell r="B8" t="str">
            <v>CARMO DA MATA</v>
          </cell>
          <cell r="C8">
            <v>2008</v>
          </cell>
          <cell r="D8">
            <v>0.61709999999999998</v>
          </cell>
          <cell r="E8">
            <v>0.2697</v>
          </cell>
          <cell r="F8">
            <v>2339189.87</v>
          </cell>
          <cell r="G8">
            <v>1397790.76</v>
          </cell>
          <cell r="H8">
            <v>405484.96</v>
          </cell>
          <cell r="I8">
            <v>8951274.5299999993</v>
          </cell>
          <cell r="J8">
            <v>4.3336046081629109E-2</v>
          </cell>
          <cell r="K8">
            <v>0.95666395498711687</v>
          </cell>
          <cell r="L8">
            <v>3982741.73</v>
          </cell>
          <cell r="M8">
            <v>1787281.83</v>
          </cell>
          <cell r="N8">
            <v>1247859.78</v>
          </cell>
          <cell r="O8">
            <v>947600.12</v>
          </cell>
          <cell r="P8">
            <v>1549342.36</v>
          </cell>
        </row>
        <row r="9">
          <cell r="A9" t="str">
            <v>CARMO DA MATA2009</v>
          </cell>
          <cell r="B9" t="str">
            <v>CARMO DA MATA</v>
          </cell>
          <cell r="C9">
            <v>2009</v>
          </cell>
          <cell r="D9">
            <v>0.62909999999999999</v>
          </cell>
          <cell r="E9">
            <v>0.27339999999999998</v>
          </cell>
          <cell r="F9">
            <v>2246711.34</v>
          </cell>
          <cell r="G9">
            <v>1904492.97</v>
          </cell>
          <cell r="H9">
            <v>457601.58</v>
          </cell>
          <cell r="I9">
            <v>8529243.7899999991</v>
          </cell>
          <cell r="J9">
            <v>5.0919044633477489E-2</v>
          </cell>
          <cell r="K9">
            <v>0.94908095647926005</v>
          </cell>
          <cell r="L9">
            <v>4285465.24</v>
          </cell>
          <cell r="M9">
            <v>2433023.17</v>
          </cell>
          <cell r="N9">
            <v>844917.05</v>
          </cell>
          <cell r="O9">
            <v>1007525.02</v>
          </cell>
          <cell r="P9">
            <v>1906786.12</v>
          </cell>
        </row>
        <row r="10">
          <cell r="A10" t="str">
            <v>CARMO DA MATA2010</v>
          </cell>
          <cell r="B10" t="str">
            <v>CARMO DA MATA</v>
          </cell>
          <cell r="C10">
            <v>2010</v>
          </cell>
          <cell r="D10">
            <v>0.60619999999999996</v>
          </cell>
          <cell r="E10">
            <v>0.25580000000000003</v>
          </cell>
          <cell r="F10">
            <v>2428875.0299999998</v>
          </cell>
          <cell r="G10">
            <v>2039027.92</v>
          </cell>
          <cell r="H10">
            <v>551195.15</v>
          </cell>
          <cell r="I10">
            <v>9164304.9700000007</v>
          </cell>
          <cell r="J10">
            <v>5.6733584806954854E-2</v>
          </cell>
          <cell r="K10">
            <v>0.94326641519304533</v>
          </cell>
          <cell r="L10">
            <v>3624484.14</v>
          </cell>
          <cell r="M10">
            <v>2476717.66</v>
          </cell>
          <cell r="N10">
            <v>335857.01</v>
          </cell>
          <cell r="O10">
            <v>811909.47</v>
          </cell>
          <cell r="P10">
            <v>2101785.66</v>
          </cell>
        </row>
        <row r="11">
          <cell r="A11" t="str">
            <v>CARMO DA MATA2011</v>
          </cell>
          <cell r="B11" t="str">
            <v>CARMO DA MATA</v>
          </cell>
          <cell r="C11">
            <v>2011</v>
          </cell>
          <cell r="D11">
            <v>0.73060000000000003</v>
          </cell>
          <cell r="E11">
            <v>0.27429999999999999</v>
          </cell>
          <cell r="F11">
            <v>2866762.78</v>
          </cell>
          <cell r="G11">
            <v>2228433.0299999998</v>
          </cell>
          <cell r="H11">
            <v>580679.06000000006</v>
          </cell>
          <cell r="I11">
            <v>10886372.08</v>
          </cell>
          <cell r="J11">
            <v>5.0638917880746322E-2</v>
          </cell>
          <cell r="K11">
            <v>0.94936108386338136</v>
          </cell>
          <cell r="L11">
            <v>4329933.91</v>
          </cell>
          <cell r="M11">
            <v>3323573.59</v>
          </cell>
          <cell r="N11">
            <v>113444.24</v>
          </cell>
          <cell r="O11">
            <v>892916.08</v>
          </cell>
          <cell r="P11">
            <v>2228433.9300000002</v>
          </cell>
        </row>
        <row r="12">
          <cell r="A12" t="str">
            <v>CARMO DA MATA2012</v>
          </cell>
          <cell r="B12" t="str">
            <v>CARMO DA MATA</v>
          </cell>
          <cell r="C12">
            <v>2012</v>
          </cell>
          <cell r="D12">
            <v>0.67490000000000006</v>
          </cell>
          <cell r="E12">
            <v>0.25019999999999998</v>
          </cell>
          <cell r="F12">
            <v>3077192.2</v>
          </cell>
          <cell r="G12">
            <v>2412756.2999999998</v>
          </cell>
          <cell r="H12">
            <v>898317.66</v>
          </cell>
          <cell r="I12">
            <v>11410451.15</v>
          </cell>
          <cell r="J12">
            <v>7.2981926510797726E-2</v>
          </cell>
          <cell r="K12">
            <v>0.92701807430163119</v>
          </cell>
          <cell r="L12">
            <v>4106349.48</v>
          </cell>
          <cell r="M12">
            <v>3168496.01</v>
          </cell>
          <cell r="N12">
            <v>1625.8</v>
          </cell>
          <cell r="O12">
            <v>936227.67</v>
          </cell>
          <cell r="P12">
            <v>2414477.4</v>
          </cell>
        </row>
        <row r="13">
          <cell r="A13" t="str">
            <v>CARMO DA MATA2013</v>
          </cell>
          <cell r="B13" t="str">
            <v>CARMO DA MATA</v>
          </cell>
          <cell r="C13">
            <v>2013</v>
          </cell>
          <cell r="D13">
            <v>0.67269999999999996</v>
          </cell>
          <cell r="E13">
            <v>0.2823</v>
          </cell>
          <cell r="F13">
            <v>3337555.66</v>
          </cell>
          <cell r="G13">
            <v>2547595.0699999998</v>
          </cell>
          <cell r="H13">
            <v>1007497.04</v>
          </cell>
          <cell r="I13">
            <v>12342725.609999999</v>
          </cell>
          <cell r="J13">
            <v>7.5466684501675096E-2</v>
          </cell>
          <cell r="K13">
            <v>0.924533316247376</v>
          </cell>
          <cell r="L13">
            <v>4754881.79</v>
          </cell>
          <cell r="M13">
            <v>3473693.46</v>
          </cell>
          <cell r="N13">
            <v>530125</v>
          </cell>
          <cell r="O13">
            <v>751063.33</v>
          </cell>
          <cell r="P13">
            <v>2547595.0699999998</v>
          </cell>
        </row>
        <row r="14">
          <cell r="A14" t="str">
            <v>CARMO DA MATA2014</v>
          </cell>
          <cell r="B14" t="str">
            <v>CARMO DA MATA</v>
          </cell>
          <cell r="C14">
            <v>2014</v>
          </cell>
          <cell r="D14">
            <v>0.72860000000000003</v>
          </cell>
          <cell r="E14">
            <v>0.26069999999999999</v>
          </cell>
          <cell r="F14">
            <v>3619533.64</v>
          </cell>
          <cell r="G14">
            <v>2642285.09</v>
          </cell>
          <cell r="H14">
            <v>1147274.3</v>
          </cell>
          <cell r="I14">
            <v>13330860.24</v>
          </cell>
          <cell r="J14">
            <v>7.9241859180510341E-2</v>
          </cell>
          <cell r="K14">
            <v>0.92075813943809626</v>
          </cell>
          <cell r="L14">
            <v>4617481.62</v>
          </cell>
          <cell r="M14">
            <v>3903106.06</v>
          </cell>
          <cell r="N14">
            <v>169526.5</v>
          </cell>
          <cell r="O14">
            <v>544849.06000000006</v>
          </cell>
          <cell r="P14">
            <v>2642285.09</v>
          </cell>
        </row>
        <row r="15">
          <cell r="A15" t="str">
            <v>IPUIÚNA2006</v>
          </cell>
          <cell r="B15" t="str">
            <v>IPUIÚNA</v>
          </cell>
          <cell r="C15">
            <v>2006</v>
          </cell>
          <cell r="D15">
            <v>0.63260000000000005</v>
          </cell>
          <cell r="E15">
            <v>0.29110000000000003</v>
          </cell>
          <cell r="L15">
            <v>4285465.24</v>
          </cell>
          <cell r="M15">
            <v>2433023.17</v>
          </cell>
          <cell r="N15">
            <v>844917.05</v>
          </cell>
          <cell r="O15">
            <v>1007525.02</v>
          </cell>
          <cell r="P15">
            <v>780071.41</v>
          </cell>
        </row>
        <row r="16">
          <cell r="A16" t="str">
            <v>IPUIÚNA2007</v>
          </cell>
          <cell r="B16" t="str">
            <v>IPUIÚNA</v>
          </cell>
          <cell r="C16">
            <v>2007</v>
          </cell>
          <cell r="D16">
            <v>0.6986</v>
          </cell>
          <cell r="E16">
            <v>0.26579999999999998</v>
          </cell>
          <cell r="F16">
            <v>1626740.04</v>
          </cell>
          <cell r="G16">
            <v>982513.9</v>
          </cell>
          <cell r="H16">
            <v>397223.88</v>
          </cell>
          <cell r="I16">
            <v>6109736.2599999998</v>
          </cell>
          <cell r="J16">
            <v>6.1045998474347503E-2</v>
          </cell>
          <cell r="K16">
            <v>0.93895399845202054</v>
          </cell>
          <cell r="L16">
            <v>2992001.94</v>
          </cell>
          <cell r="M16">
            <v>1761872.75</v>
          </cell>
          <cell r="N16">
            <v>99256.99</v>
          </cell>
          <cell r="O16">
            <v>1096217.1499999999</v>
          </cell>
          <cell r="P16">
            <v>929082.87</v>
          </cell>
        </row>
        <row r="17">
          <cell r="A17" t="str">
            <v>IPUIÚNA2008</v>
          </cell>
          <cell r="B17" t="str">
            <v>IPUIÚNA</v>
          </cell>
          <cell r="C17">
            <v>2008</v>
          </cell>
          <cell r="D17">
            <v>0.61850000000000005</v>
          </cell>
          <cell r="E17">
            <v>0.2596</v>
          </cell>
          <cell r="F17">
            <v>2030671.92</v>
          </cell>
          <cell r="G17">
            <v>1392449.08</v>
          </cell>
          <cell r="H17">
            <v>570112.84</v>
          </cell>
          <cell r="I17">
            <v>7552574.8300000001</v>
          </cell>
          <cell r="J17">
            <v>7.0187709100739418E-2</v>
          </cell>
          <cell r="K17">
            <v>0.929812289668141</v>
          </cell>
          <cell r="L17">
            <v>2297358.4900000002</v>
          </cell>
          <cell r="M17">
            <v>1497673.86</v>
          </cell>
          <cell r="N17">
            <v>16870</v>
          </cell>
          <cell r="O17">
            <v>782814.63</v>
          </cell>
          <cell r="P17">
            <v>1383055.49</v>
          </cell>
        </row>
        <row r="18">
          <cell r="A18" t="str">
            <v>IPUIÚNA2009</v>
          </cell>
          <cell r="B18" t="str">
            <v>IPUIÚNA</v>
          </cell>
          <cell r="C18">
            <v>2009</v>
          </cell>
          <cell r="D18">
            <v>0.61780000000000002</v>
          </cell>
          <cell r="E18">
            <v>0.30509999999999998</v>
          </cell>
          <cell r="F18">
            <v>1930810.29</v>
          </cell>
          <cell r="G18">
            <v>1351015.63</v>
          </cell>
          <cell r="H18">
            <v>574187.57999999996</v>
          </cell>
          <cell r="I18">
            <v>7149053.5599999996</v>
          </cell>
          <cell r="J18">
            <v>7.4345416400282388E-2</v>
          </cell>
          <cell r="K18">
            <v>0.92565458101013121</v>
          </cell>
          <cell r="L18">
            <v>3624484.14</v>
          </cell>
          <cell r="M18">
            <v>2476717.66</v>
          </cell>
          <cell r="N18">
            <v>335857.01</v>
          </cell>
          <cell r="O18">
            <v>811909.47</v>
          </cell>
          <cell r="P18">
            <v>1347577.98</v>
          </cell>
        </row>
        <row r="19">
          <cell r="A19" t="str">
            <v>IPUIÚNA2010</v>
          </cell>
          <cell r="B19" t="str">
            <v>IPUIÚNA</v>
          </cell>
          <cell r="C19">
            <v>2010</v>
          </cell>
          <cell r="D19">
            <v>0.61580000000000001</v>
          </cell>
          <cell r="E19">
            <v>0.29099999999999998</v>
          </cell>
          <cell r="F19">
            <v>2259666.5699999998</v>
          </cell>
          <cell r="G19">
            <v>1824467.97</v>
          </cell>
          <cell r="H19">
            <v>727092.22</v>
          </cell>
          <cell r="I19">
            <v>8311574.0700000003</v>
          </cell>
          <cell r="J19">
            <v>8.0442423414707601E-2</v>
          </cell>
          <cell r="K19">
            <v>0.91955757769165047</v>
          </cell>
          <cell r="L19">
            <v>3959953.4</v>
          </cell>
          <cell r="M19">
            <v>2310851</v>
          </cell>
          <cell r="N19">
            <v>344909.61</v>
          </cell>
          <cell r="O19">
            <v>1304192.79</v>
          </cell>
          <cell r="P19">
            <v>1893945.38</v>
          </cell>
        </row>
        <row r="20">
          <cell r="A20" t="str">
            <v>IPUIÚNA2011</v>
          </cell>
          <cell r="B20" t="str">
            <v>IPUIÚNA</v>
          </cell>
          <cell r="C20">
            <v>2011</v>
          </cell>
          <cell r="D20">
            <v>0.6038</v>
          </cell>
          <cell r="E20">
            <v>0.2858</v>
          </cell>
          <cell r="F20">
            <v>2815614.82</v>
          </cell>
          <cell r="G20">
            <v>2119883.46</v>
          </cell>
          <cell r="H20">
            <v>1211082.6200000001</v>
          </cell>
          <cell r="I20">
            <v>10051376.65</v>
          </cell>
          <cell r="J20">
            <v>0.10753269689069191</v>
          </cell>
          <cell r="K20">
            <v>0.89246730222140269</v>
          </cell>
          <cell r="L20">
            <v>3998348.19</v>
          </cell>
          <cell r="M20">
            <v>2296631.34</v>
          </cell>
          <cell r="N20">
            <v>69600</v>
          </cell>
          <cell r="O20">
            <v>1632116.85</v>
          </cell>
          <cell r="P20">
            <v>2128630.9</v>
          </cell>
        </row>
        <row r="21">
          <cell r="A21" t="str">
            <v>IPUIÚNA2012</v>
          </cell>
          <cell r="B21" t="str">
            <v>IPUIÚNA</v>
          </cell>
          <cell r="C21">
            <v>2012</v>
          </cell>
          <cell r="D21">
            <v>0.65090000000000003</v>
          </cell>
          <cell r="E21">
            <v>0.26519999999999999</v>
          </cell>
          <cell r="F21">
            <v>2796663.25</v>
          </cell>
          <cell r="G21">
            <v>2318518.7999999998</v>
          </cell>
          <cell r="H21">
            <v>808845.95</v>
          </cell>
          <cell r="I21">
            <v>10377807.07</v>
          </cell>
          <cell r="J21">
            <v>7.2304553470997984E-2</v>
          </cell>
          <cell r="K21">
            <v>0.92769544831684692</v>
          </cell>
          <cell r="L21">
            <v>4329933.91</v>
          </cell>
          <cell r="M21">
            <v>3323573.59</v>
          </cell>
          <cell r="N21">
            <v>113444.24</v>
          </cell>
          <cell r="O21">
            <v>892916.08</v>
          </cell>
          <cell r="P21">
            <v>2358546.73</v>
          </cell>
        </row>
        <row r="22">
          <cell r="A22" t="str">
            <v>IPUIÚNA2013</v>
          </cell>
          <cell r="B22" t="str">
            <v>IPUIÚNA</v>
          </cell>
          <cell r="C22">
            <v>2013</v>
          </cell>
          <cell r="D22">
            <v>0.64870000000000005</v>
          </cell>
          <cell r="E22">
            <v>0.3075</v>
          </cell>
          <cell r="F22">
            <v>2976648.08</v>
          </cell>
          <cell r="G22">
            <v>2477774.38</v>
          </cell>
          <cell r="H22">
            <v>850569.26</v>
          </cell>
          <cell r="I22">
            <v>11056023.060000001</v>
          </cell>
          <cell r="J22">
            <v>7.1436834078148728E-2</v>
          </cell>
          <cell r="K22">
            <v>0.92856316592185129</v>
          </cell>
          <cell r="L22">
            <v>3998348.19</v>
          </cell>
          <cell r="M22">
            <v>2296631.34</v>
          </cell>
          <cell r="N22">
            <v>69600</v>
          </cell>
          <cell r="O22">
            <v>1632116.85</v>
          </cell>
          <cell r="P22">
            <v>2510282.3199999998</v>
          </cell>
        </row>
        <row r="23">
          <cell r="A23" t="str">
            <v>IPUIÚNA2014</v>
          </cell>
          <cell r="B23" t="str">
            <v>IPUIÚNA</v>
          </cell>
          <cell r="C23">
            <v>2014</v>
          </cell>
          <cell r="D23">
            <v>0.66879999999999995</v>
          </cell>
          <cell r="E23">
            <v>0.27189999999999998</v>
          </cell>
          <cell r="F23">
            <v>3151661.86</v>
          </cell>
          <cell r="G23">
            <v>2611384.61</v>
          </cell>
          <cell r="H23">
            <v>931194.41</v>
          </cell>
          <cell r="I23">
            <v>11675453.01</v>
          </cell>
          <cell r="J23">
            <v>7.3865348771901568E-2</v>
          </cell>
          <cell r="K23">
            <v>0.92613464964163383</v>
          </cell>
          <cell r="L23">
            <v>3286728.72</v>
          </cell>
          <cell r="M23">
            <v>1653080.29</v>
          </cell>
          <cell r="N23">
            <v>346264.53</v>
          </cell>
          <cell r="O23">
            <v>1641699.22</v>
          </cell>
          <cell r="P23">
            <v>2474582.44</v>
          </cell>
        </row>
        <row r="24">
          <cell r="A24" t="str">
            <v>PATIS2006</v>
          </cell>
          <cell r="B24" t="str">
            <v>PATIS</v>
          </cell>
          <cell r="C24">
            <v>2006</v>
          </cell>
          <cell r="D24">
            <v>0.9415</v>
          </cell>
          <cell r="E24">
            <v>0.35620000000000002</v>
          </cell>
          <cell r="L24">
            <v>4106349.48</v>
          </cell>
          <cell r="M24">
            <v>3168496.01</v>
          </cell>
          <cell r="N24">
            <v>1625.8</v>
          </cell>
          <cell r="O24">
            <v>936227.67</v>
          </cell>
          <cell r="P24">
            <v>964726.46</v>
          </cell>
        </row>
        <row r="25">
          <cell r="A25" t="str">
            <v>PATIS2007</v>
          </cell>
          <cell r="B25" t="str">
            <v>PATIS</v>
          </cell>
          <cell r="C25">
            <v>2007</v>
          </cell>
          <cell r="D25">
            <v>0.99670000000000003</v>
          </cell>
          <cell r="E25">
            <v>0.25380000000000003</v>
          </cell>
          <cell r="F25">
            <v>1242029.77</v>
          </cell>
          <cell r="G25">
            <v>1247838.02</v>
          </cell>
          <cell r="H25">
            <v>153084.12</v>
          </cell>
          <cell r="I25">
            <v>4815034.9400000004</v>
          </cell>
          <cell r="J25">
            <v>3.0813295240097183E-2</v>
          </cell>
          <cell r="K25">
            <v>0.96918670073423452</v>
          </cell>
          <cell r="L25">
            <v>3905693.58</v>
          </cell>
          <cell r="M25">
            <v>2461320.11</v>
          </cell>
          <cell r="N25">
            <v>46452</v>
          </cell>
          <cell r="O25">
            <v>1397921.47</v>
          </cell>
          <cell r="P25">
            <v>1251949.5</v>
          </cell>
        </row>
        <row r="26">
          <cell r="A26" t="str">
            <v>PATIS2008</v>
          </cell>
          <cell r="B26" t="str">
            <v>PATIS</v>
          </cell>
          <cell r="C26">
            <v>2008</v>
          </cell>
          <cell r="D26">
            <v>0.8992</v>
          </cell>
          <cell r="E26">
            <v>0.31519999999999998</v>
          </cell>
          <cell r="F26">
            <v>1462864.44</v>
          </cell>
          <cell r="G26">
            <v>1569352.71</v>
          </cell>
          <cell r="H26">
            <v>118371.98</v>
          </cell>
          <cell r="I26">
            <v>5733085.7599999998</v>
          </cell>
          <cell r="J26">
            <v>2.0229485515417957E-2</v>
          </cell>
          <cell r="K26">
            <v>0.97977051106663038</v>
          </cell>
          <cell r="L26">
            <v>3362376.94</v>
          </cell>
          <cell r="M26">
            <v>2361374.92</v>
          </cell>
          <cell r="N26">
            <v>202658.9</v>
          </cell>
          <cell r="O26">
            <v>569119.19999999995</v>
          </cell>
          <cell r="P26">
            <v>1617088.11</v>
          </cell>
        </row>
        <row r="27">
          <cell r="A27" t="str">
            <v>PATIS2009</v>
          </cell>
          <cell r="B27" t="str">
            <v>PATIS</v>
          </cell>
          <cell r="C27">
            <v>2009</v>
          </cell>
          <cell r="D27">
            <v>0.61980000000000002</v>
          </cell>
          <cell r="E27">
            <v>0.25509999999999999</v>
          </cell>
          <cell r="F27">
            <v>1389612.54</v>
          </cell>
          <cell r="G27">
            <v>1556810.56</v>
          </cell>
          <cell r="H27">
            <v>114422.58</v>
          </cell>
          <cell r="I27">
            <v>5444027.5700000003</v>
          </cell>
          <cell r="J27">
            <v>2.0585338845603682E-2</v>
          </cell>
          <cell r="K27">
            <v>0.97941465935533367</v>
          </cell>
          <cell r="L27">
            <v>4754881.79</v>
          </cell>
          <cell r="M27">
            <v>3473693.46</v>
          </cell>
          <cell r="N27">
            <v>530125</v>
          </cell>
          <cell r="O27">
            <v>751063.33</v>
          </cell>
          <cell r="P27">
            <v>1632617.89</v>
          </cell>
        </row>
        <row r="28">
          <cell r="A28" t="str">
            <v>PATIS2010</v>
          </cell>
          <cell r="B28" t="str">
            <v>PATIS</v>
          </cell>
          <cell r="C28">
            <v>2010</v>
          </cell>
          <cell r="D28">
            <v>0.64649999999999996</v>
          </cell>
          <cell r="E28">
            <v>0.26769999999999999</v>
          </cell>
          <cell r="F28">
            <v>1540496.01</v>
          </cell>
          <cell r="G28">
            <v>1793689.88</v>
          </cell>
          <cell r="H28">
            <v>123951.46</v>
          </cell>
          <cell r="I28">
            <v>6038032.5800000001</v>
          </cell>
          <cell r="J28">
            <v>2.0115511367017433E-2</v>
          </cell>
          <cell r="K28">
            <v>0.97988448863298261</v>
          </cell>
          <cell r="L28">
            <v>5462751.71</v>
          </cell>
          <cell r="M28">
            <v>3285115.18</v>
          </cell>
          <cell r="N28">
            <v>945871.5</v>
          </cell>
          <cell r="O28">
            <v>1231765.03</v>
          </cell>
          <cell r="P28">
            <v>1861978.33</v>
          </cell>
        </row>
        <row r="29">
          <cell r="A29" t="str">
            <v>PATIS2011</v>
          </cell>
          <cell r="B29" t="str">
            <v>PATIS</v>
          </cell>
          <cell r="C29">
            <v>2011</v>
          </cell>
          <cell r="D29">
            <v>0.69869999999999999</v>
          </cell>
          <cell r="E29">
            <v>0.26400000000000001</v>
          </cell>
          <cell r="F29">
            <v>1843706.17</v>
          </cell>
          <cell r="G29">
            <v>1985453.22</v>
          </cell>
          <cell r="H29">
            <v>83911.73</v>
          </cell>
          <cell r="I29">
            <v>7290912.9500000002</v>
          </cell>
          <cell r="J29">
            <v>1.1378132178187591E-2</v>
          </cell>
          <cell r="K29">
            <v>0.98862186782181249</v>
          </cell>
          <cell r="L29">
            <v>3705575.1</v>
          </cell>
          <cell r="M29">
            <v>2488481.39</v>
          </cell>
          <cell r="N29">
            <v>177365</v>
          </cell>
          <cell r="O29">
            <v>1039728.71</v>
          </cell>
          <cell r="P29">
            <v>1974204.7</v>
          </cell>
        </row>
        <row r="30">
          <cell r="A30" t="str">
            <v>PATIS2012</v>
          </cell>
          <cell r="B30" t="str">
            <v>PATIS</v>
          </cell>
          <cell r="C30">
            <v>2012</v>
          </cell>
          <cell r="D30">
            <v>0.78049999999999997</v>
          </cell>
          <cell r="E30">
            <v>0.26769999999999999</v>
          </cell>
          <cell r="F30">
            <v>1923244.88</v>
          </cell>
          <cell r="G30">
            <v>2087518.85</v>
          </cell>
          <cell r="H30">
            <v>223216.48</v>
          </cell>
          <cell r="I30">
            <v>7469763.0199999996</v>
          </cell>
          <cell r="J30">
            <v>2.9015608246413221E-2</v>
          </cell>
          <cell r="K30">
            <v>0.9709843891538138</v>
          </cell>
          <cell r="L30">
            <v>4617481.62</v>
          </cell>
          <cell r="M30">
            <v>3903106.06</v>
          </cell>
          <cell r="N30">
            <v>169526.5</v>
          </cell>
          <cell r="O30">
            <v>544849.06000000006</v>
          </cell>
          <cell r="P30">
            <v>2101255.6</v>
          </cell>
        </row>
        <row r="31">
          <cell r="A31" t="str">
            <v>PATIS2013</v>
          </cell>
          <cell r="B31" t="str">
            <v>PATIS</v>
          </cell>
          <cell r="C31">
            <v>2013</v>
          </cell>
          <cell r="D31">
            <v>0.6361</v>
          </cell>
          <cell r="E31">
            <v>0.26919999999999999</v>
          </cell>
          <cell r="F31">
            <v>2071512.93</v>
          </cell>
          <cell r="G31">
            <v>2399446.08</v>
          </cell>
          <cell r="H31">
            <v>128658.94</v>
          </cell>
          <cell r="I31">
            <v>8157392.7699999996</v>
          </cell>
          <cell r="J31">
            <v>1.5527170762096089E-2</v>
          </cell>
          <cell r="K31">
            <v>0.98447282803105651</v>
          </cell>
          <cell r="L31">
            <v>3705575.1</v>
          </cell>
          <cell r="M31">
            <v>2488481.39</v>
          </cell>
          <cell r="N31">
            <v>177365</v>
          </cell>
          <cell r="O31">
            <v>1039728.71</v>
          </cell>
          <cell r="P31">
            <v>2432906.25</v>
          </cell>
        </row>
        <row r="32">
          <cell r="A32" t="str">
            <v>PATIS2014</v>
          </cell>
          <cell r="B32" t="str">
            <v>PATIS</v>
          </cell>
          <cell r="C32">
            <v>2014</v>
          </cell>
          <cell r="D32">
            <v>0.65649999999999997</v>
          </cell>
          <cell r="E32">
            <v>0.25169999999999998</v>
          </cell>
          <cell r="F32">
            <v>2255018.83</v>
          </cell>
          <cell r="G32">
            <v>2311641.5699999998</v>
          </cell>
          <cell r="H32">
            <v>221507.52</v>
          </cell>
          <cell r="I32">
            <v>8798567.8100000005</v>
          </cell>
          <cell r="J32">
            <v>2.4557169662303882E-2</v>
          </cell>
          <cell r="K32">
            <v>0.97544283144633437</v>
          </cell>
          <cell r="L32">
            <v>4398273.1399999997</v>
          </cell>
          <cell r="M32">
            <v>2631342.58</v>
          </cell>
          <cell r="N32">
            <v>660070</v>
          </cell>
          <cell r="O32">
            <v>1106860.56</v>
          </cell>
          <cell r="P32">
            <v>2308274.17</v>
          </cell>
        </row>
        <row r="33">
          <cell r="A33" t="str">
            <v>BUTIÁ2006</v>
          </cell>
          <cell r="B33" t="str">
            <v>BUTIÁ</v>
          </cell>
          <cell r="C33">
            <v>2006</v>
          </cell>
          <cell r="D33">
            <v>0.65059999999999996</v>
          </cell>
          <cell r="E33">
            <v>0.26240000000000002</v>
          </cell>
          <cell r="L33">
            <v>4056972.52</v>
          </cell>
          <cell r="M33">
            <v>3010273.75</v>
          </cell>
          <cell r="N33">
            <v>189706.1</v>
          </cell>
          <cell r="O33">
            <v>856992.67</v>
          </cell>
          <cell r="P33">
            <v>3050330.27</v>
          </cell>
        </row>
        <row r="34">
          <cell r="A34" t="str">
            <v>BUTIÁ2007</v>
          </cell>
          <cell r="B34" t="str">
            <v>BUTIÁ</v>
          </cell>
          <cell r="C34">
            <v>2007</v>
          </cell>
          <cell r="D34">
            <v>0.63849999999999996</v>
          </cell>
          <cell r="E34">
            <v>0.27960000000000002</v>
          </cell>
          <cell r="F34">
            <v>2946048.69</v>
          </cell>
          <cell r="G34">
            <v>3587460.92</v>
          </cell>
          <cell r="H34">
            <v>1651156.64</v>
          </cell>
          <cell r="I34">
            <v>10133038.109999999</v>
          </cell>
          <cell r="J34">
            <v>0.14011620425730301</v>
          </cell>
          <cell r="K34">
            <v>0.85988379489410272</v>
          </cell>
          <cell r="L34">
            <v>6236397.0300000003</v>
          </cell>
          <cell r="M34">
            <v>4024549.06</v>
          </cell>
          <cell r="N34">
            <v>290899.21999999997</v>
          </cell>
          <cell r="O34">
            <v>1920948.75</v>
          </cell>
          <cell r="P34">
            <v>3442251.91</v>
          </cell>
        </row>
        <row r="35">
          <cell r="A35" t="str">
            <v>BUTIÁ2008</v>
          </cell>
          <cell r="B35" t="str">
            <v>BUTIÁ</v>
          </cell>
          <cell r="C35">
            <v>2008</v>
          </cell>
          <cell r="D35">
            <v>0.65280000000000005</v>
          </cell>
          <cell r="E35">
            <v>0.25580000000000003</v>
          </cell>
          <cell r="F35">
            <v>3817319.45</v>
          </cell>
          <cell r="G35">
            <v>4377661.83</v>
          </cell>
          <cell r="H35">
            <v>2074394.5</v>
          </cell>
          <cell r="I35">
            <v>13194883.300000001</v>
          </cell>
          <cell r="J35">
            <v>0.13585413319286127</v>
          </cell>
          <cell r="K35">
            <v>0.86414586680713867</v>
          </cell>
          <cell r="L35">
            <v>6936100.3600000003</v>
          </cell>
          <cell r="M35">
            <v>4474723.83</v>
          </cell>
          <cell r="N35">
            <v>450941.92</v>
          </cell>
          <cell r="O35">
            <v>2010434.61</v>
          </cell>
          <cell r="P35">
            <v>4418472.95</v>
          </cell>
        </row>
        <row r="36">
          <cell r="A36" t="str">
            <v>BUTIÁ2009</v>
          </cell>
          <cell r="B36" t="str">
            <v>BUTIÁ</v>
          </cell>
          <cell r="C36">
            <v>2009</v>
          </cell>
          <cell r="D36">
            <v>0.60099999999999998</v>
          </cell>
          <cell r="E36">
            <v>0.25619999999999998</v>
          </cell>
          <cell r="F36">
            <v>3917342.26</v>
          </cell>
          <cell r="G36">
            <v>5120690.18</v>
          </cell>
          <cell r="H36">
            <v>2483931.62</v>
          </cell>
          <cell r="I36">
            <v>13185437.4</v>
          </cell>
          <cell r="J36">
            <v>0.15852148313433304</v>
          </cell>
          <cell r="K36">
            <v>0.84147851558929143</v>
          </cell>
          <cell r="L36">
            <v>7889612.0700000003</v>
          </cell>
          <cell r="M36">
            <v>5162828.5999999996</v>
          </cell>
          <cell r="N36">
            <v>195759.75</v>
          </cell>
          <cell r="O36">
            <v>2531023.7200000002</v>
          </cell>
          <cell r="P36">
            <v>5128443.17</v>
          </cell>
        </row>
        <row r="37">
          <cell r="A37" t="str">
            <v>BUTIÁ2010</v>
          </cell>
          <cell r="B37" t="str">
            <v>BUTIÁ</v>
          </cell>
          <cell r="C37">
            <v>2010</v>
          </cell>
          <cell r="D37">
            <v>0.62270000000000003</v>
          </cell>
          <cell r="E37">
            <v>0.26800000000000002</v>
          </cell>
          <cell r="F37">
            <v>4137645.18</v>
          </cell>
          <cell r="G37">
            <v>5918921.5199999996</v>
          </cell>
          <cell r="H37">
            <v>2405603.58</v>
          </cell>
          <cell r="I37">
            <v>14144977.140000001</v>
          </cell>
          <cell r="J37">
            <v>0.14534859052365626</v>
          </cell>
          <cell r="K37">
            <v>0.85465140947634377</v>
          </cell>
          <cell r="L37">
            <v>9053780.8699999992</v>
          </cell>
          <cell r="M37">
            <v>5907747.75</v>
          </cell>
          <cell r="N37">
            <v>370890.45</v>
          </cell>
          <cell r="O37">
            <v>648026.28</v>
          </cell>
          <cell r="P37">
            <v>5897861.0199999996</v>
          </cell>
        </row>
        <row r="38">
          <cell r="A38" t="str">
            <v>BUTIÁ2011</v>
          </cell>
          <cell r="B38" t="str">
            <v>BUTIÁ</v>
          </cell>
          <cell r="C38">
            <v>2011</v>
          </cell>
          <cell r="D38">
            <v>0.66679999999999995</v>
          </cell>
          <cell r="E38">
            <v>0.2636</v>
          </cell>
          <cell r="F38">
            <v>5110518.99</v>
          </cell>
          <cell r="G38">
            <v>6477079.6500000004</v>
          </cell>
          <cell r="H38">
            <v>3189811.42</v>
          </cell>
          <cell r="I38">
            <v>17252264.530000001</v>
          </cell>
          <cell r="J38">
            <v>0.15604146204336869</v>
          </cell>
          <cell r="K38">
            <v>0.8439585374674442</v>
          </cell>
          <cell r="L38">
            <v>10141670.68</v>
          </cell>
          <cell r="M38">
            <v>7176916.9900000002</v>
          </cell>
          <cell r="N38">
            <v>102058.02</v>
          </cell>
          <cell r="O38">
            <v>2862695.67</v>
          </cell>
          <cell r="P38">
            <v>6486791.6500000004</v>
          </cell>
        </row>
        <row r="39">
          <cell r="A39" t="str">
            <v>BUTIÁ2012</v>
          </cell>
          <cell r="B39" t="str">
            <v>BUTIÁ</v>
          </cell>
          <cell r="C39">
            <v>2012</v>
          </cell>
          <cell r="D39">
            <v>0.71760000000000002</v>
          </cell>
          <cell r="E39">
            <v>0.28149999999999997</v>
          </cell>
          <cell r="F39">
            <v>5437280.3300000001</v>
          </cell>
          <cell r="G39">
            <v>6882198.1500000004</v>
          </cell>
          <cell r="H39">
            <v>3140765.36</v>
          </cell>
          <cell r="I39">
            <v>18608355.960000001</v>
          </cell>
          <cell r="J39">
            <v>0.14440883904177881</v>
          </cell>
          <cell r="K39">
            <v>0.85559116095822119</v>
          </cell>
          <cell r="L39">
            <v>11850260.41</v>
          </cell>
          <cell r="M39">
            <v>8144958</v>
          </cell>
          <cell r="N39">
            <v>898829.97</v>
          </cell>
          <cell r="O39">
            <v>2806472.44</v>
          </cell>
          <cell r="P39">
            <v>6876118.8300000001</v>
          </cell>
        </row>
        <row r="40">
          <cell r="A40" t="str">
            <v>BUTIÁ2013</v>
          </cell>
          <cell r="B40" t="str">
            <v>BUTIÁ</v>
          </cell>
          <cell r="C40">
            <v>2013</v>
          </cell>
          <cell r="D40">
            <v>0.76339999999999997</v>
          </cell>
          <cell r="E40">
            <v>0.30049999999999999</v>
          </cell>
          <cell r="F40">
            <v>6058952.8300000001</v>
          </cell>
          <cell r="G40">
            <v>7664325.3700000001</v>
          </cell>
          <cell r="H40">
            <v>3396181.4</v>
          </cell>
          <cell r="I40">
            <v>20839629.93</v>
          </cell>
          <cell r="J40">
            <v>0.14013070803193561</v>
          </cell>
          <cell r="K40">
            <v>0.85986929238067689</v>
          </cell>
          <cell r="L40">
            <v>12530990.74</v>
          </cell>
          <cell r="M40">
            <v>9026830.75</v>
          </cell>
          <cell r="N40">
            <v>502933.72</v>
          </cell>
          <cell r="O40">
            <v>3001226.27</v>
          </cell>
          <cell r="P40">
            <v>7655323.2999999998</v>
          </cell>
        </row>
        <row r="41">
          <cell r="A41" t="str">
            <v>BUTIÁ2014</v>
          </cell>
          <cell r="B41" t="str">
            <v>BUTIÁ</v>
          </cell>
          <cell r="C41">
            <v>2014</v>
          </cell>
          <cell r="D41">
            <v>0.77259999999999995</v>
          </cell>
          <cell r="E41">
            <v>0.29010000000000002</v>
          </cell>
          <cell r="F41">
            <v>6453298.1799999997</v>
          </cell>
          <cell r="G41">
            <v>8560987.5800000001</v>
          </cell>
          <cell r="H41">
            <v>3652861.7</v>
          </cell>
          <cell r="I41">
            <v>22160331.010000002</v>
          </cell>
          <cell r="J41">
            <v>0.14151142555758986</v>
          </cell>
          <cell r="K41">
            <v>0.85848857405501144</v>
          </cell>
          <cell r="L41">
            <v>14034682.4</v>
          </cell>
          <cell r="M41">
            <v>10058964.300000001</v>
          </cell>
          <cell r="N41">
            <v>688349.77</v>
          </cell>
          <cell r="O41">
            <v>3287368.33</v>
          </cell>
          <cell r="P41">
            <v>8550083.6099999994</v>
          </cell>
        </row>
        <row r="42">
          <cell r="A42" t="str">
            <v>BARÃO DO TRIUNFO2006</v>
          </cell>
          <cell r="B42" t="str">
            <v>BARÃO DO TRIUNFO</v>
          </cell>
          <cell r="C42">
            <v>2006</v>
          </cell>
          <cell r="D42">
            <v>0.69410000000000005</v>
          </cell>
          <cell r="E42">
            <v>0.2863</v>
          </cell>
          <cell r="L42">
            <v>1345172.67</v>
          </cell>
          <cell r="M42">
            <v>827961.37</v>
          </cell>
          <cell r="N42">
            <v>129952.05</v>
          </cell>
          <cell r="O42">
            <v>1345172.67</v>
          </cell>
          <cell r="P42">
            <v>1192323.76</v>
          </cell>
        </row>
        <row r="43">
          <cell r="A43" t="str">
            <v>BARÃO DO TRIUNFO2007</v>
          </cell>
          <cell r="B43" t="str">
            <v>BARÃO DO TRIUNFO</v>
          </cell>
          <cell r="C43">
            <v>2007</v>
          </cell>
          <cell r="D43">
            <v>0.62670000000000003</v>
          </cell>
          <cell r="E43">
            <v>0.30640000000000001</v>
          </cell>
          <cell r="F43">
            <v>1377322.84</v>
          </cell>
          <cell r="G43">
            <v>1375515.21</v>
          </cell>
          <cell r="H43">
            <v>165364.79999999999</v>
          </cell>
          <cell r="I43">
            <v>5343926.55</v>
          </cell>
          <cell r="J43">
            <v>3.0015620738562641E-2</v>
          </cell>
          <cell r="K43">
            <v>0.96998437744632182</v>
          </cell>
          <cell r="L43">
            <v>2524338.52</v>
          </cell>
          <cell r="M43">
            <v>1220584.1100000001</v>
          </cell>
          <cell r="N43">
            <v>289720</v>
          </cell>
          <cell r="O43">
            <v>1014034.41</v>
          </cell>
          <cell r="P43">
            <v>1312678.74</v>
          </cell>
        </row>
        <row r="44">
          <cell r="A44" t="str">
            <v>BARÃO DO TRIUNFO2008</v>
          </cell>
          <cell r="B44" t="str">
            <v>BARÃO DO TRIUNFO</v>
          </cell>
          <cell r="C44">
            <v>2008</v>
          </cell>
          <cell r="D44">
            <v>0.71</v>
          </cell>
          <cell r="E44">
            <v>0.32779999999999998</v>
          </cell>
          <cell r="F44">
            <v>1719620.09</v>
          </cell>
          <cell r="G44">
            <v>1662591.69</v>
          </cell>
          <cell r="H44">
            <v>217064.21</v>
          </cell>
          <cell r="I44">
            <v>6661416.1399999997</v>
          </cell>
          <cell r="J44">
            <v>3.1557000767535807E-2</v>
          </cell>
          <cell r="K44">
            <v>0.96844299777865461</v>
          </cell>
          <cell r="L44">
            <v>3232381.01</v>
          </cell>
          <cell r="M44">
            <v>1810071.83</v>
          </cell>
          <cell r="N44">
            <v>323571.3</v>
          </cell>
          <cell r="O44">
            <v>1098737.8799999999</v>
          </cell>
          <cell r="P44">
            <v>1662591.69</v>
          </cell>
        </row>
        <row r="45">
          <cell r="A45" t="str">
            <v>BARÃO DO TRIUNFO2009</v>
          </cell>
          <cell r="B45" t="str">
            <v>BARÃO DO TRIUNFO</v>
          </cell>
          <cell r="C45">
            <v>2009</v>
          </cell>
          <cell r="D45">
            <v>0.61450000000000005</v>
          </cell>
          <cell r="E45">
            <v>0.32150000000000001</v>
          </cell>
          <cell r="F45">
            <v>1647325.13</v>
          </cell>
          <cell r="G45">
            <v>1815424.54</v>
          </cell>
          <cell r="H45">
            <v>215214.76</v>
          </cell>
          <cell r="I45">
            <v>6374085.7400000002</v>
          </cell>
          <cell r="J45">
            <v>3.2661245203003737E-2</v>
          </cell>
          <cell r="K45">
            <v>0.96733875176177286</v>
          </cell>
          <cell r="L45">
            <v>2983245.51</v>
          </cell>
          <cell r="M45">
            <v>1768790.18</v>
          </cell>
          <cell r="N45">
            <v>267410.8</v>
          </cell>
          <cell r="O45">
            <v>837632.98</v>
          </cell>
          <cell r="P45">
            <v>1815424.54</v>
          </cell>
        </row>
        <row r="46">
          <cell r="A46" t="str">
            <v>BARÃO DO TRIUNFO2010</v>
          </cell>
          <cell r="B46" t="str">
            <v>BARÃO DO TRIUNFO</v>
          </cell>
          <cell r="C46">
            <v>2010</v>
          </cell>
          <cell r="D46">
            <v>0.60960000000000003</v>
          </cell>
          <cell r="E46">
            <v>0.28160000000000002</v>
          </cell>
          <cell r="F46">
            <v>1828207.85</v>
          </cell>
          <cell r="G46">
            <v>2201688.42</v>
          </cell>
          <cell r="H46">
            <v>234542.55</v>
          </cell>
          <cell r="I46">
            <v>7078288.8399999999</v>
          </cell>
          <cell r="J46">
            <v>3.2072741346122105E-2</v>
          </cell>
          <cell r="K46">
            <v>0.96792725728641849</v>
          </cell>
          <cell r="L46">
            <v>3626737.71</v>
          </cell>
          <cell r="M46">
            <v>2100160.17</v>
          </cell>
          <cell r="N46">
            <v>128886.58</v>
          </cell>
          <cell r="O46">
            <v>1259204.95</v>
          </cell>
          <cell r="P46">
            <v>2317565.7000000002</v>
          </cell>
        </row>
        <row r="47">
          <cell r="A47" t="str">
            <v>BARÃO DO TRIUNFO2011</v>
          </cell>
          <cell r="B47" t="str">
            <v>BARÃO DO TRIUNFO</v>
          </cell>
          <cell r="C47">
            <v>2011</v>
          </cell>
          <cell r="D47">
            <v>0.71440000000000003</v>
          </cell>
          <cell r="E47">
            <v>0.26950000000000002</v>
          </cell>
          <cell r="F47">
            <v>2221578.44</v>
          </cell>
          <cell r="G47">
            <v>2589227.63</v>
          </cell>
          <cell r="H47">
            <v>374123.61</v>
          </cell>
          <cell r="I47">
            <v>8512190.1300000008</v>
          </cell>
          <cell r="J47">
            <v>4.210110289871196E-2</v>
          </cell>
          <cell r="K47">
            <v>0.95789889485063617</v>
          </cell>
          <cell r="L47">
            <v>4618263.97</v>
          </cell>
          <cell r="M47">
            <v>2589824.73</v>
          </cell>
          <cell r="N47">
            <v>85328.21</v>
          </cell>
          <cell r="O47">
            <v>1813862.82</v>
          </cell>
          <cell r="P47">
            <v>2689091.51</v>
          </cell>
        </row>
        <row r="48">
          <cell r="A48" t="str">
            <v>BARÃO DO TRIUNFO2012</v>
          </cell>
          <cell r="B48" t="str">
            <v>BARÃO DO TRIUNFO</v>
          </cell>
          <cell r="C48">
            <v>2012</v>
          </cell>
          <cell r="D48">
            <v>0.75149999999999995</v>
          </cell>
          <cell r="E48">
            <v>0.29709999999999998</v>
          </cell>
          <cell r="F48">
            <v>2324771.4300000002</v>
          </cell>
          <cell r="G48">
            <v>2849979.15</v>
          </cell>
          <cell r="H48">
            <v>436942.58</v>
          </cell>
          <cell r="I48">
            <v>8862143.1400000006</v>
          </cell>
          <cell r="J48">
            <v>4.69876924631683E-2</v>
          </cell>
          <cell r="K48">
            <v>0.95301230753683164</v>
          </cell>
          <cell r="L48">
            <v>4713545.9000000004</v>
          </cell>
          <cell r="M48">
            <v>3086070.61</v>
          </cell>
          <cell r="N48">
            <v>122636.52</v>
          </cell>
          <cell r="O48">
            <v>1385777.03</v>
          </cell>
          <cell r="P48">
            <v>2890726.39</v>
          </cell>
        </row>
        <row r="49">
          <cell r="A49" t="str">
            <v>BARÃO DO TRIUNFO2013</v>
          </cell>
          <cell r="B49" t="str">
            <v>BARÃO DO TRIUNFO</v>
          </cell>
          <cell r="C49">
            <v>2013</v>
          </cell>
          <cell r="D49">
            <v>0.60909999999999997</v>
          </cell>
          <cell r="E49">
            <v>0.28079999999999999</v>
          </cell>
          <cell r="F49">
            <v>2534450.7400000002</v>
          </cell>
          <cell r="G49">
            <v>3097417.66</v>
          </cell>
          <cell r="H49">
            <v>658735.82999999996</v>
          </cell>
          <cell r="I49">
            <v>9479067.1099999994</v>
          </cell>
          <cell r="J49">
            <v>6.4978164657483128E-2</v>
          </cell>
          <cell r="K49">
            <v>0.93502183336970268</v>
          </cell>
          <cell r="L49">
            <v>4879924.25</v>
          </cell>
          <cell r="M49">
            <v>2928798.63</v>
          </cell>
          <cell r="O49">
            <v>1842468.78</v>
          </cell>
          <cell r="P49">
            <v>3114490.92</v>
          </cell>
        </row>
        <row r="50">
          <cell r="A50" t="str">
            <v>BARÃO DO TRIUNFO2014</v>
          </cell>
          <cell r="B50" t="str">
            <v>BARÃO DO TRIUNFO</v>
          </cell>
          <cell r="C50">
            <v>2014</v>
          </cell>
          <cell r="D50">
            <v>0.7792</v>
          </cell>
          <cell r="E50">
            <v>0.26129999999999998</v>
          </cell>
          <cell r="F50">
            <v>2715498.68</v>
          </cell>
          <cell r="G50">
            <v>3442409.96</v>
          </cell>
          <cell r="H50">
            <v>712298.95</v>
          </cell>
          <cell r="I50">
            <v>10149695.76</v>
          </cell>
          <cell r="J50">
            <v>6.5577176969940559E-2</v>
          </cell>
          <cell r="K50">
            <v>0.93442282210941818</v>
          </cell>
          <cell r="L50">
            <v>5347020.38</v>
          </cell>
          <cell r="M50">
            <v>3552801.44</v>
          </cell>
          <cell r="N50">
            <v>28601.1</v>
          </cell>
          <cell r="O50">
            <v>1706250.54</v>
          </cell>
          <cell r="P50">
            <v>3440152.16</v>
          </cell>
        </row>
        <row r="51">
          <cell r="A51" t="str">
            <v>CHARQUEADAS2006</v>
          </cell>
          <cell r="B51" t="str">
            <v>CHARQUEADAS</v>
          </cell>
          <cell r="C51">
            <v>2006</v>
          </cell>
          <cell r="D51">
            <v>0.78139999999999998</v>
          </cell>
          <cell r="E51">
            <v>0.34089999999999998</v>
          </cell>
          <cell r="M51">
            <v>4407379.83</v>
          </cell>
          <cell r="N51">
            <v>229035.58</v>
          </cell>
          <cell r="O51">
            <v>561249.80000000005</v>
          </cell>
          <cell r="P51">
            <v>4546508.96</v>
          </cell>
        </row>
        <row r="52">
          <cell r="A52" t="str">
            <v>CHARQUEADAS2007</v>
          </cell>
          <cell r="B52" t="str">
            <v>CHARQUEADAS</v>
          </cell>
          <cell r="C52">
            <v>2007</v>
          </cell>
          <cell r="D52">
            <v>0.94120000000000004</v>
          </cell>
          <cell r="E52">
            <v>0.29289999999999999</v>
          </cell>
          <cell r="F52">
            <v>8857196.4900000002</v>
          </cell>
          <cell r="G52">
            <v>5287805.63</v>
          </cell>
          <cell r="H52">
            <v>5967358</v>
          </cell>
          <cell r="I52">
            <v>29461427.969999999</v>
          </cell>
          <cell r="J52">
            <v>0.16843247202253273</v>
          </cell>
          <cell r="K52">
            <v>0.83156752825972358</v>
          </cell>
          <cell r="L52">
            <v>11978213.58</v>
          </cell>
          <cell r="M52">
            <v>9458081.0600000005</v>
          </cell>
          <cell r="N52">
            <v>217511.19</v>
          </cell>
          <cell r="O52">
            <v>2302621.33</v>
          </cell>
          <cell r="P52">
            <v>5542209.8099999996</v>
          </cell>
        </row>
        <row r="53">
          <cell r="A53" t="str">
            <v>CHARQUEADAS2008</v>
          </cell>
          <cell r="B53" t="str">
            <v>CHARQUEADAS</v>
          </cell>
          <cell r="C53">
            <v>2008</v>
          </cell>
          <cell r="D53">
            <v>0.95599999999999996</v>
          </cell>
          <cell r="E53">
            <v>0.3014</v>
          </cell>
          <cell r="F53">
            <v>10500847.5</v>
          </cell>
          <cell r="G53">
            <v>7480491.7000000002</v>
          </cell>
          <cell r="H53">
            <v>5611858.2999999998</v>
          </cell>
          <cell r="I53">
            <v>36391531.719999999</v>
          </cell>
          <cell r="J53">
            <v>0.13360488998626063</v>
          </cell>
          <cell r="K53">
            <v>0.86639511048989137</v>
          </cell>
          <cell r="M53">
            <v>10742414</v>
          </cell>
          <cell r="N53">
            <v>2317286.08</v>
          </cell>
          <cell r="O53">
            <v>2556298.44</v>
          </cell>
          <cell r="P53">
            <v>7480754.5999999996</v>
          </cell>
        </row>
        <row r="54">
          <cell r="A54" t="str">
            <v>CHARQUEADAS2009</v>
          </cell>
          <cell r="B54" t="str">
            <v>CHARQUEADAS</v>
          </cell>
          <cell r="C54">
            <v>2009</v>
          </cell>
          <cell r="D54">
            <v>0.99839999999999995</v>
          </cell>
          <cell r="E54">
            <v>0.29120000000000001</v>
          </cell>
          <cell r="F54">
            <v>9729605.9700000007</v>
          </cell>
          <cell r="G54">
            <v>8509017.1999999993</v>
          </cell>
          <cell r="H54">
            <v>5512151.79</v>
          </cell>
          <cell r="I54">
            <v>33406272.100000001</v>
          </cell>
          <cell r="J54">
            <v>0.14163347947995061</v>
          </cell>
          <cell r="K54">
            <v>0.85836652077699704</v>
          </cell>
          <cell r="L54">
            <v>14564586.57</v>
          </cell>
          <cell r="M54">
            <v>11654795.890000001</v>
          </cell>
          <cell r="N54">
            <v>144019.31</v>
          </cell>
          <cell r="O54">
            <v>2765771.37</v>
          </cell>
          <cell r="P54">
            <v>8522222.1999999993</v>
          </cell>
        </row>
        <row r="55">
          <cell r="A55" t="str">
            <v>CHARQUEADAS2010</v>
          </cell>
          <cell r="B55" t="str">
            <v>CHARQUEADAS</v>
          </cell>
          <cell r="C55">
            <v>2010</v>
          </cell>
          <cell r="D55">
            <v>0.95620000000000005</v>
          </cell>
          <cell r="E55">
            <v>0.2747</v>
          </cell>
          <cell r="F55">
            <v>10629236.310000001</v>
          </cell>
          <cell r="G55">
            <v>9766578.8800000008</v>
          </cell>
          <cell r="H55">
            <v>6418572.8499999996</v>
          </cell>
          <cell r="I55">
            <v>36098372.380000003</v>
          </cell>
          <cell r="J55">
            <v>0.15096505202263208</v>
          </cell>
          <cell r="K55">
            <v>0.84903494774216759</v>
          </cell>
          <cell r="M55">
            <v>12489802.57</v>
          </cell>
          <cell r="N55">
            <v>1233038.95</v>
          </cell>
          <cell r="O55">
            <v>3303842.32</v>
          </cell>
          <cell r="P55">
            <v>10133539.24</v>
          </cell>
        </row>
        <row r="56">
          <cell r="A56" t="str">
            <v>CHARQUEADAS2011</v>
          </cell>
          <cell r="B56" t="str">
            <v>CHARQUEADAS</v>
          </cell>
          <cell r="C56">
            <v>2011</v>
          </cell>
          <cell r="D56">
            <v>0.90329999999999999</v>
          </cell>
          <cell r="E56">
            <v>0.2974</v>
          </cell>
          <cell r="F56">
            <v>12360432.5</v>
          </cell>
          <cell r="G56">
            <v>11557086.82</v>
          </cell>
          <cell r="H56">
            <v>8106835.3799999999</v>
          </cell>
          <cell r="I56">
            <v>41334894.609999999</v>
          </cell>
          <cell r="J56">
            <v>0.16396746998941986</v>
          </cell>
          <cell r="K56">
            <v>0.83603252980832188</v>
          </cell>
          <cell r="L56">
            <v>20319149.850000001</v>
          </cell>
          <cell r="M56">
            <v>15566425.130000001</v>
          </cell>
          <cell r="N56">
            <v>580741.24</v>
          </cell>
          <cell r="O56">
            <v>4123099.77</v>
          </cell>
          <cell r="P56">
            <v>11806501.130000001</v>
          </cell>
        </row>
        <row r="57">
          <cell r="A57" t="str">
            <v>CHARQUEADAS2012</v>
          </cell>
          <cell r="B57" t="str">
            <v>CHARQUEADAS</v>
          </cell>
          <cell r="C57">
            <v>2012</v>
          </cell>
          <cell r="D57">
            <v>0.88170000000000004</v>
          </cell>
          <cell r="E57">
            <v>0.3034</v>
          </cell>
          <cell r="F57">
            <v>15277858.310000001</v>
          </cell>
          <cell r="G57">
            <v>12820736.699999999</v>
          </cell>
          <cell r="H57">
            <v>17696621.34</v>
          </cell>
          <cell r="I57">
            <v>43414811.890000001</v>
          </cell>
          <cell r="J57">
            <v>0.28957955004100311</v>
          </cell>
          <cell r="K57">
            <v>0.71042044979536134</v>
          </cell>
          <cell r="L57">
            <v>25278146.239999998</v>
          </cell>
          <cell r="M57">
            <v>16915430.879999999</v>
          </cell>
          <cell r="N57">
            <v>673636.53</v>
          </cell>
          <cell r="O57">
            <v>7620870.2999999998</v>
          </cell>
          <cell r="P57">
            <v>12837432.529999999</v>
          </cell>
        </row>
        <row r="58">
          <cell r="A58" t="str">
            <v>CHARQUEADAS2013</v>
          </cell>
          <cell r="B58" t="str">
            <v>CHARQUEADAS</v>
          </cell>
          <cell r="C58">
            <v>2013</v>
          </cell>
          <cell r="D58">
            <v>0.94279999999999997</v>
          </cell>
          <cell r="E58">
            <v>0.29260000000000003</v>
          </cell>
          <cell r="F58">
            <v>13976611.720000001</v>
          </cell>
          <cell r="G58">
            <v>15447692.65</v>
          </cell>
          <cell r="H58">
            <v>9947346.8599999994</v>
          </cell>
          <cell r="I58">
            <v>45959100.020000003</v>
          </cell>
          <cell r="J58">
            <v>0.17792843965475774</v>
          </cell>
          <cell r="K58">
            <v>0.82207156034524231</v>
          </cell>
          <cell r="L58">
            <v>24859262.699999999</v>
          </cell>
          <cell r="M58">
            <v>18997682.530000001</v>
          </cell>
          <cell r="N58">
            <v>6535.84</v>
          </cell>
          <cell r="O58">
            <v>5792777.0700000003</v>
          </cell>
          <cell r="P58">
            <v>15454461.41</v>
          </cell>
        </row>
        <row r="59">
          <cell r="A59" t="str">
            <v>CHARQUEADAS2014</v>
          </cell>
          <cell r="B59" t="str">
            <v>CHARQUEADAS</v>
          </cell>
          <cell r="C59">
            <v>2014</v>
          </cell>
          <cell r="D59">
            <v>0.96220000000000006</v>
          </cell>
          <cell r="E59">
            <v>0.31090000000000001</v>
          </cell>
          <cell r="F59">
            <v>14836352.220000001</v>
          </cell>
          <cell r="G59">
            <v>15850068.41</v>
          </cell>
          <cell r="H59">
            <v>10661104.01</v>
          </cell>
          <cell r="I59">
            <v>48684304.890000001</v>
          </cell>
          <cell r="J59">
            <v>0.17964496683403758</v>
          </cell>
          <cell r="K59">
            <v>0.82035503350297245</v>
          </cell>
          <cell r="L59">
            <v>29196985.530000001</v>
          </cell>
          <cell r="M59">
            <v>21658547.850000001</v>
          </cell>
          <cell r="N59">
            <v>1877786.8</v>
          </cell>
          <cell r="O59">
            <v>5602778.5599999996</v>
          </cell>
          <cell r="P59">
            <v>15945717.939999999</v>
          </cell>
        </row>
        <row r="60">
          <cell r="A60" t="str">
            <v>ELDORADO DO SUL2006</v>
          </cell>
          <cell r="B60" t="str">
            <v>ELDORADO DO SUL</v>
          </cell>
          <cell r="C60">
            <v>2006</v>
          </cell>
          <cell r="D60">
            <v>0.92110000000000003</v>
          </cell>
          <cell r="E60">
            <v>0.29310000000000003</v>
          </cell>
          <cell r="L60">
            <v>8905887.1999999993</v>
          </cell>
          <cell r="M60">
            <v>5518224.7000000002</v>
          </cell>
          <cell r="N60">
            <v>1790433.42</v>
          </cell>
          <cell r="O60">
            <v>1597229.08</v>
          </cell>
          <cell r="P60">
            <v>6650659.0800000001</v>
          </cell>
        </row>
        <row r="61">
          <cell r="A61" t="str">
            <v>ELDORADO DO SUL2007</v>
          </cell>
          <cell r="B61" t="str">
            <v>ELDORADO DO SUL</v>
          </cell>
          <cell r="C61">
            <v>2007</v>
          </cell>
          <cell r="D61">
            <v>0.77539999999999998</v>
          </cell>
          <cell r="E61">
            <v>0.27150000000000002</v>
          </cell>
          <cell r="F61">
            <v>7928811.2800000003</v>
          </cell>
          <cell r="G61">
            <v>8519293</v>
          </cell>
          <cell r="H61">
            <v>7775924.79</v>
          </cell>
          <cell r="I61">
            <v>23939320.32</v>
          </cell>
          <cell r="J61">
            <v>0.24517940065033303</v>
          </cell>
          <cell r="K61">
            <v>0.75482059903436116</v>
          </cell>
          <cell r="L61">
            <v>14197714.300000001</v>
          </cell>
          <cell r="M61">
            <v>8386487.5099999998</v>
          </cell>
          <cell r="N61">
            <v>1333673.6000000001</v>
          </cell>
          <cell r="O61">
            <v>3836182.87</v>
          </cell>
          <cell r="P61">
            <v>8143741.2699999996</v>
          </cell>
        </row>
        <row r="62">
          <cell r="A62" t="str">
            <v>ELDORADO DO SUL2008</v>
          </cell>
          <cell r="B62" t="str">
            <v>ELDORADO DO SUL</v>
          </cell>
          <cell r="C62">
            <v>2008</v>
          </cell>
          <cell r="D62">
            <v>0.61209999999999998</v>
          </cell>
          <cell r="E62">
            <v>0.25769999999999998</v>
          </cell>
          <cell r="F62">
            <v>11209414.59</v>
          </cell>
          <cell r="G62">
            <v>10306977.279999999</v>
          </cell>
          <cell r="H62">
            <v>9788711.6600000001</v>
          </cell>
          <cell r="I62">
            <v>35048946.700000003</v>
          </cell>
          <cell r="J62">
            <v>0.21831451547729755</v>
          </cell>
          <cell r="K62">
            <v>0.78168548452270248</v>
          </cell>
          <cell r="L62">
            <v>17339011.649999999</v>
          </cell>
          <cell r="M62">
            <v>8670029.9800000004</v>
          </cell>
          <cell r="N62">
            <v>3231018.82</v>
          </cell>
          <cell r="O62">
            <v>5437962.8499999996</v>
          </cell>
          <cell r="P62">
            <v>10285450.6</v>
          </cell>
        </row>
        <row r="63">
          <cell r="A63" t="str">
            <v>ELDORADO DO SUL2009</v>
          </cell>
          <cell r="B63" t="str">
            <v>ELDORADO DO SUL</v>
          </cell>
          <cell r="C63">
            <v>2009</v>
          </cell>
          <cell r="D63">
            <v>0.60450000000000004</v>
          </cell>
          <cell r="E63">
            <v>0.25059999999999999</v>
          </cell>
          <cell r="F63">
            <v>13206103.279999999</v>
          </cell>
          <cell r="G63">
            <v>11662500.439999999</v>
          </cell>
          <cell r="H63">
            <v>10557133.73</v>
          </cell>
          <cell r="I63">
            <v>42267279.390000001</v>
          </cell>
          <cell r="J63">
            <v>0.19985330846965785</v>
          </cell>
          <cell r="K63">
            <v>0.80014669153034224</v>
          </cell>
          <cell r="L63">
            <v>17242748.609999999</v>
          </cell>
          <cell r="M63">
            <v>9908387.9399999995</v>
          </cell>
          <cell r="N63">
            <v>917554.13</v>
          </cell>
          <cell r="O63">
            <v>6210054.3899999997</v>
          </cell>
          <cell r="P63">
            <v>11602786.880000001</v>
          </cell>
        </row>
        <row r="64">
          <cell r="A64" t="str">
            <v>ELDORADO DO SUL2010</v>
          </cell>
          <cell r="B64" t="str">
            <v>ELDORADO DO SUL</v>
          </cell>
          <cell r="C64">
            <v>2010</v>
          </cell>
          <cell r="D64">
            <v>0.60809999999999997</v>
          </cell>
          <cell r="E64">
            <v>0.25159999999999999</v>
          </cell>
          <cell r="F64">
            <v>13030156.99</v>
          </cell>
          <cell r="G64">
            <v>13524199.609999999</v>
          </cell>
          <cell r="H64">
            <v>13872400.380000001</v>
          </cell>
          <cell r="I64">
            <v>38248227.57</v>
          </cell>
          <cell r="J64">
            <v>0.26615950196621541</v>
          </cell>
          <cell r="K64">
            <v>0.73384049784192196</v>
          </cell>
          <cell r="L64">
            <v>20283012.420000002</v>
          </cell>
          <cell r="M64">
            <v>11458122.18</v>
          </cell>
          <cell r="N64">
            <v>1146073.8999999999</v>
          </cell>
          <cell r="O64">
            <v>7181360.4500000002</v>
          </cell>
          <cell r="P64">
            <v>13547635.58</v>
          </cell>
        </row>
        <row r="65">
          <cell r="A65" t="str">
            <v>ELDORADO DO SUL2011</v>
          </cell>
          <cell r="B65" t="str">
            <v>ELDORADO DO SUL</v>
          </cell>
          <cell r="C65">
            <v>2011</v>
          </cell>
          <cell r="D65">
            <v>0.61250000000000004</v>
          </cell>
          <cell r="E65">
            <v>0.26100000000000001</v>
          </cell>
          <cell r="F65">
            <v>11461542.82</v>
          </cell>
          <cell r="G65">
            <v>15628604.859999999</v>
          </cell>
          <cell r="H65">
            <v>16402689.210000001</v>
          </cell>
          <cell r="I65">
            <v>29443482.059999999</v>
          </cell>
          <cell r="J65">
            <v>0.35777664201929843</v>
          </cell>
          <cell r="K65">
            <v>0.64222335776258077</v>
          </cell>
          <cell r="L65">
            <v>23230689.969999999</v>
          </cell>
          <cell r="M65">
            <v>12318604.939999999</v>
          </cell>
          <cell r="N65">
            <v>2351338.85</v>
          </cell>
          <cell r="O65">
            <v>8810159.3100000005</v>
          </cell>
          <cell r="P65">
            <v>15478952.039999999</v>
          </cell>
        </row>
        <row r="66">
          <cell r="A66" t="str">
            <v>ELDORADO DO SUL2012</v>
          </cell>
          <cell r="B66" t="str">
            <v>ELDORADO DO SUL</v>
          </cell>
          <cell r="C66">
            <v>2012</v>
          </cell>
          <cell r="D66">
            <v>0.62009999999999998</v>
          </cell>
          <cell r="E66">
            <v>0.2525</v>
          </cell>
          <cell r="F66">
            <v>12798813.869999999</v>
          </cell>
          <cell r="G66">
            <v>16396027.029999999</v>
          </cell>
          <cell r="H66">
            <v>18395071.699999999</v>
          </cell>
          <cell r="I66">
            <v>32800183.780000001</v>
          </cell>
          <cell r="J66">
            <v>0.35931204029612163</v>
          </cell>
          <cell r="K66">
            <v>0.64068795970387848</v>
          </cell>
          <cell r="L66">
            <v>27811967.52</v>
          </cell>
          <cell r="M66">
            <v>13078427.880000001</v>
          </cell>
          <cell r="N66">
            <v>4489893.66</v>
          </cell>
          <cell r="O66">
            <v>9983866.3300000001</v>
          </cell>
          <cell r="P66">
            <v>16373290.52</v>
          </cell>
        </row>
        <row r="67">
          <cell r="A67" t="str">
            <v>ELDORADO DO SUL2013</v>
          </cell>
          <cell r="B67" t="str">
            <v>ELDORADO DO SUL</v>
          </cell>
          <cell r="C67">
            <v>2013</v>
          </cell>
          <cell r="D67">
            <v>0.61280000000000001</v>
          </cell>
          <cell r="E67">
            <v>0.25609999999999999</v>
          </cell>
          <cell r="F67">
            <v>14503025.43</v>
          </cell>
          <cell r="G67">
            <v>18608610.82</v>
          </cell>
          <cell r="H67">
            <v>22304648.109999999</v>
          </cell>
          <cell r="I67">
            <v>35707453.619999997</v>
          </cell>
          <cell r="J67">
            <v>0.38448267600534713</v>
          </cell>
          <cell r="K67">
            <v>0.61551732416703064</v>
          </cell>
          <cell r="L67">
            <v>30680082.68</v>
          </cell>
          <cell r="M67">
            <v>14252865.609999999</v>
          </cell>
          <cell r="N67">
            <v>619512.30000000005</v>
          </cell>
          <cell r="O67">
            <v>13140482.859999999</v>
          </cell>
          <cell r="P67">
            <v>18637557.920000002</v>
          </cell>
        </row>
        <row r="68">
          <cell r="A68" t="str">
            <v>ELDORADO DO SUL2014</v>
          </cell>
          <cell r="B68" t="str">
            <v>ELDORADO DO SUL</v>
          </cell>
          <cell r="C68">
            <v>2014</v>
          </cell>
          <cell r="D68">
            <v>0.65229999999999999</v>
          </cell>
          <cell r="E68">
            <v>0.253</v>
          </cell>
          <cell r="F68">
            <v>15357308.27</v>
          </cell>
          <cell r="G68">
            <v>18719861.609999999</v>
          </cell>
          <cell r="H68">
            <v>24495880.48</v>
          </cell>
          <cell r="I68">
            <v>36933352.609999999</v>
          </cell>
          <cell r="J68">
            <v>0.39876585221402217</v>
          </cell>
          <cell r="K68">
            <v>0.60123414794876684</v>
          </cell>
          <cell r="L68">
            <v>31151305.190000001</v>
          </cell>
          <cell r="M68">
            <v>15426712.970000001</v>
          </cell>
          <cell r="N68">
            <v>2392820.14</v>
          </cell>
          <cell r="O68">
            <v>13331772.08</v>
          </cell>
          <cell r="P68">
            <v>18688716.300000001</v>
          </cell>
        </row>
        <row r="69">
          <cell r="A69" t="str">
            <v>GENERAL CÂMARA2006</v>
          </cell>
          <cell r="B69" t="str">
            <v>GENERAL CÂMARA</v>
          </cell>
          <cell r="C69">
            <v>2006</v>
          </cell>
          <cell r="D69">
            <v>0.77210000000000001</v>
          </cell>
          <cell r="E69">
            <v>0.3039</v>
          </cell>
          <cell r="L69">
            <v>1172390.3600000001</v>
          </cell>
          <cell r="M69">
            <v>649379.87</v>
          </cell>
          <cell r="N69">
            <v>51172.6</v>
          </cell>
          <cell r="O69">
            <v>390870.96</v>
          </cell>
          <cell r="P69">
            <v>612373.42000000004</v>
          </cell>
        </row>
        <row r="70">
          <cell r="A70" t="str">
            <v>GENERAL CÂMARA2007</v>
          </cell>
          <cell r="B70" t="str">
            <v>GENERAL CÂMARA</v>
          </cell>
          <cell r="C70">
            <v>2007</v>
          </cell>
          <cell r="D70">
            <v>0.627</v>
          </cell>
          <cell r="E70">
            <v>0.30270000000000002</v>
          </cell>
          <cell r="F70">
            <v>1393719.18</v>
          </cell>
          <cell r="G70">
            <v>773893.83</v>
          </cell>
          <cell r="H70">
            <v>327099.87</v>
          </cell>
          <cell r="I70">
            <v>5247776.84</v>
          </cell>
          <cell r="J70">
            <v>5.8673919878178042E-2</v>
          </cell>
          <cell r="K70">
            <v>0.94132607832806037</v>
          </cell>
          <cell r="L70">
            <v>1915367.66</v>
          </cell>
          <cell r="M70">
            <v>1105725.8600000001</v>
          </cell>
          <cell r="N70">
            <v>11445.48</v>
          </cell>
          <cell r="O70">
            <v>781926.44</v>
          </cell>
          <cell r="P70">
            <v>695162.33</v>
          </cell>
        </row>
        <row r="71">
          <cell r="A71" t="str">
            <v>GENERAL CÂMARA2008</v>
          </cell>
          <cell r="B71" t="str">
            <v>GENERAL CÂMARA</v>
          </cell>
          <cell r="C71">
            <v>2008</v>
          </cell>
          <cell r="D71">
            <v>0.66080000000000005</v>
          </cell>
          <cell r="E71">
            <v>0.26279999999999998</v>
          </cell>
          <cell r="F71">
            <v>1765817.87</v>
          </cell>
          <cell r="G71">
            <v>743222.92</v>
          </cell>
          <cell r="H71">
            <v>390750.85</v>
          </cell>
          <cell r="I71">
            <v>6672520.6200000001</v>
          </cell>
          <cell r="J71">
            <v>5.532151087586399E-2</v>
          </cell>
          <cell r="K71">
            <v>0.94467848770836138</v>
          </cell>
          <cell r="L71">
            <v>2002529.99</v>
          </cell>
          <cell r="M71">
            <v>1079851.42</v>
          </cell>
          <cell r="N71">
            <v>75054.91</v>
          </cell>
          <cell r="O71">
            <v>847623.66</v>
          </cell>
          <cell r="P71">
            <v>743225.2</v>
          </cell>
        </row>
        <row r="72">
          <cell r="A72" t="str">
            <v>GENERAL CÂMARA2009</v>
          </cell>
          <cell r="B72" t="str">
            <v>GENERAL CÂMARA</v>
          </cell>
          <cell r="C72">
            <v>2009</v>
          </cell>
          <cell r="D72">
            <v>0.77149999999999996</v>
          </cell>
          <cell r="E72">
            <v>0.31790000000000002</v>
          </cell>
          <cell r="F72">
            <v>1695301.9</v>
          </cell>
          <cell r="G72">
            <v>820452.09</v>
          </cell>
          <cell r="H72">
            <v>310023.65000000002</v>
          </cell>
          <cell r="I72">
            <v>6471183.9400000004</v>
          </cell>
          <cell r="J72">
            <v>4.571805912563421E-2</v>
          </cell>
          <cell r="K72">
            <v>0.95428193939970229</v>
          </cell>
          <cell r="L72">
            <v>2266996.14</v>
          </cell>
          <cell r="M72">
            <v>1451684.04</v>
          </cell>
          <cell r="N72">
            <v>5300.7</v>
          </cell>
          <cell r="O72">
            <v>810011.4</v>
          </cell>
          <cell r="P72">
            <v>820452.09</v>
          </cell>
        </row>
        <row r="73">
          <cell r="A73" t="str">
            <v>GENERAL CÂMARA2010</v>
          </cell>
          <cell r="B73" t="str">
            <v>GENERAL CÂMARA</v>
          </cell>
          <cell r="C73">
            <v>2010</v>
          </cell>
          <cell r="D73">
            <v>0.80069999999999997</v>
          </cell>
          <cell r="E73">
            <v>0.28539999999999999</v>
          </cell>
          <cell r="F73">
            <v>1899136.43</v>
          </cell>
          <cell r="G73">
            <v>1058992.1299999999</v>
          </cell>
          <cell r="H73">
            <v>449317.86</v>
          </cell>
          <cell r="I73">
            <v>7147227.8499999996</v>
          </cell>
          <cell r="J73">
            <v>5.9147654284110597E-2</v>
          </cell>
          <cell r="K73">
            <v>0.94085234439950161</v>
          </cell>
          <cell r="L73">
            <v>2603543.77</v>
          </cell>
          <cell r="M73">
            <v>1677921.26</v>
          </cell>
          <cell r="N73">
            <v>110418.41</v>
          </cell>
          <cell r="O73">
            <v>815204.1</v>
          </cell>
          <cell r="P73">
            <v>1107090.1000000001</v>
          </cell>
        </row>
        <row r="74">
          <cell r="A74" t="str">
            <v>GENERAL CÂMARA2011</v>
          </cell>
          <cell r="B74" t="str">
            <v>GENERAL CÂMARA</v>
          </cell>
          <cell r="C74">
            <v>2011</v>
          </cell>
          <cell r="D74">
            <v>0.65669999999999995</v>
          </cell>
          <cell r="E74">
            <v>0.28389999999999999</v>
          </cell>
          <cell r="F74">
            <v>2260794.16</v>
          </cell>
          <cell r="G74">
            <v>1229784.02</v>
          </cell>
          <cell r="H74">
            <v>464462.92</v>
          </cell>
          <cell r="I74">
            <v>8578713.7300000004</v>
          </cell>
          <cell r="J74">
            <v>5.1360593571243118E-2</v>
          </cell>
          <cell r="K74">
            <v>0.948639407534563</v>
          </cell>
          <cell r="L74">
            <v>2838933.09</v>
          </cell>
          <cell r="M74">
            <v>1749338.89</v>
          </cell>
          <cell r="N74">
            <v>189066.4</v>
          </cell>
          <cell r="O74">
            <v>900527.8</v>
          </cell>
          <cell r="P74">
            <v>1265736.71</v>
          </cell>
        </row>
        <row r="75">
          <cell r="A75" t="str">
            <v>GENERAL CÂMARA2012</v>
          </cell>
          <cell r="B75" t="str">
            <v>GENERAL CÂMARA</v>
          </cell>
          <cell r="C75">
            <v>2012</v>
          </cell>
          <cell r="D75">
            <v>0.63560000000000005</v>
          </cell>
          <cell r="E75">
            <v>0.27639999999999998</v>
          </cell>
          <cell r="F75">
            <v>2313520.69</v>
          </cell>
          <cell r="G75">
            <v>1631292.92</v>
          </cell>
          <cell r="H75">
            <v>428118.15</v>
          </cell>
          <cell r="I75">
            <v>8825964.6199999992</v>
          </cell>
          <cell r="J75">
            <v>4.6262623871325743E-2</v>
          </cell>
          <cell r="K75">
            <v>0.95373737720927831</v>
          </cell>
          <cell r="L75">
            <v>3157437.51</v>
          </cell>
          <cell r="M75">
            <v>1774303.08</v>
          </cell>
          <cell r="N75">
            <v>348567.52</v>
          </cell>
          <cell r="O75">
            <v>1034566.91</v>
          </cell>
          <cell r="P75">
            <v>1550782.9</v>
          </cell>
        </row>
        <row r="76">
          <cell r="A76" t="str">
            <v>GENERAL CÂMARA2013</v>
          </cell>
          <cell r="B76" t="str">
            <v>GENERAL CÂMARA</v>
          </cell>
          <cell r="C76">
            <v>2013</v>
          </cell>
          <cell r="D76">
            <v>0.69950000000000001</v>
          </cell>
          <cell r="E76">
            <v>0.2555</v>
          </cell>
          <cell r="F76">
            <v>2686871.63</v>
          </cell>
          <cell r="G76">
            <v>1774064.02</v>
          </cell>
          <cell r="H76">
            <v>675582.51</v>
          </cell>
          <cell r="I76">
            <v>10071903.99</v>
          </cell>
          <cell r="J76">
            <v>6.2859581981592472E-2</v>
          </cell>
          <cell r="K76">
            <v>0.93714041615750732</v>
          </cell>
          <cell r="L76">
            <v>3632792.27</v>
          </cell>
          <cell r="M76">
            <v>1581851.59</v>
          </cell>
          <cell r="N76">
            <v>293837.82</v>
          </cell>
          <cell r="O76">
            <v>1879335.69</v>
          </cell>
          <cell r="P76">
            <v>1813584.39</v>
          </cell>
        </row>
        <row r="77">
          <cell r="A77" t="str">
            <v>GENERAL CÂMARA2014</v>
          </cell>
          <cell r="B77" t="str">
            <v>GENERAL CÂMARA</v>
          </cell>
          <cell r="C77">
            <v>2014</v>
          </cell>
          <cell r="D77" t="str">
            <v>N/D</v>
          </cell>
          <cell r="E77" t="str">
            <v>N/D</v>
          </cell>
          <cell r="F77" t="str">
            <v>N/D</v>
          </cell>
          <cell r="G77" t="str">
            <v>N/D</v>
          </cell>
          <cell r="H77" t="str">
            <v>N/D</v>
          </cell>
          <cell r="I77" t="str">
            <v>N/D</v>
          </cell>
          <cell r="J77" t="str">
            <v>N/D</v>
          </cell>
          <cell r="K77" t="str">
            <v>N/D</v>
          </cell>
          <cell r="L77" t="str">
            <v>N/D</v>
          </cell>
          <cell r="M77" t="str">
            <v>N/D</v>
          </cell>
          <cell r="N77" t="str">
            <v>N/D</v>
          </cell>
          <cell r="O77" t="str">
            <v>N/D</v>
          </cell>
          <cell r="P77">
            <v>2089547.63</v>
          </cell>
        </row>
        <row r="78">
          <cell r="A78" t="str">
            <v>MINAS DO LEÃO2006</v>
          </cell>
          <cell r="B78" t="str">
            <v>MINAS DO LEÃO</v>
          </cell>
          <cell r="C78">
            <v>2006</v>
          </cell>
          <cell r="D78">
            <v>0.92959999999999998</v>
          </cell>
          <cell r="E78">
            <v>0.25890000000000002</v>
          </cell>
          <cell r="L78">
            <v>1035102.26</v>
          </cell>
          <cell r="M78">
            <v>789359.69</v>
          </cell>
          <cell r="N78">
            <v>53386.080000000002</v>
          </cell>
          <cell r="O78">
            <v>192356.49</v>
          </cell>
          <cell r="P78">
            <v>849115.32</v>
          </cell>
        </row>
        <row r="79">
          <cell r="A79" t="str">
            <v>MINAS DO LEÃO2007</v>
          </cell>
          <cell r="B79" t="str">
            <v>MINAS DO LEÃO</v>
          </cell>
          <cell r="C79">
            <v>2007</v>
          </cell>
          <cell r="D79">
            <v>0.96260000000000001</v>
          </cell>
          <cell r="E79">
            <v>0.31569999999999998</v>
          </cell>
          <cell r="F79">
            <v>1737054.75</v>
          </cell>
          <cell r="G79">
            <v>1038254.49</v>
          </cell>
          <cell r="H79">
            <v>1604799.53</v>
          </cell>
          <cell r="I79">
            <v>5343419.4800000004</v>
          </cell>
          <cell r="J79">
            <v>0.23096559420478832</v>
          </cell>
          <cell r="K79">
            <v>0.76903440723442951</v>
          </cell>
          <cell r="L79">
            <v>2450516.38</v>
          </cell>
          <cell r="M79">
            <v>1615136.8</v>
          </cell>
          <cell r="N79">
            <v>183267.03</v>
          </cell>
          <cell r="O79">
            <v>652112.55000000005</v>
          </cell>
          <cell r="P79">
            <v>962839.34</v>
          </cell>
        </row>
        <row r="80">
          <cell r="A80" t="str">
            <v>MINAS DO LEÃO2008</v>
          </cell>
          <cell r="B80" t="str">
            <v>MINAS DO LEÃO</v>
          </cell>
          <cell r="C80">
            <v>2008</v>
          </cell>
          <cell r="D80">
            <v>0.91710000000000003</v>
          </cell>
          <cell r="E80">
            <v>0.2702</v>
          </cell>
          <cell r="F80">
            <v>2111513.4900000002</v>
          </cell>
          <cell r="G80">
            <v>1188837.74</v>
          </cell>
          <cell r="H80">
            <v>2026273.99</v>
          </cell>
          <cell r="I80">
            <v>6419779.9500000002</v>
          </cell>
          <cell r="J80">
            <v>0.2399077722681279</v>
          </cell>
          <cell r="K80">
            <v>0.76009222536390231</v>
          </cell>
          <cell r="L80">
            <v>2529314.1800000002</v>
          </cell>
          <cell r="M80">
            <v>1664092.35</v>
          </cell>
          <cell r="N80">
            <v>157232.15</v>
          </cell>
          <cell r="O80">
            <v>707989.68</v>
          </cell>
          <cell r="P80">
            <v>1204252</v>
          </cell>
        </row>
        <row r="81">
          <cell r="A81" t="str">
            <v>MINAS DO LEÃO2009</v>
          </cell>
          <cell r="B81" t="str">
            <v>MINAS DO LEÃO</v>
          </cell>
          <cell r="C81">
            <v>2009</v>
          </cell>
          <cell r="D81">
            <v>0.85170000000000001</v>
          </cell>
          <cell r="E81">
            <v>0.28460000000000002</v>
          </cell>
          <cell r="F81">
            <v>2224791.0699999998</v>
          </cell>
          <cell r="G81">
            <v>1302091.32</v>
          </cell>
          <cell r="H81">
            <v>2447631.8199999998</v>
          </cell>
          <cell r="I81">
            <v>6451532.46</v>
          </cell>
          <cell r="J81">
            <v>0.27504063786088462</v>
          </cell>
          <cell r="K81">
            <v>0.72495936213911538</v>
          </cell>
          <cell r="L81">
            <v>3743162.94</v>
          </cell>
          <cell r="M81">
            <v>1852706.35</v>
          </cell>
          <cell r="N81">
            <v>1206463.96</v>
          </cell>
          <cell r="O81">
            <v>683992.63</v>
          </cell>
          <cell r="P81">
            <v>1302091.32</v>
          </cell>
        </row>
        <row r="82">
          <cell r="A82" t="str">
            <v>MINAS DO LEÃO2010</v>
          </cell>
          <cell r="B82" t="str">
            <v>MINAS DO LEÃO</v>
          </cell>
          <cell r="C82">
            <v>2010</v>
          </cell>
          <cell r="D82">
            <v>0.75929999999999997</v>
          </cell>
          <cell r="E82">
            <v>0.2555</v>
          </cell>
          <cell r="F82">
            <v>2536119.9700000002</v>
          </cell>
          <cell r="G82">
            <v>1621489.27</v>
          </cell>
          <cell r="H82">
            <v>2725925.55</v>
          </cell>
          <cell r="I82">
            <v>7418554.3099999996</v>
          </cell>
          <cell r="J82">
            <v>0.26871023278129857</v>
          </cell>
          <cell r="K82">
            <v>0.7312897652471857</v>
          </cell>
          <cell r="L82">
            <v>3164660.85</v>
          </cell>
          <cell r="M82">
            <v>2130082.98</v>
          </cell>
          <cell r="N82">
            <v>156846.29999999999</v>
          </cell>
          <cell r="O82">
            <v>877731.57</v>
          </cell>
          <cell r="P82">
            <v>1688991.19</v>
          </cell>
        </row>
        <row r="83">
          <cell r="A83" t="str">
            <v>MINAS DO LEÃO2011</v>
          </cell>
          <cell r="B83" t="str">
            <v>MINAS DO LEÃO</v>
          </cell>
          <cell r="C83">
            <v>2011</v>
          </cell>
          <cell r="D83">
            <v>0.80010000000000003</v>
          </cell>
          <cell r="E83">
            <v>0.28260000000000002</v>
          </cell>
          <cell r="F83">
            <v>3136158.2</v>
          </cell>
          <cell r="G83">
            <v>1726233.45</v>
          </cell>
          <cell r="H83">
            <v>3477636.53</v>
          </cell>
          <cell r="I83">
            <v>9066996.25</v>
          </cell>
          <cell r="J83">
            <v>0.27722107019346148</v>
          </cell>
          <cell r="K83">
            <v>0.72277892821223111</v>
          </cell>
          <cell r="L83">
            <v>3979326.39</v>
          </cell>
          <cell r="M83">
            <v>2339365.1</v>
          </cell>
          <cell r="N83">
            <v>689074.35</v>
          </cell>
          <cell r="O83">
            <v>950886.94</v>
          </cell>
          <cell r="P83">
            <v>1720971.2</v>
          </cell>
        </row>
        <row r="84">
          <cell r="A84" t="str">
            <v>MINAS DO LEÃO2012</v>
          </cell>
          <cell r="B84" t="str">
            <v>MINAS DO LEÃO</v>
          </cell>
          <cell r="C84">
            <v>2012</v>
          </cell>
          <cell r="D84">
            <v>0.76659999999999995</v>
          </cell>
          <cell r="E84">
            <v>0.27039999999999997</v>
          </cell>
          <cell r="F84">
            <v>3061641.51</v>
          </cell>
          <cell r="G84">
            <v>2023828.26</v>
          </cell>
          <cell r="H84">
            <v>3098787.5</v>
          </cell>
          <cell r="I84">
            <v>9147778.5600000005</v>
          </cell>
          <cell r="J84">
            <v>0.25303317598408182</v>
          </cell>
          <cell r="K84">
            <v>0.74696682564902916</v>
          </cell>
          <cell r="L84">
            <v>3984482.22</v>
          </cell>
          <cell r="M84">
            <v>2723039.61</v>
          </cell>
          <cell r="N84">
            <v>312986.34999999998</v>
          </cell>
          <cell r="O84">
            <v>948456.26</v>
          </cell>
          <cell r="P84">
            <v>2040537.89</v>
          </cell>
        </row>
        <row r="85">
          <cell r="A85" t="str">
            <v>MINAS DO LEÃO2013</v>
          </cell>
          <cell r="B85" t="str">
            <v>MINAS DO LEÃO</v>
          </cell>
          <cell r="C85">
            <v>2013</v>
          </cell>
          <cell r="D85">
            <v>0.78010000000000002</v>
          </cell>
          <cell r="E85">
            <v>0.26910000000000001</v>
          </cell>
          <cell r="F85">
            <v>3413563.14</v>
          </cell>
          <cell r="G85">
            <v>2539461.2999999998</v>
          </cell>
          <cell r="H85">
            <v>3982547.41</v>
          </cell>
          <cell r="I85">
            <v>9671705.1600000001</v>
          </cell>
          <cell r="J85">
            <v>0.29167084704928004</v>
          </cell>
          <cell r="K85">
            <v>0.70832915368309257</v>
          </cell>
          <cell r="L85">
            <v>4480172.4800000004</v>
          </cell>
          <cell r="M85">
            <v>3074588.76</v>
          </cell>
          <cell r="N85">
            <v>102476.56</v>
          </cell>
          <cell r="O85">
            <v>1303107.1599999999</v>
          </cell>
          <cell r="P85">
            <v>2529029.73</v>
          </cell>
        </row>
        <row r="86">
          <cell r="A86" t="str">
            <v>MINAS DO LEÃO2014</v>
          </cell>
          <cell r="B86" t="str">
            <v>MINAS DO LEÃO</v>
          </cell>
          <cell r="C86">
            <v>2014</v>
          </cell>
          <cell r="D86">
            <v>0.78110000000000002</v>
          </cell>
          <cell r="E86">
            <v>0.27579999999999999</v>
          </cell>
          <cell r="F86">
            <v>3740769.39</v>
          </cell>
          <cell r="G86">
            <v>2775590.24</v>
          </cell>
          <cell r="H86">
            <v>4564965.55</v>
          </cell>
          <cell r="I86">
            <v>10398112.02</v>
          </cell>
          <cell r="J86">
            <v>0.30508199477648096</v>
          </cell>
          <cell r="K86">
            <v>0.69491800589183061</v>
          </cell>
          <cell r="L86">
            <v>6155911.7800000003</v>
          </cell>
          <cell r="M86">
            <v>3748169.04</v>
          </cell>
          <cell r="N86">
            <v>185603.35</v>
          </cell>
          <cell r="O86">
            <v>2222139.39</v>
          </cell>
          <cell r="P86">
            <v>2752958.86</v>
          </cell>
        </row>
        <row r="87">
          <cell r="A87" t="str">
            <v>TRIUNFO2006</v>
          </cell>
          <cell r="B87" t="str">
            <v>TRIUNFO</v>
          </cell>
          <cell r="C87">
            <v>2006</v>
          </cell>
          <cell r="D87">
            <v>1.0814999999999999</v>
          </cell>
          <cell r="E87">
            <v>0.24859999999999999</v>
          </cell>
          <cell r="L87">
            <v>8119283.5199999996</v>
          </cell>
          <cell r="M87">
            <v>7342545.5599999996</v>
          </cell>
          <cell r="N87">
            <v>198232.62</v>
          </cell>
          <cell r="O87">
            <v>578505.34</v>
          </cell>
          <cell r="P87">
            <v>4334788.1900000004</v>
          </cell>
        </row>
        <row r="88">
          <cell r="A88" t="str">
            <v>TRIUNFO2007</v>
          </cell>
          <cell r="B88" t="str">
            <v>TRIUNFO</v>
          </cell>
          <cell r="C88">
            <v>2007</v>
          </cell>
          <cell r="D88">
            <v>1.2195</v>
          </cell>
          <cell r="E88">
            <v>0.26690000000000003</v>
          </cell>
          <cell r="F88">
            <v>30528475.73</v>
          </cell>
          <cell r="G88">
            <v>6161659.7699999996</v>
          </cell>
          <cell r="H88">
            <v>16012761.369999999</v>
          </cell>
          <cell r="I88">
            <v>106101141.56</v>
          </cell>
          <cell r="J88">
            <v>0.13112971567611245</v>
          </cell>
          <cell r="K88">
            <v>0.86887028440577829</v>
          </cell>
          <cell r="L88">
            <v>24578975.09</v>
          </cell>
          <cell r="M88">
            <v>16648900.68</v>
          </cell>
          <cell r="N88">
            <v>1001198.54</v>
          </cell>
          <cell r="O88">
            <v>6928875.8700000001</v>
          </cell>
          <cell r="P88">
            <v>5052533.67</v>
          </cell>
        </row>
        <row r="89">
          <cell r="A89" t="str">
            <v>TRIUNFO2008</v>
          </cell>
          <cell r="B89" t="str">
            <v>TRIUNFO</v>
          </cell>
          <cell r="C89">
            <v>2008</v>
          </cell>
          <cell r="D89">
            <v>0.92059999999999997</v>
          </cell>
          <cell r="E89">
            <v>0.3367</v>
          </cell>
          <cell r="F89">
            <v>37579298.439999998</v>
          </cell>
          <cell r="G89">
            <v>6391660.3200000003</v>
          </cell>
          <cell r="H89">
            <v>22710448.699999999</v>
          </cell>
          <cell r="I89">
            <v>127606745.06</v>
          </cell>
          <cell r="J89">
            <v>0.15108350636361695</v>
          </cell>
          <cell r="K89">
            <v>0.84891649363638311</v>
          </cell>
          <cell r="L89">
            <v>42377679.530000001</v>
          </cell>
          <cell r="M89">
            <v>26409295.079999998</v>
          </cell>
          <cell r="N89">
            <v>2234174.86</v>
          </cell>
          <cell r="O89">
            <v>13734209.59</v>
          </cell>
          <cell r="P89">
            <v>6942632.6900000004</v>
          </cell>
        </row>
        <row r="90">
          <cell r="A90" t="str">
            <v>TRIUNFO2009</v>
          </cell>
          <cell r="B90" t="str">
            <v>TRIUNFO</v>
          </cell>
          <cell r="C90">
            <v>2009</v>
          </cell>
          <cell r="D90">
            <v>0.97460000000000002</v>
          </cell>
          <cell r="E90">
            <v>0.3468</v>
          </cell>
          <cell r="F90">
            <v>33164850.02</v>
          </cell>
          <cell r="G90">
            <v>8834841.7400000002</v>
          </cell>
          <cell r="H90">
            <v>14945272.6</v>
          </cell>
          <cell r="I90">
            <v>117714127.48</v>
          </cell>
          <cell r="J90">
            <v>0.11265897924298829</v>
          </cell>
          <cell r="K90">
            <v>0.88734102075701171</v>
          </cell>
          <cell r="L90">
            <v>40035396.229999997</v>
          </cell>
          <cell r="M90">
            <v>26574539.579999998</v>
          </cell>
          <cell r="N90">
            <v>1304174.07</v>
          </cell>
          <cell r="O90">
            <v>12156682.58</v>
          </cell>
          <cell r="P90">
            <v>9065485.1199999992</v>
          </cell>
        </row>
        <row r="91">
          <cell r="A91" t="str">
            <v>TRIUNFO2010</v>
          </cell>
          <cell r="B91" t="str">
            <v>TRIUNFO</v>
          </cell>
          <cell r="C91">
            <v>2010</v>
          </cell>
          <cell r="D91">
            <v>0.92390000000000005</v>
          </cell>
          <cell r="E91">
            <v>0.33289999999999997</v>
          </cell>
          <cell r="F91">
            <v>35597440.270000003</v>
          </cell>
          <cell r="G91">
            <v>10291833.890000001</v>
          </cell>
          <cell r="H91">
            <v>23425475.870000001</v>
          </cell>
          <cell r="I91">
            <v>118964285.20999999</v>
          </cell>
          <cell r="J91">
            <v>0.16451657543577641</v>
          </cell>
          <cell r="K91">
            <v>0.83548342456422342</v>
          </cell>
          <cell r="L91">
            <v>39869280.450000003</v>
          </cell>
          <cell r="M91">
            <v>25328413.489999998</v>
          </cell>
          <cell r="N91">
            <v>841550.48</v>
          </cell>
          <cell r="O91">
            <v>13699316.48</v>
          </cell>
          <cell r="P91">
            <v>10653833.09</v>
          </cell>
        </row>
        <row r="92">
          <cell r="A92" t="str">
            <v>TRIUNFO2011</v>
          </cell>
          <cell r="B92" t="str">
            <v>TRIUNFO</v>
          </cell>
          <cell r="C92">
            <v>2011</v>
          </cell>
          <cell r="D92">
            <v>0.92130000000000001</v>
          </cell>
          <cell r="E92">
            <v>0.3599</v>
          </cell>
          <cell r="F92">
            <v>33128707.030000001</v>
          </cell>
          <cell r="G92">
            <v>10736624.34</v>
          </cell>
          <cell r="H92">
            <v>30766194.550000001</v>
          </cell>
          <cell r="I92">
            <v>101748633.58</v>
          </cell>
          <cell r="J92">
            <v>0.23217171230180667</v>
          </cell>
          <cell r="K92">
            <v>0.76782828777365653</v>
          </cell>
          <cell r="L92">
            <v>44882915.07</v>
          </cell>
          <cell r="M92">
            <v>29880540.5</v>
          </cell>
          <cell r="N92">
            <v>542071.87</v>
          </cell>
          <cell r="O92">
            <v>14460302.699999999</v>
          </cell>
          <cell r="P92">
            <v>11150149.529999999</v>
          </cell>
        </row>
        <row r="93">
          <cell r="A93" t="str">
            <v>TRIUNFO2012</v>
          </cell>
          <cell r="B93" t="str">
            <v>TRIUNFO</v>
          </cell>
          <cell r="C93">
            <v>2012</v>
          </cell>
          <cell r="D93">
            <v>1</v>
          </cell>
          <cell r="E93">
            <v>0.2767</v>
          </cell>
          <cell r="F93">
            <v>35647949.469999999</v>
          </cell>
          <cell r="G93">
            <v>15053542.9</v>
          </cell>
          <cell r="H93">
            <v>47378396.909999996</v>
          </cell>
          <cell r="I93">
            <v>95213400.969999999</v>
          </cell>
          <cell r="J93">
            <v>0.33226593404672483</v>
          </cell>
          <cell r="K93">
            <v>0.66773406595327511</v>
          </cell>
          <cell r="L93">
            <v>44131163.200000003</v>
          </cell>
          <cell r="M93">
            <v>35213503.100000001</v>
          </cell>
          <cell r="N93">
            <v>587337.53</v>
          </cell>
          <cell r="O93">
            <v>8330322.5700000003</v>
          </cell>
          <cell r="P93">
            <v>12022109.23</v>
          </cell>
        </row>
        <row r="94">
          <cell r="A94" t="str">
            <v>TRIUNFO2013</v>
          </cell>
          <cell r="B94" t="str">
            <v>TRIUNFO</v>
          </cell>
          <cell r="C94">
            <v>2013</v>
          </cell>
          <cell r="D94">
            <v>0.97789999999999999</v>
          </cell>
          <cell r="E94">
            <v>0.2656</v>
          </cell>
          <cell r="F94">
            <v>34574256.280000001</v>
          </cell>
          <cell r="G94">
            <v>13835765.42</v>
          </cell>
          <cell r="H94">
            <v>40588488.289999999</v>
          </cell>
          <cell r="I94">
            <v>97708536.829999998</v>
          </cell>
          <cell r="J94">
            <v>0.29348779017322651</v>
          </cell>
          <cell r="K94">
            <v>0.70651220982677343</v>
          </cell>
          <cell r="L94">
            <v>44865477.640000001</v>
          </cell>
          <cell r="M94">
            <v>28694523.579999998</v>
          </cell>
          <cell r="N94">
            <v>25280.67</v>
          </cell>
          <cell r="O94">
            <v>16145673.390000001</v>
          </cell>
          <cell r="P94">
            <v>13400022.09</v>
          </cell>
        </row>
        <row r="95">
          <cell r="A95" t="str">
            <v>TRIUNFO2014</v>
          </cell>
          <cell r="B95" t="str">
            <v>TRIUNFO</v>
          </cell>
          <cell r="C95">
            <v>2014</v>
          </cell>
          <cell r="D95">
            <v>0.78059999999999996</v>
          </cell>
          <cell r="E95">
            <v>0.30869999999999997</v>
          </cell>
          <cell r="F95">
            <v>35466312.719999999</v>
          </cell>
          <cell r="G95">
            <v>14483608.199999999</v>
          </cell>
          <cell r="H95">
            <v>47135170.329999998</v>
          </cell>
          <cell r="I95">
            <v>94730080.549999997</v>
          </cell>
          <cell r="J95">
            <v>0.33225310664604096</v>
          </cell>
          <cell r="K95">
            <v>0.66774689335395898</v>
          </cell>
          <cell r="L95">
            <v>52321774.659999996</v>
          </cell>
          <cell r="M95">
            <v>34309350.380000003</v>
          </cell>
          <cell r="N95">
            <v>1178450.69</v>
          </cell>
          <cell r="O95">
            <v>16833973.59</v>
          </cell>
          <cell r="P95">
            <v>14981064.380000001</v>
          </cell>
        </row>
        <row r="96">
          <cell r="A96" t="str">
            <v>SÃO JERÔNIMO2006</v>
          </cell>
          <cell r="B96" t="str">
            <v>SÃO JERÔNIMO</v>
          </cell>
          <cell r="C96">
            <v>2006</v>
          </cell>
          <cell r="D96">
            <v>0.62509999999999999</v>
          </cell>
          <cell r="E96">
            <v>0.27550000000000002</v>
          </cell>
          <cell r="L96">
            <v>1943082.24</v>
          </cell>
          <cell r="M96">
            <v>917361.3</v>
          </cell>
          <cell r="N96">
            <v>6986.98</v>
          </cell>
          <cell r="O96">
            <v>1018733.96</v>
          </cell>
          <cell r="P96">
            <v>1524336.71</v>
          </cell>
        </row>
        <row r="97">
          <cell r="A97" t="str">
            <v>SÃO JERÔNIMO2007</v>
          </cell>
          <cell r="B97" t="str">
            <v>SÃO JERÔNIMO</v>
          </cell>
          <cell r="C97">
            <v>2007</v>
          </cell>
          <cell r="D97">
            <v>0.64459999999999995</v>
          </cell>
          <cell r="E97">
            <v>0.2913</v>
          </cell>
          <cell r="F97">
            <v>3365106.18</v>
          </cell>
          <cell r="G97">
            <v>1565007.12</v>
          </cell>
          <cell r="H97">
            <v>1912236.09</v>
          </cell>
          <cell r="I97">
            <v>11548188.65</v>
          </cell>
          <cell r="J97">
            <v>0.14206357747083034</v>
          </cell>
          <cell r="K97">
            <v>0.8579364240150068</v>
          </cell>
          <cell r="L97">
            <v>5652831.1500000004</v>
          </cell>
          <cell r="M97">
            <v>2743706.07</v>
          </cell>
          <cell r="N97">
            <v>1053543.8600000001</v>
          </cell>
          <cell r="O97">
            <v>1855581.22</v>
          </cell>
          <cell r="P97">
            <v>1728584.2</v>
          </cell>
        </row>
        <row r="98">
          <cell r="A98" t="str">
            <v>SÃO JERÔNIMO2008</v>
          </cell>
          <cell r="B98" t="str">
            <v>SÃO JERÔNIMO</v>
          </cell>
          <cell r="C98">
            <v>2008</v>
          </cell>
          <cell r="D98">
            <v>0.60540000000000005</v>
          </cell>
          <cell r="E98">
            <v>0.28239999999999998</v>
          </cell>
          <cell r="F98">
            <v>4060616.21</v>
          </cell>
          <cell r="G98">
            <v>2171619.02</v>
          </cell>
          <cell r="H98">
            <v>1953932.93</v>
          </cell>
          <cell r="I98">
            <v>14288531.9</v>
          </cell>
          <cell r="J98">
            <v>0.12029780881458875</v>
          </cell>
          <cell r="K98">
            <v>0.87970219056974119</v>
          </cell>
          <cell r="L98">
            <v>6478980.6299999999</v>
          </cell>
          <cell r="M98">
            <v>4101985.35</v>
          </cell>
          <cell r="N98">
            <v>214430.53</v>
          </cell>
          <cell r="O98">
            <v>2162564.75</v>
          </cell>
          <cell r="P98">
            <v>2362368.92</v>
          </cell>
        </row>
        <row r="99">
          <cell r="A99" t="str">
            <v>SÃO JERÔNIMO2009</v>
          </cell>
          <cell r="B99" t="str">
            <v>SÃO JERÔNIMO</v>
          </cell>
          <cell r="C99">
            <v>2009</v>
          </cell>
          <cell r="D99">
            <v>0.60260000000000002</v>
          </cell>
          <cell r="E99">
            <v>0.28349999999999997</v>
          </cell>
          <cell r="F99">
            <v>4160310.4</v>
          </cell>
          <cell r="G99">
            <v>2545439.09</v>
          </cell>
          <cell r="H99">
            <v>2214873.2200000002</v>
          </cell>
          <cell r="I99">
            <v>14426368.369999999</v>
          </cell>
          <cell r="J99">
            <v>0.13309543081208558</v>
          </cell>
          <cell r="K99">
            <v>0.86690456858699771</v>
          </cell>
          <cell r="L99">
            <v>5451118.3600000003</v>
          </cell>
          <cell r="M99">
            <v>3298988.47</v>
          </cell>
          <cell r="N99">
            <v>390384</v>
          </cell>
          <cell r="O99">
            <v>1761745.89</v>
          </cell>
          <cell r="P99">
            <v>2542557.85</v>
          </cell>
        </row>
        <row r="100">
          <cell r="A100" t="str">
            <v>SÃO JERÔNIMO2010</v>
          </cell>
          <cell r="B100" t="str">
            <v>SÃO JERÔNIMO</v>
          </cell>
          <cell r="C100">
            <v>2010</v>
          </cell>
          <cell r="D100">
            <v>0.62280000000000002</v>
          </cell>
          <cell r="E100">
            <v>0.29189999999999999</v>
          </cell>
          <cell r="F100">
            <v>4574332.2300000004</v>
          </cell>
          <cell r="G100">
            <v>2765006.33</v>
          </cell>
          <cell r="H100">
            <v>2502945.56</v>
          </cell>
          <cell r="I100">
            <v>15794383.359999999</v>
          </cell>
          <cell r="J100">
            <v>0.13679294780912754</v>
          </cell>
          <cell r="K100">
            <v>0.86320705219087235</v>
          </cell>
          <cell r="L100">
            <v>6063338.9699999997</v>
          </cell>
          <cell r="M100">
            <v>4038407.89</v>
          </cell>
          <cell r="N100">
            <v>91766.1</v>
          </cell>
          <cell r="O100">
            <v>1933164.98</v>
          </cell>
          <cell r="P100">
            <v>3123079.77</v>
          </cell>
        </row>
        <row r="101">
          <cell r="A101" t="str">
            <v>SÃO JERÔNIMO2011</v>
          </cell>
          <cell r="B101" t="str">
            <v>SÃO JERÔNIMO</v>
          </cell>
          <cell r="C101">
            <v>2011</v>
          </cell>
          <cell r="D101">
            <v>0.65690000000000004</v>
          </cell>
          <cell r="E101">
            <v>0.312</v>
          </cell>
          <cell r="F101">
            <v>5461916.8700000001</v>
          </cell>
          <cell r="G101">
            <v>3716057.58</v>
          </cell>
          <cell r="H101">
            <v>2437745.64</v>
          </cell>
          <cell r="I101">
            <v>19409921.84</v>
          </cell>
          <cell r="J101">
            <v>0.11157921742591444</v>
          </cell>
          <cell r="K101">
            <v>0.88842078257408552</v>
          </cell>
          <cell r="L101">
            <v>7953936.7800000003</v>
          </cell>
          <cell r="M101">
            <v>4745573.03</v>
          </cell>
          <cell r="N101">
            <v>372139.63</v>
          </cell>
          <cell r="O101">
            <v>2836224.12</v>
          </cell>
          <cell r="P101">
            <v>3583070.14</v>
          </cell>
        </row>
        <row r="102">
          <cell r="A102" t="str">
            <v>SÃO JERÔNIMO2012</v>
          </cell>
          <cell r="B102" t="str">
            <v>SÃO JERÔNIMO</v>
          </cell>
          <cell r="C102">
            <v>2012</v>
          </cell>
          <cell r="D102">
            <v>0.64139999999999997</v>
          </cell>
          <cell r="E102">
            <v>0.30130000000000001</v>
          </cell>
          <cell r="F102">
            <v>5859768.2999999998</v>
          </cell>
          <cell r="G102">
            <v>4319919.43</v>
          </cell>
          <cell r="H102">
            <v>2747404.66</v>
          </cell>
          <cell r="I102">
            <v>20691668.530000001</v>
          </cell>
          <cell r="J102">
            <v>0.11721473099883489</v>
          </cell>
          <cell r="K102">
            <v>0.88278526857452722</v>
          </cell>
          <cell r="L102">
            <v>9317729.1799999997</v>
          </cell>
          <cell r="M102">
            <v>4923524.76</v>
          </cell>
          <cell r="N102">
            <v>1027049.73</v>
          </cell>
          <cell r="O102">
            <v>3367154.69</v>
          </cell>
          <cell r="P102">
            <v>3977588.41</v>
          </cell>
        </row>
        <row r="103">
          <cell r="A103" t="str">
            <v>SÃO JERÔNIMO2013</v>
          </cell>
          <cell r="B103" t="str">
            <v>SÃO JERÔNIMO</v>
          </cell>
          <cell r="C103">
            <v>2013</v>
          </cell>
          <cell r="D103">
            <v>0.60289999999999999</v>
          </cell>
          <cell r="E103">
            <v>0.29049999999999998</v>
          </cell>
          <cell r="F103">
            <v>6522284.1399999997</v>
          </cell>
          <cell r="G103">
            <v>4767902.54</v>
          </cell>
          <cell r="H103">
            <v>3765380.18</v>
          </cell>
          <cell r="I103">
            <v>22323756.370000001</v>
          </cell>
          <cell r="J103">
            <v>0.14432751238586794</v>
          </cell>
          <cell r="K103">
            <v>0.85567248723083089</v>
          </cell>
          <cell r="L103">
            <v>9359667.4399999995</v>
          </cell>
          <cell r="M103">
            <v>5617841.1299999999</v>
          </cell>
          <cell r="N103">
            <v>0</v>
          </cell>
          <cell r="O103">
            <v>3704326.31</v>
          </cell>
          <cell r="P103">
            <v>4551179.29</v>
          </cell>
        </row>
        <row r="104">
          <cell r="A104" t="str">
            <v>SÃO JERÔNIMO2014</v>
          </cell>
          <cell r="B104" t="str">
            <v>SÃO JERÔNIMO</v>
          </cell>
          <cell r="C104">
            <v>2014</v>
          </cell>
          <cell r="D104">
            <v>0.67559999999999998</v>
          </cell>
          <cell r="E104">
            <v>0.28360000000000002</v>
          </cell>
          <cell r="F104">
            <v>6828169.2400000002</v>
          </cell>
          <cell r="G104">
            <v>5226306.88</v>
          </cell>
          <cell r="H104">
            <v>3476412.54</v>
          </cell>
          <cell r="I104">
            <v>23836264.41</v>
          </cell>
          <cell r="J104">
            <v>0.12728201432218747</v>
          </cell>
          <cell r="K104">
            <v>0.8727179853116821</v>
          </cell>
          <cell r="L104">
            <v>11199283.42</v>
          </cell>
          <cell r="M104">
            <v>6198907.5800000001</v>
          </cell>
          <cell r="N104">
            <v>1674221.2</v>
          </cell>
          <cell r="O104">
            <v>3326154.64</v>
          </cell>
          <cell r="P104">
            <v>5467424.7300000004</v>
          </cell>
        </row>
        <row r="105">
          <cell r="A105" t="str">
            <v>BOM JESUS DO SUL2006</v>
          </cell>
          <cell r="B105" t="str">
            <v>BOM JESUS DO SUL</v>
          </cell>
          <cell r="C105">
            <v>2006</v>
          </cell>
          <cell r="D105">
            <v>0.96140000000000003</v>
          </cell>
          <cell r="E105">
            <v>0.27129999999999999</v>
          </cell>
          <cell r="L105">
            <v>884550.93</v>
          </cell>
          <cell r="M105">
            <v>477460.5</v>
          </cell>
          <cell r="N105">
            <v>0</v>
          </cell>
          <cell r="O105">
            <v>407090.43</v>
          </cell>
          <cell r="P105">
            <v>496646.96</v>
          </cell>
        </row>
        <row r="106">
          <cell r="A106" t="str">
            <v>BOM JESUS DO SUL2007</v>
          </cell>
          <cell r="B106" t="str">
            <v>BOM JESUS DO SUL</v>
          </cell>
          <cell r="C106">
            <v>2007</v>
          </cell>
          <cell r="D106">
            <v>1.0027999999999999</v>
          </cell>
          <cell r="E106">
            <v>0.30780000000000002</v>
          </cell>
          <cell r="F106">
            <v>1288154.3999999999</v>
          </cell>
          <cell r="G106">
            <v>617461.62</v>
          </cell>
          <cell r="H106">
            <v>91364.92</v>
          </cell>
          <cell r="I106">
            <v>5061252.7</v>
          </cell>
          <cell r="J106">
            <v>1.77317486164702E-2</v>
          </cell>
          <cell r="K106">
            <v>0.98226825526505224</v>
          </cell>
          <cell r="L106">
            <v>1551547.74</v>
          </cell>
          <cell r="M106">
            <v>784006.14</v>
          </cell>
          <cell r="N106">
            <v>148213.16</v>
          </cell>
          <cell r="O106">
            <v>619328.43999999994</v>
          </cell>
          <cell r="P106">
            <v>570059.99</v>
          </cell>
        </row>
        <row r="107">
          <cell r="A107" t="str">
            <v>BOM JESUS DO SUL2008</v>
          </cell>
          <cell r="B107" t="str">
            <v>BOM JESUS DO SUL</v>
          </cell>
          <cell r="C107">
            <v>2008</v>
          </cell>
          <cell r="D107">
            <v>0.92220000000000002</v>
          </cell>
          <cell r="E107">
            <v>0.29909999999999998</v>
          </cell>
          <cell r="F107">
            <v>1495451.5</v>
          </cell>
          <cell r="G107">
            <v>795083.13</v>
          </cell>
          <cell r="H107">
            <v>119774.91</v>
          </cell>
          <cell r="I107">
            <v>5862031.0800000001</v>
          </cell>
          <cell r="J107">
            <v>2.002320202293421E-2</v>
          </cell>
          <cell r="K107">
            <v>0.97997679630532986</v>
          </cell>
          <cell r="L107">
            <v>1786260.9</v>
          </cell>
          <cell r="M107">
            <v>950880.85</v>
          </cell>
          <cell r="N107">
            <v>146189.64000000001</v>
          </cell>
          <cell r="O107">
            <v>689190.41</v>
          </cell>
          <cell r="P107">
            <v>795513.01</v>
          </cell>
        </row>
        <row r="108">
          <cell r="A108" t="str">
            <v>BOM JESUS DO SUL2009</v>
          </cell>
          <cell r="B108" t="str">
            <v>BOM JESUS DO SUL</v>
          </cell>
          <cell r="C108">
            <v>2009</v>
          </cell>
          <cell r="D108">
            <v>0.84230000000000005</v>
          </cell>
          <cell r="E108">
            <v>0.28420000000000001</v>
          </cell>
          <cell r="F108">
            <v>1516144.43</v>
          </cell>
          <cell r="G108">
            <v>974716.07</v>
          </cell>
          <cell r="H108">
            <v>152395.13</v>
          </cell>
          <cell r="I108">
            <v>5912182.5800000001</v>
          </cell>
          <cell r="J108">
            <v>2.5128728995825286E-2</v>
          </cell>
          <cell r="K108">
            <v>0.97487126935525537</v>
          </cell>
          <cell r="L108">
            <v>1921125.6</v>
          </cell>
          <cell r="M108">
            <v>1111330.08</v>
          </cell>
          <cell r="N108">
            <v>117316.76</v>
          </cell>
          <cell r="O108">
            <v>692478.76</v>
          </cell>
          <cell r="P108">
            <v>1008787.56</v>
          </cell>
        </row>
        <row r="109">
          <cell r="A109" t="str">
            <v>BOM JESUS DO SUL2010</v>
          </cell>
          <cell r="B109" t="str">
            <v>BOM JESUS DO SUL</v>
          </cell>
          <cell r="C109">
            <v>2010</v>
          </cell>
          <cell r="D109">
            <v>0.81850000000000001</v>
          </cell>
          <cell r="E109">
            <v>0.34910000000000002</v>
          </cell>
          <cell r="F109">
            <v>1654241.45</v>
          </cell>
          <cell r="G109">
            <v>988822.79</v>
          </cell>
          <cell r="H109">
            <v>148608.18</v>
          </cell>
          <cell r="I109">
            <v>6468357.6399999997</v>
          </cell>
          <cell r="J109">
            <v>2.2458659224141676E-2</v>
          </cell>
          <cell r="K109">
            <v>0.97754134379839164</v>
          </cell>
          <cell r="L109">
            <v>2789080.04</v>
          </cell>
          <cell r="M109">
            <v>1285888.54</v>
          </cell>
          <cell r="N109">
            <v>604480.51</v>
          </cell>
          <cell r="O109">
            <v>898710.99</v>
          </cell>
          <cell r="P109">
            <v>979376.8</v>
          </cell>
        </row>
        <row r="110">
          <cell r="A110" t="str">
            <v>BOM JESUS DO SUL2011</v>
          </cell>
          <cell r="B110" t="str">
            <v>BOM JESUS DO SUL</v>
          </cell>
          <cell r="C110">
            <v>2011</v>
          </cell>
          <cell r="D110">
            <v>0.9133</v>
          </cell>
          <cell r="E110">
            <v>0.29920000000000002</v>
          </cell>
          <cell r="F110">
            <v>1997853.59</v>
          </cell>
          <cell r="G110">
            <v>1177276.5</v>
          </cell>
          <cell r="H110">
            <v>165457.93</v>
          </cell>
          <cell r="I110">
            <v>7825956.4400000004</v>
          </cell>
          <cell r="J110">
            <v>2.0704461381476906E-2</v>
          </cell>
          <cell r="K110">
            <v>0.97929553986986606</v>
          </cell>
          <cell r="L110">
            <v>3122256.71</v>
          </cell>
          <cell r="M110">
            <v>1415668.47</v>
          </cell>
          <cell r="N110">
            <v>657884.73</v>
          </cell>
          <cell r="O110">
            <v>1048703.51</v>
          </cell>
          <cell r="P110">
            <v>1171489.71</v>
          </cell>
        </row>
        <row r="111">
          <cell r="A111" t="str">
            <v>BOM JESUS DO SUL2012</v>
          </cell>
          <cell r="B111" t="str">
            <v>BOM JESUS DO SUL</v>
          </cell>
          <cell r="C111">
            <v>2012</v>
          </cell>
          <cell r="D111">
            <v>0.99160000000000004</v>
          </cell>
          <cell r="E111">
            <v>0.33929999999999999</v>
          </cell>
          <cell r="F111">
            <v>2090303.45</v>
          </cell>
          <cell r="G111">
            <v>1189588.79</v>
          </cell>
          <cell r="H111">
            <v>215817.64</v>
          </cell>
          <cell r="I111">
            <v>8145396.1500000004</v>
          </cell>
          <cell r="J111">
            <v>2.5811759531851705E-2</v>
          </cell>
          <cell r="K111">
            <v>0.97418823927214981</v>
          </cell>
          <cell r="L111">
            <v>3597973.77</v>
          </cell>
          <cell r="M111">
            <v>1598506.47</v>
          </cell>
          <cell r="N111">
            <v>791839.18</v>
          </cell>
          <cell r="O111">
            <v>1207628.1200000001</v>
          </cell>
          <cell r="P111">
            <v>1188053.83</v>
          </cell>
        </row>
        <row r="112">
          <cell r="A112" t="str">
            <v>BOM JESUS DO SUL2013</v>
          </cell>
          <cell r="B112" t="str">
            <v>BOM JESUS DO SUL</v>
          </cell>
          <cell r="C112">
            <v>2013</v>
          </cell>
          <cell r="D112">
            <v>0.92830000000000001</v>
          </cell>
          <cell r="E112">
            <v>0.33310000000000001</v>
          </cell>
          <cell r="F112">
            <v>2337349.5699999998</v>
          </cell>
          <cell r="G112">
            <v>1249121.3899999999</v>
          </cell>
          <cell r="H112">
            <v>240298.45</v>
          </cell>
          <cell r="I112">
            <v>9109099.8300000001</v>
          </cell>
          <cell r="J112">
            <v>2.5702023039711603E-2</v>
          </cell>
          <cell r="K112">
            <v>0.97429797696028853</v>
          </cell>
          <cell r="L112">
            <v>3628778.97</v>
          </cell>
          <cell r="M112">
            <v>1502386.97</v>
          </cell>
          <cell r="N112">
            <v>652114.6</v>
          </cell>
          <cell r="O112">
            <v>1474277.4</v>
          </cell>
          <cell r="P112">
            <v>1246546.95</v>
          </cell>
        </row>
        <row r="113">
          <cell r="A113" t="str">
            <v>BOM JESUS DO SUL2014</v>
          </cell>
          <cell r="B113" t="str">
            <v>BOM JESUS DO SUL</v>
          </cell>
          <cell r="C113">
            <v>2014</v>
          </cell>
          <cell r="D113">
            <v>0.91259999999999997</v>
          </cell>
          <cell r="E113">
            <v>0.27560000000000001</v>
          </cell>
          <cell r="F113">
            <v>2560120.37</v>
          </cell>
          <cell r="G113">
            <v>1451932.71</v>
          </cell>
          <cell r="H113">
            <v>323606.2</v>
          </cell>
          <cell r="I113">
            <v>9916875.2699999996</v>
          </cell>
          <cell r="J113">
            <v>3.1600682119489562E-2</v>
          </cell>
          <cell r="K113">
            <v>0.96839931690399372</v>
          </cell>
          <cell r="L113">
            <v>3046320.63</v>
          </cell>
          <cell r="M113">
            <v>1542570.89</v>
          </cell>
          <cell r="N113">
            <v>39015</v>
          </cell>
          <cell r="O113">
            <v>1464734.74</v>
          </cell>
          <cell r="P113">
            <v>1456336.42</v>
          </cell>
        </row>
        <row r="114">
          <cell r="A114" t="str">
            <v>LARANJEIRAS DO SUL2006</v>
          </cell>
          <cell r="B114" t="str">
            <v>LARANJEIRAS DO SUL</v>
          </cell>
          <cell r="C114">
            <v>2006</v>
          </cell>
          <cell r="D114">
            <v>0.87480000000000002</v>
          </cell>
          <cell r="E114">
            <v>0.25069999999999998</v>
          </cell>
          <cell r="L114">
            <v>4682568.8600000003</v>
          </cell>
          <cell r="M114">
            <v>3091944.49</v>
          </cell>
          <cell r="N114">
            <v>2350</v>
          </cell>
          <cell r="O114">
            <v>1588274.37</v>
          </cell>
          <cell r="P114">
            <v>3844376.93</v>
          </cell>
        </row>
        <row r="115">
          <cell r="A115" t="str">
            <v>LARANJEIRAS DO SUL2007</v>
          </cell>
          <cell r="B115" t="str">
            <v>LARANJEIRAS DO SUL</v>
          </cell>
          <cell r="C115">
            <v>2007</v>
          </cell>
          <cell r="D115">
            <v>0.87929999999999997</v>
          </cell>
          <cell r="E115">
            <v>0.2586</v>
          </cell>
          <cell r="F115">
            <v>3865324.42</v>
          </cell>
          <cell r="G115">
            <v>4083547.09</v>
          </cell>
          <cell r="H115">
            <v>2410054.73</v>
          </cell>
          <cell r="I115">
            <v>13051242.93</v>
          </cell>
          <cell r="J115">
            <v>0.15587661397384078</v>
          </cell>
          <cell r="K115">
            <v>0.84412338473260673</v>
          </cell>
          <cell r="L115">
            <v>7287947.8399999999</v>
          </cell>
          <cell r="M115">
            <v>4828795.4400000004</v>
          </cell>
          <cell r="N115">
            <v>33225.33</v>
          </cell>
          <cell r="O115">
            <v>2425927.0699999998</v>
          </cell>
          <cell r="P115">
            <v>4004471.39</v>
          </cell>
        </row>
        <row r="116">
          <cell r="A116" t="str">
            <v>LARANJEIRAS DO SUL2008</v>
          </cell>
          <cell r="B116" t="str">
            <v>LARANJEIRAS DO SUL</v>
          </cell>
          <cell r="C116">
            <v>2008</v>
          </cell>
          <cell r="D116">
            <v>0.86299999999999999</v>
          </cell>
          <cell r="E116">
            <v>0.25469999999999998</v>
          </cell>
          <cell r="F116">
            <v>4879900.2</v>
          </cell>
          <cell r="G116">
            <v>5236880.66</v>
          </cell>
          <cell r="H116">
            <v>2726105.37</v>
          </cell>
          <cell r="I116">
            <v>16793495.43</v>
          </cell>
          <cell r="J116">
            <v>0.13965989355683955</v>
          </cell>
          <cell r="K116">
            <v>0.86034010644316039</v>
          </cell>
          <cell r="L116">
            <v>8685017.8000000007</v>
          </cell>
          <cell r="M116">
            <v>5437045.9699999997</v>
          </cell>
          <cell r="N116">
            <v>110652.78</v>
          </cell>
          <cell r="O116">
            <v>3137319.05</v>
          </cell>
          <cell r="P116">
            <v>5251883.41</v>
          </cell>
        </row>
        <row r="117">
          <cell r="A117" t="str">
            <v>LARANJEIRAS DO SUL2009</v>
          </cell>
          <cell r="B117" t="str">
            <v>LARANJEIRAS DO SUL</v>
          </cell>
          <cell r="C117">
            <v>2009</v>
          </cell>
          <cell r="D117">
            <v>0.86709999999999998</v>
          </cell>
          <cell r="E117">
            <v>0.26800000000000002</v>
          </cell>
          <cell r="F117">
            <v>5126645.16</v>
          </cell>
          <cell r="G117">
            <v>5644709.6600000001</v>
          </cell>
          <cell r="H117">
            <v>2809441.04</v>
          </cell>
          <cell r="I117">
            <v>17697139.609999999</v>
          </cell>
          <cell r="J117">
            <v>0.13700192583642751</v>
          </cell>
          <cell r="K117">
            <v>0.8629980746512208</v>
          </cell>
          <cell r="L117">
            <v>9018888.6799999997</v>
          </cell>
          <cell r="M117">
            <v>5639083.3200000003</v>
          </cell>
          <cell r="N117">
            <v>27051.9</v>
          </cell>
          <cell r="O117">
            <v>3169760.4</v>
          </cell>
          <cell r="P117">
            <v>5610208.7199999997</v>
          </cell>
        </row>
        <row r="118">
          <cell r="A118" t="str">
            <v>LARANJEIRAS DO SUL2010</v>
          </cell>
          <cell r="B118" t="str">
            <v>LARANJEIRAS DO SUL</v>
          </cell>
          <cell r="C118">
            <v>2010</v>
          </cell>
          <cell r="D118">
            <v>0.93430000000000002</v>
          </cell>
          <cell r="E118">
            <v>0.26469999999999999</v>
          </cell>
          <cell r="F118">
            <v>6030769.7300000004</v>
          </cell>
          <cell r="G118">
            <v>6055221.3300000001</v>
          </cell>
          <cell r="H118">
            <v>3508266.59</v>
          </cell>
          <cell r="I118">
            <v>20614812.34</v>
          </cell>
          <cell r="J118">
            <v>0.14543195757202287</v>
          </cell>
          <cell r="K118">
            <v>0.85456804284251786</v>
          </cell>
          <cell r="L118">
            <v>10233666.810000001</v>
          </cell>
          <cell r="M118">
            <v>6471737.8899999997</v>
          </cell>
          <cell r="N118">
            <v>546000.72</v>
          </cell>
          <cell r="O118">
            <v>3215928.2</v>
          </cell>
          <cell r="P118">
            <v>6041596.04</v>
          </cell>
        </row>
        <row r="119">
          <cell r="A119" t="str">
            <v>LARANJEIRAS DO SUL2011</v>
          </cell>
          <cell r="B119" t="str">
            <v>LARANJEIRAS DO SUL</v>
          </cell>
          <cell r="C119">
            <v>2011</v>
          </cell>
          <cell r="D119">
            <v>0.90100000000000002</v>
          </cell>
          <cell r="E119">
            <v>0.25679999999999997</v>
          </cell>
          <cell r="F119">
            <v>7165716.3799999999</v>
          </cell>
          <cell r="G119">
            <v>7286821.4400000004</v>
          </cell>
          <cell r="H119">
            <v>4460313.18</v>
          </cell>
          <cell r="I119">
            <v>24202552.329999998</v>
          </cell>
          <cell r="J119">
            <v>0.15561295422077534</v>
          </cell>
          <cell r="K119">
            <v>0.84438704543034115</v>
          </cell>
          <cell r="L119">
            <v>12630630.060000001</v>
          </cell>
          <cell r="M119">
            <v>7528810.2300000004</v>
          </cell>
          <cell r="N119">
            <v>947358.25</v>
          </cell>
          <cell r="O119">
            <v>4154461.58</v>
          </cell>
          <cell r="P119">
            <v>7324011.9199999999</v>
          </cell>
        </row>
        <row r="120">
          <cell r="A120" t="str">
            <v>LARANJEIRAS DO SUL2012</v>
          </cell>
          <cell r="B120" t="str">
            <v>LARANJEIRAS DO SUL</v>
          </cell>
          <cell r="C120">
            <v>2012</v>
          </cell>
          <cell r="D120">
            <v>0.94930000000000003</v>
          </cell>
          <cell r="E120">
            <v>0.2676</v>
          </cell>
          <cell r="F120">
            <v>7783133.7999999998</v>
          </cell>
          <cell r="G120">
            <v>7659993.5800000001</v>
          </cell>
          <cell r="H120">
            <v>5479964.2599999998</v>
          </cell>
          <cell r="I120">
            <v>25652570.920000002</v>
          </cell>
          <cell r="J120">
            <v>0.17602049511213594</v>
          </cell>
          <cell r="K120">
            <v>0.82397950424544941</v>
          </cell>
          <cell r="L120">
            <v>15438495.880000001</v>
          </cell>
          <cell r="M120">
            <v>8056905.9299999997</v>
          </cell>
          <cell r="N120">
            <v>2584599.39</v>
          </cell>
          <cell r="O120">
            <v>4796990.5599999996</v>
          </cell>
          <cell r="P120">
            <v>7533093.6299999999</v>
          </cell>
        </row>
        <row r="121">
          <cell r="A121" t="str">
            <v>LARANJEIRAS DO SUL2013</v>
          </cell>
          <cell r="B121" t="str">
            <v>LARANJEIRAS DO SUL</v>
          </cell>
          <cell r="C121">
            <v>2013</v>
          </cell>
          <cell r="D121">
            <v>0.99250000000000005</v>
          </cell>
          <cell r="E121">
            <v>0.25090000000000001</v>
          </cell>
          <cell r="F121">
            <v>8479948.2899999991</v>
          </cell>
          <cell r="G121">
            <v>9229400.1999999993</v>
          </cell>
          <cell r="H121">
            <v>5661334.9100000001</v>
          </cell>
          <cell r="I121">
            <v>28258458.260000002</v>
          </cell>
          <cell r="J121">
            <v>0.16690357996275001</v>
          </cell>
          <cell r="K121">
            <v>0.83309642033206321</v>
          </cell>
          <cell r="L121">
            <v>15985172.390000001</v>
          </cell>
          <cell r="M121">
            <v>9950295.0800000001</v>
          </cell>
          <cell r="N121">
            <v>1474192.45</v>
          </cell>
          <cell r="O121">
            <v>4560684.8600000003</v>
          </cell>
          <cell r="P121">
            <v>9223849.2899999991</v>
          </cell>
        </row>
        <row r="122">
          <cell r="A122" t="str">
            <v>LARANJEIRAS DO SUL2014</v>
          </cell>
          <cell r="B122" t="str">
            <v>LARANJEIRAS DO SUL</v>
          </cell>
          <cell r="C122">
            <v>2014</v>
          </cell>
          <cell r="D122">
            <v>0.88600000000000001</v>
          </cell>
          <cell r="E122">
            <v>0.25140000000000001</v>
          </cell>
          <cell r="F122">
            <v>9251901.1999999993</v>
          </cell>
          <cell r="G122">
            <v>10800338.58</v>
          </cell>
          <cell r="H122">
            <v>6463172.8300000001</v>
          </cell>
          <cell r="I122">
            <v>30544431.960000001</v>
          </cell>
          <cell r="J122">
            <v>0.17464445118588168</v>
          </cell>
          <cell r="K122">
            <v>0.82535554854390369</v>
          </cell>
          <cell r="L122">
            <v>17854583.010000002</v>
          </cell>
          <cell r="M122">
            <v>10991319.67</v>
          </cell>
          <cell r="N122">
            <v>1127587.93</v>
          </cell>
          <cell r="O122">
            <v>5735675.4100000001</v>
          </cell>
          <cell r="P122">
            <v>11160443.210000001</v>
          </cell>
        </row>
        <row r="123">
          <cell r="A123" t="str">
            <v>RIO BONITO DO IGUAÇU2006</v>
          </cell>
          <cell r="B123" t="str">
            <v>RIO BONITO DO IGUAÇU</v>
          </cell>
          <cell r="C123">
            <v>2006</v>
          </cell>
          <cell r="D123">
            <v>0.7611</v>
          </cell>
          <cell r="E123">
            <v>0.2762</v>
          </cell>
          <cell r="L123">
            <v>4221724.7</v>
          </cell>
          <cell r="M123">
            <v>2133121.4700000002</v>
          </cell>
          <cell r="N123">
            <v>130809.7</v>
          </cell>
          <cell r="O123">
            <v>1971324.53</v>
          </cell>
          <cell r="P123">
            <v>2767183.09</v>
          </cell>
        </row>
        <row r="124">
          <cell r="A124" t="str">
            <v>RIO BONITO DO IGUAÇU2007</v>
          </cell>
          <cell r="B124" t="str">
            <v>RIO BONITO DO IGUAÇU</v>
          </cell>
          <cell r="C124">
            <v>2007</v>
          </cell>
          <cell r="D124">
            <v>0.87250000000000005</v>
          </cell>
          <cell r="E124">
            <v>0.28870000000000001</v>
          </cell>
          <cell r="F124">
            <v>3217284.89</v>
          </cell>
          <cell r="G124">
            <v>3011965.98</v>
          </cell>
          <cell r="H124">
            <v>430890.18</v>
          </cell>
          <cell r="I124">
            <v>12438249.380000001</v>
          </cell>
          <cell r="J124">
            <v>3.3482438976673898E-2</v>
          </cell>
          <cell r="K124">
            <v>0.96651756102332609</v>
          </cell>
          <cell r="L124">
            <v>6102480.0199999996</v>
          </cell>
          <cell r="M124">
            <v>3389359.28</v>
          </cell>
          <cell r="N124">
            <v>240112.7</v>
          </cell>
          <cell r="O124">
            <v>2473008.04</v>
          </cell>
          <cell r="P124">
            <v>2995195.91</v>
          </cell>
        </row>
        <row r="125">
          <cell r="A125" t="str">
            <v>RIO BONITO DO IGUAÇU2008</v>
          </cell>
          <cell r="B125" t="str">
            <v>RIO BONITO DO IGUAÇU</v>
          </cell>
          <cell r="C125">
            <v>2008</v>
          </cell>
          <cell r="D125">
            <v>0.60529999999999995</v>
          </cell>
          <cell r="E125">
            <v>0.3503</v>
          </cell>
          <cell r="F125">
            <v>3398293.68</v>
          </cell>
          <cell r="G125">
            <v>3273919.75</v>
          </cell>
          <cell r="H125">
            <v>462101.53</v>
          </cell>
          <cell r="I125">
            <v>13131073.199999999</v>
          </cell>
          <cell r="J125">
            <v>3.3995114424601465E-2</v>
          </cell>
          <cell r="K125">
            <v>0.96600488631106174</v>
          </cell>
          <cell r="L125">
            <v>7319856.0099999998</v>
          </cell>
          <cell r="M125">
            <v>3620523.12</v>
          </cell>
          <cell r="N125">
            <v>235812.73</v>
          </cell>
          <cell r="O125">
            <v>3458924.16</v>
          </cell>
          <cell r="P125">
            <v>3267754.94</v>
          </cell>
        </row>
        <row r="126">
          <cell r="A126" t="str">
            <v>RIO BONITO DO IGUAÇU2009</v>
          </cell>
          <cell r="B126" t="str">
            <v>RIO BONITO DO IGUAÇU</v>
          </cell>
          <cell r="C126">
            <v>2009</v>
          </cell>
          <cell r="D126">
            <v>0.68730000000000002</v>
          </cell>
          <cell r="E126">
            <v>0.3024</v>
          </cell>
          <cell r="F126">
            <v>3652487.66</v>
          </cell>
          <cell r="G126">
            <v>3293229.83</v>
          </cell>
          <cell r="H126">
            <v>485513.59</v>
          </cell>
          <cell r="I126">
            <v>14124437.029999999</v>
          </cell>
          <cell r="J126">
            <v>3.3231706387202416E-2</v>
          </cell>
          <cell r="K126">
            <v>0.96676829224386751</v>
          </cell>
          <cell r="L126">
            <v>7216237.4900000002</v>
          </cell>
          <cell r="M126">
            <v>3718487.18</v>
          </cell>
          <cell r="N126">
            <v>1012013</v>
          </cell>
          <cell r="O126">
            <v>2349430.2400000002</v>
          </cell>
          <cell r="P126">
            <v>3288339.72</v>
          </cell>
        </row>
        <row r="127">
          <cell r="A127" t="str">
            <v>RIO BONITO DO IGUAÇU2010</v>
          </cell>
          <cell r="B127" t="str">
            <v>RIO BONITO DO IGUAÇU</v>
          </cell>
          <cell r="C127">
            <v>2010</v>
          </cell>
          <cell r="D127">
            <v>0.63270000000000004</v>
          </cell>
          <cell r="E127">
            <v>0.27150000000000002</v>
          </cell>
          <cell r="F127">
            <v>3947240.93</v>
          </cell>
          <cell r="G127">
            <v>3617049.27</v>
          </cell>
          <cell r="H127">
            <v>518686.64</v>
          </cell>
          <cell r="I127">
            <v>15270277.09</v>
          </cell>
          <cell r="J127">
            <v>3.2851214886444748E-2</v>
          </cell>
          <cell r="K127">
            <v>0.96714878574690899</v>
          </cell>
          <cell r="L127">
            <v>7315859.8499999996</v>
          </cell>
          <cell r="M127">
            <v>4005444.78</v>
          </cell>
          <cell r="N127">
            <v>697199.08</v>
          </cell>
          <cell r="O127">
            <v>2353531.94</v>
          </cell>
          <cell r="P127">
            <v>3652889.81</v>
          </cell>
        </row>
        <row r="128">
          <cell r="A128" t="str">
            <v>RIO BONITO DO IGUAÇU2011</v>
          </cell>
          <cell r="B128" t="str">
            <v>RIO BONITO DO IGUAÇU</v>
          </cell>
          <cell r="C128">
            <v>2011</v>
          </cell>
          <cell r="D128">
            <v>0.6</v>
          </cell>
          <cell r="E128">
            <v>0.27</v>
          </cell>
          <cell r="F128">
            <v>4654731.54</v>
          </cell>
          <cell r="G128">
            <v>4060088.03</v>
          </cell>
          <cell r="H128">
            <v>665591.49</v>
          </cell>
          <cell r="I128">
            <v>17953334.68</v>
          </cell>
          <cell r="J128">
            <v>3.574811373547012E-2</v>
          </cell>
          <cell r="K128">
            <v>0.96425188680161777</v>
          </cell>
          <cell r="L128">
            <v>8245367.3899999997</v>
          </cell>
          <cell r="M128">
            <v>4489108.47</v>
          </cell>
          <cell r="N128">
            <v>924578.95</v>
          </cell>
          <cell r="O128">
            <v>2590976.15</v>
          </cell>
          <cell r="P128">
            <v>4152652.73</v>
          </cell>
        </row>
        <row r="129">
          <cell r="A129" t="str">
            <v>RIO BONITO DO IGUAÇU2012</v>
          </cell>
          <cell r="B129" t="str">
            <v>RIO BONITO DO IGUAÇU</v>
          </cell>
          <cell r="C129">
            <v>2012</v>
          </cell>
          <cell r="D129">
            <v>0.63039999999999996</v>
          </cell>
          <cell r="E129">
            <v>0.26950000000000002</v>
          </cell>
          <cell r="F129">
            <v>4953631.71</v>
          </cell>
          <cell r="G129">
            <v>4193950.01</v>
          </cell>
          <cell r="H129">
            <v>768616.36</v>
          </cell>
          <cell r="I129">
            <v>19045910.469999999</v>
          </cell>
          <cell r="J129">
            <v>3.8790548278366054E-2</v>
          </cell>
          <cell r="K129">
            <v>0.96120945121695367</v>
          </cell>
          <cell r="L129">
            <v>10019007.65</v>
          </cell>
          <cell r="M129">
            <v>4749091.43</v>
          </cell>
          <cell r="N129">
            <v>2069363.02</v>
          </cell>
          <cell r="O129">
            <v>2978228.56</v>
          </cell>
          <cell r="P129">
            <v>4185217.88</v>
          </cell>
        </row>
        <row r="130">
          <cell r="A130" t="str">
            <v>RIO BONITO DO IGUAÇU2013</v>
          </cell>
          <cell r="B130" t="str">
            <v>RIO BONITO DO IGUAÇU</v>
          </cell>
          <cell r="C130">
            <v>2013</v>
          </cell>
          <cell r="D130">
            <v>0.94179999999999997</v>
          </cell>
          <cell r="E130">
            <v>0.3201</v>
          </cell>
          <cell r="F130">
            <v>5019267.16</v>
          </cell>
          <cell r="G130">
            <v>4747013.84</v>
          </cell>
          <cell r="H130">
            <v>1171789.1100000001</v>
          </cell>
          <cell r="I130">
            <v>18905279.530000001</v>
          </cell>
          <cell r="J130">
            <v>5.8364551668933284E-2</v>
          </cell>
          <cell r="K130">
            <v>0.94163544833106672</v>
          </cell>
          <cell r="L130">
            <v>10082560.300000001</v>
          </cell>
          <cell r="M130">
            <v>5915166.0499999998</v>
          </cell>
          <cell r="N130">
            <v>170041.76</v>
          </cell>
          <cell r="O130">
            <v>3794442.55</v>
          </cell>
          <cell r="P130">
            <v>4957208.3499999996</v>
          </cell>
        </row>
        <row r="131">
          <cell r="A131" t="str">
            <v>RIO BONITO DO IGUAÇU2014</v>
          </cell>
          <cell r="B131" t="str">
            <v>RIO BONITO DO IGUAÇU</v>
          </cell>
          <cell r="C131">
            <v>2014</v>
          </cell>
          <cell r="D131">
            <v>0.70040000000000002</v>
          </cell>
          <cell r="E131">
            <v>0.32290000000000002</v>
          </cell>
          <cell r="F131">
            <v>5015316.97</v>
          </cell>
          <cell r="G131">
            <v>5760203.7300000004</v>
          </cell>
          <cell r="H131">
            <v>1551350.67</v>
          </cell>
          <cell r="I131">
            <v>18509917.190000001</v>
          </cell>
          <cell r="J131">
            <v>7.7330639283602454E-2</v>
          </cell>
          <cell r="K131">
            <v>0.92266935971945174</v>
          </cell>
          <cell r="L131">
            <v>12001764.869999999</v>
          </cell>
          <cell r="M131">
            <v>6457709.0300000003</v>
          </cell>
          <cell r="N131">
            <v>494015.52</v>
          </cell>
          <cell r="O131">
            <v>4954673.32</v>
          </cell>
          <cell r="P131">
            <v>5539995.9500000002</v>
          </cell>
        </row>
        <row r="132">
          <cell r="A132" t="str">
            <v>MARQUINHO2006</v>
          </cell>
          <cell r="B132" t="str">
            <v>MARQUINHO</v>
          </cell>
          <cell r="C132">
            <v>2006</v>
          </cell>
          <cell r="D132">
            <v>0.75460000000000005</v>
          </cell>
          <cell r="E132">
            <v>0.22989999999999999</v>
          </cell>
          <cell r="L132">
            <v>1257659.8500000001</v>
          </cell>
          <cell r="M132">
            <v>607345.68999999994</v>
          </cell>
          <cell r="N132">
            <v>200895.95</v>
          </cell>
          <cell r="O132">
            <v>449418.21</v>
          </cell>
          <cell r="P132">
            <v>804910.94</v>
          </cell>
        </row>
        <row r="133">
          <cell r="A133" t="str">
            <v>MARQUINHO2007</v>
          </cell>
          <cell r="B133" t="str">
            <v>MARQUINHO</v>
          </cell>
          <cell r="C133">
            <v>2007</v>
          </cell>
          <cell r="D133">
            <v>1.0025999999999999</v>
          </cell>
          <cell r="E133">
            <v>0.27989999999999998</v>
          </cell>
          <cell r="F133">
            <v>1425935.47</v>
          </cell>
          <cell r="G133">
            <v>817480.31</v>
          </cell>
          <cell r="H133">
            <v>273174.06</v>
          </cell>
          <cell r="I133">
            <v>5430567.8200000003</v>
          </cell>
          <cell r="J133">
            <v>4.789383281138241E-2</v>
          </cell>
          <cell r="K133">
            <v>0.95210616718861762</v>
          </cell>
          <cell r="L133">
            <v>1995818.14</v>
          </cell>
          <cell r="M133">
            <v>999300.82</v>
          </cell>
          <cell r="N133">
            <v>157601.76999999999</v>
          </cell>
          <cell r="O133">
            <v>838915.55</v>
          </cell>
          <cell r="P133">
            <v>812846.59</v>
          </cell>
        </row>
        <row r="134">
          <cell r="A134" t="str">
            <v>MARQUINHO2008</v>
          </cell>
          <cell r="B134" t="str">
            <v>MARQUINHO</v>
          </cell>
          <cell r="C134">
            <v>2008</v>
          </cell>
          <cell r="D134">
            <v>0.622</v>
          </cell>
          <cell r="E134">
            <v>0.254</v>
          </cell>
          <cell r="F134">
            <v>1702491.11</v>
          </cell>
          <cell r="G134">
            <v>1104695.23</v>
          </cell>
          <cell r="H134">
            <v>295973.83</v>
          </cell>
          <cell r="I134">
            <v>6513990.6200000001</v>
          </cell>
          <cell r="J134">
            <v>4.3461875991822357E-2</v>
          </cell>
          <cell r="K134">
            <v>0.9565381254766141</v>
          </cell>
          <cell r="L134">
            <v>2064860.71</v>
          </cell>
          <cell r="M134">
            <v>993459.56</v>
          </cell>
          <cell r="N134">
            <v>25280</v>
          </cell>
          <cell r="O134">
            <v>1046121.15</v>
          </cell>
          <cell r="P134">
            <v>1100751.48</v>
          </cell>
        </row>
        <row r="135">
          <cell r="A135" t="str">
            <v>MARQUINHO2009</v>
          </cell>
          <cell r="B135" t="str">
            <v>MARQUINHO</v>
          </cell>
          <cell r="C135">
            <v>2009</v>
          </cell>
          <cell r="D135">
            <v>0.60029999999999994</v>
          </cell>
          <cell r="E135">
            <v>0.2535</v>
          </cell>
          <cell r="F135">
            <v>1574670.45</v>
          </cell>
          <cell r="G135">
            <v>1152919.21</v>
          </cell>
          <cell r="H135">
            <v>208788.01</v>
          </cell>
          <cell r="I135">
            <v>6089893.79</v>
          </cell>
          <cell r="J135">
            <v>3.3147889769570518E-2</v>
          </cell>
          <cell r="K135">
            <v>0.9668521102304295</v>
          </cell>
          <cell r="L135">
            <v>2320711.5099999998</v>
          </cell>
          <cell r="M135">
            <v>1096135.1000000001</v>
          </cell>
          <cell r="N135">
            <v>460912.41</v>
          </cell>
          <cell r="O135">
            <v>763664</v>
          </cell>
          <cell r="P135">
            <v>1152919.21</v>
          </cell>
        </row>
        <row r="136">
          <cell r="A136" t="str">
            <v>MARQUINHO2010</v>
          </cell>
          <cell r="B136" t="str">
            <v>MARQUINHO</v>
          </cell>
          <cell r="C136">
            <v>2010</v>
          </cell>
          <cell r="D136">
            <v>0.60099999999999998</v>
          </cell>
          <cell r="E136">
            <v>0.26929999999999998</v>
          </cell>
          <cell r="F136">
            <v>1752301.06</v>
          </cell>
          <cell r="G136">
            <v>1348312.08</v>
          </cell>
          <cell r="H136">
            <v>248433.89</v>
          </cell>
          <cell r="I136">
            <v>6760770.3600000003</v>
          </cell>
          <cell r="J136">
            <v>3.5443950767227179E-2</v>
          </cell>
          <cell r="K136">
            <v>0.96455605065946837</v>
          </cell>
          <cell r="L136">
            <v>2340216.79</v>
          </cell>
          <cell r="M136">
            <v>1272144.5900000001</v>
          </cell>
          <cell r="N136">
            <v>6938.76</v>
          </cell>
          <cell r="O136">
            <v>1011133.4399999999</v>
          </cell>
          <cell r="P136">
            <v>1349884.51</v>
          </cell>
        </row>
        <row r="137">
          <cell r="A137" t="str">
            <v>MARQUINHO2011</v>
          </cell>
          <cell r="B137" t="str">
            <v>MARQUINHO</v>
          </cell>
          <cell r="C137">
            <v>2011</v>
          </cell>
          <cell r="D137">
            <v>0.78210000000000002</v>
          </cell>
          <cell r="E137">
            <v>0.26779999999999998</v>
          </cell>
          <cell r="F137">
            <v>2090144.96</v>
          </cell>
          <cell r="G137">
            <v>1326407.3</v>
          </cell>
          <cell r="H137">
            <v>254251.82</v>
          </cell>
          <cell r="I137">
            <v>8106328</v>
          </cell>
          <cell r="J137">
            <v>3.041078787186129E-2</v>
          </cell>
          <cell r="K137">
            <v>0.96958920973596019</v>
          </cell>
          <cell r="L137">
            <v>2936836.13</v>
          </cell>
          <cell r="M137">
            <v>1512236.6</v>
          </cell>
          <cell r="N137">
            <v>567245.5</v>
          </cell>
          <cell r="O137">
            <v>857354.03</v>
          </cell>
          <cell r="P137">
            <v>1326407.3</v>
          </cell>
        </row>
        <row r="138">
          <cell r="A138" t="str">
            <v>MARQUINHO2012</v>
          </cell>
          <cell r="B138" t="str">
            <v>MARQUINHO</v>
          </cell>
          <cell r="C138">
            <v>2012</v>
          </cell>
          <cell r="D138">
            <v>0.82909999999999995</v>
          </cell>
          <cell r="E138">
            <v>0.27500000000000002</v>
          </cell>
          <cell r="F138">
            <v>2219161.64</v>
          </cell>
          <cell r="G138">
            <v>1436720.28</v>
          </cell>
          <cell r="H138">
            <v>195257.15</v>
          </cell>
          <cell r="I138">
            <v>8681389.4000000004</v>
          </cell>
          <cell r="J138">
            <v>2.1996724627954545E-2</v>
          </cell>
          <cell r="K138">
            <v>0.97800327424549394</v>
          </cell>
          <cell r="L138">
            <v>3293391.31</v>
          </cell>
          <cell r="M138">
            <v>1612462.0800000001</v>
          </cell>
          <cell r="N138">
            <v>515194.41</v>
          </cell>
          <cell r="O138">
            <v>1165734.82</v>
          </cell>
          <cell r="P138">
            <v>1337880.92</v>
          </cell>
        </row>
        <row r="139">
          <cell r="A139" t="str">
            <v>MARQUINHO2013</v>
          </cell>
          <cell r="B139" t="str">
            <v>MARQUINHO</v>
          </cell>
          <cell r="C139">
            <v>2013</v>
          </cell>
          <cell r="D139">
            <v>0.73919999999999997</v>
          </cell>
          <cell r="E139">
            <v>0.28139999999999998</v>
          </cell>
          <cell r="F139">
            <v>2613521.66</v>
          </cell>
          <cell r="G139">
            <v>1331636.5</v>
          </cell>
          <cell r="H139">
            <v>747614.99</v>
          </cell>
          <cell r="I139">
            <v>9706471.6600000001</v>
          </cell>
          <cell r="J139">
            <v>7.1514137556449406E-2</v>
          </cell>
          <cell r="K139">
            <v>0.9284858634001143</v>
          </cell>
          <cell r="L139">
            <v>3182986.81</v>
          </cell>
          <cell r="M139">
            <v>1649502.08</v>
          </cell>
          <cell r="N139">
            <v>70429.41</v>
          </cell>
          <cell r="O139">
            <v>1463055.32</v>
          </cell>
          <cell r="P139">
            <v>1366531.76</v>
          </cell>
        </row>
        <row r="140">
          <cell r="A140" t="str">
            <v>MARQUINHO2014</v>
          </cell>
          <cell r="B140" t="str">
            <v>MARQUINHO</v>
          </cell>
          <cell r="C140">
            <v>2014</v>
          </cell>
          <cell r="D140">
            <v>0.86040000000000005</v>
          </cell>
          <cell r="E140">
            <v>0.27650000000000002</v>
          </cell>
          <cell r="F140">
            <v>2885077.52</v>
          </cell>
          <cell r="G140">
            <v>1599158.42</v>
          </cell>
          <cell r="H140">
            <v>994074.2</v>
          </cell>
          <cell r="I140">
            <v>10546235.880000001</v>
          </cell>
          <cell r="J140">
            <v>8.6139297220686112E-2</v>
          </cell>
          <cell r="K140">
            <v>0.91386070277931397</v>
          </cell>
          <cell r="L140">
            <v>4458999.28</v>
          </cell>
          <cell r="M140">
            <v>1910780.83</v>
          </cell>
          <cell r="N140">
            <v>1122041.03</v>
          </cell>
          <cell r="O140">
            <v>1426177.42</v>
          </cell>
          <cell r="P140">
            <v>1683539.43</v>
          </cell>
        </row>
        <row r="141">
          <cell r="A141" t="str">
            <v>SÃO CARLOS DO IVAI2006</v>
          </cell>
          <cell r="B141" t="str">
            <v>SÃO CARLOS DO IVAI</v>
          </cell>
          <cell r="C141">
            <v>2006</v>
          </cell>
          <cell r="D141">
            <v>0.9758</v>
          </cell>
          <cell r="E141">
            <v>0.27639999999999998</v>
          </cell>
          <cell r="J141" t="e">
            <v>#DIV/0!</v>
          </cell>
          <cell r="K141" t="e">
            <v>#DIV/0!</v>
          </cell>
          <cell r="L141">
            <v>827928.4</v>
          </cell>
          <cell r="M141">
            <v>615739.31000000006</v>
          </cell>
          <cell r="N141">
            <v>68215.48</v>
          </cell>
          <cell r="O141">
            <v>143973.60999999999</v>
          </cell>
          <cell r="P141">
            <v>587850.35</v>
          </cell>
        </row>
        <row r="142">
          <cell r="A142" t="str">
            <v>SÃO CARLOS DO IVAI2007</v>
          </cell>
          <cell r="B142" t="str">
            <v>SÃO CARLOS DO IVAI</v>
          </cell>
          <cell r="C142">
            <v>2007</v>
          </cell>
          <cell r="D142">
            <v>0.88029999999999997</v>
          </cell>
          <cell r="E142">
            <v>0.25580000000000003</v>
          </cell>
          <cell r="F142">
            <v>1811042.27</v>
          </cell>
          <cell r="G142">
            <v>585766.6</v>
          </cell>
          <cell r="H142">
            <v>372670.14</v>
          </cell>
          <cell r="I142">
            <v>6871498.9299999997</v>
          </cell>
          <cell r="J142">
            <v>5.1444152653598751E-2</v>
          </cell>
          <cell r="K142">
            <v>0.94855584596598064</v>
          </cell>
          <cell r="L142">
            <v>1531178.46</v>
          </cell>
          <cell r="M142">
            <v>1097203.49</v>
          </cell>
          <cell r="N142">
            <v>78113.7</v>
          </cell>
          <cell r="O142">
            <v>355861.27</v>
          </cell>
          <cell r="P142">
            <v>624944.68000000005</v>
          </cell>
        </row>
        <row r="143">
          <cell r="A143" t="str">
            <v>SÃO CARLOS DO IVAI2008</v>
          </cell>
          <cell r="B143" t="str">
            <v>SÃO CARLOS DO IVAI</v>
          </cell>
          <cell r="C143">
            <v>2008</v>
          </cell>
          <cell r="D143">
            <v>0.95279999999999998</v>
          </cell>
          <cell r="E143">
            <v>0.28939999999999999</v>
          </cell>
          <cell r="F143">
            <v>2237148.31</v>
          </cell>
          <cell r="G143">
            <v>851698.92</v>
          </cell>
          <cell r="H143">
            <v>230622.95</v>
          </cell>
          <cell r="I143">
            <v>8717970.2799999993</v>
          </cell>
          <cell r="J143">
            <v>2.5771978210957325E-2</v>
          </cell>
          <cell r="K143">
            <v>0.97422802067154846</v>
          </cell>
          <cell r="L143">
            <v>2152129.54</v>
          </cell>
          <cell r="M143">
            <v>1292250.2</v>
          </cell>
          <cell r="N143">
            <v>460824.52</v>
          </cell>
          <cell r="O143">
            <v>399054.82</v>
          </cell>
          <cell r="P143">
            <v>865875.1</v>
          </cell>
        </row>
        <row r="144">
          <cell r="A144" t="str">
            <v>SÃO CARLOS DO IVAI2009</v>
          </cell>
          <cell r="B144" t="str">
            <v>SÃO CARLOS DO IVAI</v>
          </cell>
          <cell r="C144">
            <v>2009</v>
          </cell>
          <cell r="D144">
            <v>0.95630000000000004</v>
          </cell>
          <cell r="E144">
            <v>0.2838</v>
          </cell>
          <cell r="F144">
            <v>2311479.9700000002</v>
          </cell>
          <cell r="G144">
            <v>1119716.22</v>
          </cell>
          <cell r="H144">
            <v>432362.71</v>
          </cell>
          <cell r="I144">
            <v>8813557.1600000001</v>
          </cell>
          <cell r="J144">
            <v>4.6762541273502795E-2</v>
          </cell>
          <cell r="K144">
            <v>0.95323745764493895</v>
          </cell>
          <cell r="L144">
            <v>2280483</v>
          </cell>
          <cell r="M144">
            <v>1366611.65</v>
          </cell>
          <cell r="N144">
            <v>371830.12</v>
          </cell>
          <cell r="O144">
            <v>542041.23</v>
          </cell>
          <cell r="P144">
            <v>1138985.05</v>
          </cell>
        </row>
        <row r="145">
          <cell r="A145" t="str">
            <v>SÃO CARLOS DO IVAI2010</v>
          </cell>
          <cell r="B145" t="str">
            <v>SÃO CARLOS DO IVAI</v>
          </cell>
          <cell r="C145">
            <v>2010</v>
          </cell>
          <cell r="D145">
            <v>0.99939999999999996</v>
          </cell>
          <cell r="E145">
            <v>0.28589999999999999</v>
          </cell>
          <cell r="F145">
            <v>2493268.8199999998</v>
          </cell>
          <cell r="G145">
            <v>1169874.6200000001</v>
          </cell>
          <cell r="H145">
            <v>537103.75</v>
          </cell>
          <cell r="I145">
            <v>9435971.5099999998</v>
          </cell>
          <cell r="J145">
            <v>5.3855379100276886E-2</v>
          </cell>
          <cell r="K145">
            <v>0.94614461889432366</v>
          </cell>
          <cell r="L145">
            <v>2362457.12</v>
          </cell>
          <cell r="M145">
            <v>1634870.87</v>
          </cell>
          <cell r="N145">
            <v>234882.35</v>
          </cell>
          <cell r="O145">
            <v>492703.9</v>
          </cell>
          <cell r="P145">
            <v>1170485.94</v>
          </cell>
        </row>
        <row r="146">
          <cell r="A146" t="str">
            <v>SÃO CARLOS DO IVAI2011</v>
          </cell>
          <cell r="B146" t="str">
            <v>SÃO CARLOS DO IVAI</v>
          </cell>
          <cell r="C146">
            <v>2011</v>
          </cell>
          <cell r="D146">
            <v>0.96630000000000005</v>
          </cell>
          <cell r="E146">
            <v>0.26690000000000003</v>
          </cell>
          <cell r="F146">
            <v>2995188.01</v>
          </cell>
          <cell r="G146">
            <v>1460549.36</v>
          </cell>
          <cell r="H146">
            <v>632518.53</v>
          </cell>
          <cell r="I146">
            <v>11348233.52</v>
          </cell>
          <cell r="J146">
            <v>5.2794559797934029E-2</v>
          </cell>
          <cell r="K146">
            <v>0.9472054410367382</v>
          </cell>
          <cell r="L146">
            <v>2596538.81</v>
          </cell>
          <cell r="M146">
            <v>1889507.35</v>
          </cell>
          <cell r="N146">
            <v>197921.13</v>
          </cell>
          <cell r="O146">
            <v>509110.33</v>
          </cell>
          <cell r="P146">
            <v>1494029.03</v>
          </cell>
        </row>
        <row r="147">
          <cell r="A147" t="str">
            <v>SÃO CARLOS DO IVAI2012</v>
          </cell>
          <cell r="B147" t="str">
            <v>SÃO CARLOS DO IVAI</v>
          </cell>
          <cell r="C147">
            <v>2012</v>
          </cell>
          <cell r="D147">
            <v>0.9597</v>
          </cell>
          <cell r="E147">
            <v>0.2792</v>
          </cell>
          <cell r="F147">
            <v>3320268.28</v>
          </cell>
          <cell r="G147">
            <v>1420543.08</v>
          </cell>
          <cell r="H147">
            <v>953214.24</v>
          </cell>
          <cell r="I147">
            <v>12327858.890000001</v>
          </cell>
          <cell r="J147">
            <v>7.1772380995670626E-2</v>
          </cell>
          <cell r="K147">
            <v>0.92822761975728063</v>
          </cell>
          <cell r="L147">
            <v>3050211.8</v>
          </cell>
          <cell r="M147">
            <v>2064265.39</v>
          </cell>
          <cell r="N147">
            <v>226744.94</v>
          </cell>
          <cell r="O147">
            <v>759201.47</v>
          </cell>
          <cell r="P147">
            <v>1440254.65</v>
          </cell>
        </row>
        <row r="148">
          <cell r="A148" t="str">
            <v>SÃO CARLOS DO IVAI2013</v>
          </cell>
          <cell r="B148" t="str">
            <v>SÃO CARLOS DO IVAI</v>
          </cell>
          <cell r="C148">
            <v>2013</v>
          </cell>
          <cell r="D148">
            <v>0.96020000000000005</v>
          </cell>
          <cell r="E148">
            <v>0.26019999999999999</v>
          </cell>
          <cell r="F148">
            <v>3960333.34</v>
          </cell>
          <cell r="G148">
            <v>1699463.21</v>
          </cell>
          <cell r="H148">
            <v>1652648.97</v>
          </cell>
          <cell r="I148">
            <v>14188684.380000001</v>
          </cell>
          <cell r="J148">
            <v>0.10432511787000233</v>
          </cell>
          <cell r="K148">
            <v>0.89567488149873775</v>
          </cell>
          <cell r="L148">
            <v>3762405.29</v>
          </cell>
          <cell r="M148">
            <v>2234009.02</v>
          </cell>
          <cell r="N148">
            <v>612200.97</v>
          </cell>
          <cell r="O148">
            <v>916195.3</v>
          </cell>
          <cell r="P148">
            <v>1769834.88</v>
          </cell>
        </row>
        <row r="149">
          <cell r="A149" t="str">
            <v>SÃO CARLOS DO IVAI2014</v>
          </cell>
          <cell r="B149" t="str">
            <v>SÃO CARLOS DO IVAI</v>
          </cell>
          <cell r="C149">
            <v>2014</v>
          </cell>
          <cell r="D149">
            <v>0.96879999999999999</v>
          </cell>
          <cell r="E149">
            <v>0.26340000000000002</v>
          </cell>
          <cell r="F149">
            <v>4147397.98</v>
          </cell>
          <cell r="G149">
            <v>1915715.85</v>
          </cell>
          <cell r="H149">
            <v>918351.5</v>
          </cell>
          <cell r="I149">
            <v>15671240.4</v>
          </cell>
          <cell r="J149">
            <v>5.5357088012084145E-2</v>
          </cell>
          <cell r="K149">
            <v>0.94464291078234075</v>
          </cell>
          <cell r="L149">
            <v>3963899.48</v>
          </cell>
          <cell r="M149">
            <v>2573929.58</v>
          </cell>
          <cell r="N149">
            <v>395253.11</v>
          </cell>
          <cell r="O149">
            <v>994716.79</v>
          </cell>
          <cell r="P149">
            <v>1970828.03</v>
          </cell>
        </row>
        <row r="150">
          <cell r="A150" t="str">
            <v>SANTA CRUZ DO MONTE CASTELO2006</v>
          </cell>
          <cell r="B150" t="str">
            <v>SANTA CRUZ DO MONTE CASTELO</v>
          </cell>
          <cell r="C150">
            <v>2006</v>
          </cell>
          <cell r="D150">
            <v>0.61360000000000003</v>
          </cell>
          <cell r="E150">
            <v>0.26379999999999998</v>
          </cell>
          <cell r="J150" t="e">
            <v>#DIV/0!</v>
          </cell>
          <cell r="K150" t="e">
            <v>#DIV/0!</v>
          </cell>
          <cell r="L150">
            <v>921259.48</v>
          </cell>
          <cell r="M150">
            <v>594571.43999999994</v>
          </cell>
          <cell r="N150">
            <v>186474.26</v>
          </cell>
          <cell r="O150">
            <v>140213.78</v>
          </cell>
          <cell r="P150">
            <v>690873.55</v>
          </cell>
        </row>
        <row r="151">
          <cell r="A151" t="str">
            <v>SANTA CRUZ DO MONTE CASTELO2007</v>
          </cell>
          <cell r="B151" t="str">
            <v>SANTA CRUZ DO MONTE CASTELO</v>
          </cell>
          <cell r="C151">
            <v>2007</v>
          </cell>
          <cell r="D151">
            <v>0.60070000000000001</v>
          </cell>
          <cell r="E151">
            <v>0.25580000000000003</v>
          </cell>
          <cell r="F151">
            <v>1493176.22</v>
          </cell>
          <cell r="G151">
            <v>760145.07</v>
          </cell>
          <cell r="H151">
            <v>381362.19</v>
          </cell>
          <cell r="I151">
            <v>5591342.6699999999</v>
          </cell>
          <cell r="J151">
            <v>6.3850834364345826E-2</v>
          </cell>
          <cell r="K151">
            <v>0.93614916228708756</v>
          </cell>
          <cell r="L151">
            <v>1793207.11</v>
          </cell>
          <cell r="M151">
            <v>945088.52</v>
          </cell>
          <cell r="N151">
            <v>137097.68</v>
          </cell>
          <cell r="O151">
            <v>688203.8</v>
          </cell>
          <cell r="P151">
            <v>756767.15</v>
          </cell>
        </row>
        <row r="152">
          <cell r="A152" t="str">
            <v>SANTA CRUZ DO MONTE CASTELO2008</v>
          </cell>
          <cell r="B152" t="str">
            <v>SANTA CRUZ DO MONTE CASTELO</v>
          </cell>
          <cell r="C152">
            <v>2008</v>
          </cell>
          <cell r="D152">
            <v>0.62250000000000005</v>
          </cell>
          <cell r="E152">
            <v>0.25409999999999999</v>
          </cell>
          <cell r="F152">
            <v>1958814.11</v>
          </cell>
          <cell r="G152">
            <v>974323.88</v>
          </cell>
          <cell r="H152">
            <v>464959.39</v>
          </cell>
          <cell r="I152">
            <v>7370297.0599999996</v>
          </cell>
          <cell r="J152">
            <v>5.9341949247037021E-2</v>
          </cell>
          <cell r="K152">
            <v>0.94065805202924524</v>
          </cell>
          <cell r="L152">
            <v>2066567.61</v>
          </cell>
          <cell r="M152">
            <v>1135610.58</v>
          </cell>
          <cell r="N152">
            <v>102601</v>
          </cell>
          <cell r="O152">
            <v>794206.03</v>
          </cell>
          <cell r="P152">
            <v>974323.88</v>
          </cell>
        </row>
        <row r="153">
          <cell r="A153" t="str">
            <v>SANTA CRUZ DO MONTE CASTELO2009</v>
          </cell>
          <cell r="B153" t="str">
            <v>SANTA CRUZ DO MONTE CASTELO</v>
          </cell>
          <cell r="C153">
            <v>2009</v>
          </cell>
          <cell r="D153">
            <v>0.59019999999999995</v>
          </cell>
          <cell r="E153">
            <v>0.27110000000000001</v>
          </cell>
          <cell r="F153">
            <v>1931093.93</v>
          </cell>
          <cell r="G153">
            <v>1197330.6399999999</v>
          </cell>
          <cell r="H153">
            <v>616221.87</v>
          </cell>
          <cell r="I153">
            <v>7108153.8700000001</v>
          </cell>
          <cell r="J153">
            <v>7.977626831440561E-2</v>
          </cell>
          <cell r="K153">
            <v>0.92022373427480042</v>
          </cell>
          <cell r="L153">
            <v>2661014.91</v>
          </cell>
          <cell r="M153">
            <v>1357893.92</v>
          </cell>
          <cell r="N153">
            <v>379857.77</v>
          </cell>
          <cell r="O153">
            <v>890265.47</v>
          </cell>
          <cell r="P153">
            <v>1202755.8799999999</v>
          </cell>
        </row>
        <row r="154">
          <cell r="A154" t="str">
            <v>SANTA CRUZ DO MONTE CASTELO2010</v>
          </cell>
          <cell r="B154" t="str">
            <v>SANTA CRUZ DO MONTE CASTELO</v>
          </cell>
          <cell r="C154">
            <v>2010</v>
          </cell>
          <cell r="D154">
            <v>0.86199999999999999</v>
          </cell>
          <cell r="E154">
            <v>0.26190000000000002</v>
          </cell>
          <cell r="F154">
            <v>2303022.4900000002</v>
          </cell>
          <cell r="G154">
            <v>1380332.66</v>
          </cell>
          <cell r="H154">
            <v>752200.34</v>
          </cell>
          <cell r="I154">
            <v>8459889.5999999996</v>
          </cell>
          <cell r="J154">
            <v>8.1653603391428436E-2</v>
          </cell>
          <cell r="K154">
            <v>0.91834639443751143</v>
          </cell>
          <cell r="L154">
            <v>2659004.4500000002</v>
          </cell>
          <cell r="M154">
            <v>1547302.23</v>
          </cell>
          <cell r="N154">
            <v>195837.3</v>
          </cell>
          <cell r="O154">
            <v>886864.92</v>
          </cell>
          <cell r="P154">
            <v>1374428.75</v>
          </cell>
        </row>
        <row r="155">
          <cell r="A155" t="str">
            <v>SANTA CRUZ DO MONTE CASTELO2011</v>
          </cell>
          <cell r="B155" t="str">
            <v>SANTA CRUZ DO MONTE CASTELO</v>
          </cell>
          <cell r="C155">
            <v>2011</v>
          </cell>
          <cell r="D155">
            <v>0.85729999999999995</v>
          </cell>
          <cell r="E155">
            <v>0.25030000000000002</v>
          </cell>
          <cell r="F155">
            <v>2663007.91</v>
          </cell>
          <cell r="G155">
            <v>1604839.52</v>
          </cell>
          <cell r="H155">
            <v>751129.08</v>
          </cell>
          <cell r="I155">
            <v>9900902.5399999991</v>
          </cell>
          <cell r="J155">
            <v>7.0515100347561477E-2</v>
          </cell>
          <cell r="K155">
            <v>0.92948489777486232</v>
          </cell>
          <cell r="L155">
            <v>2891034.03</v>
          </cell>
          <cell r="M155">
            <v>2061876.22</v>
          </cell>
          <cell r="N155">
            <v>21807.66</v>
          </cell>
          <cell r="O155">
            <v>807350.15</v>
          </cell>
          <cell r="P155">
            <v>1604839.52</v>
          </cell>
        </row>
        <row r="156">
          <cell r="A156" t="str">
            <v>SANTA CRUZ DO MONTE CASTELO2012</v>
          </cell>
          <cell r="B156" t="str">
            <v>SANTA CRUZ DO MONTE CASTELO</v>
          </cell>
          <cell r="C156">
            <v>2012</v>
          </cell>
          <cell r="D156">
            <v>0.8679</v>
          </cell>
          <cell r="E156">
            <v>0.2722</v>
          </cell>
          <cell r="F156">
            <v>2843950.27</v>
          </cell>
          <cell r="G156">
            <v>1774835.99</v>
          </cell>
          <cell r="H156">
            <v>828533.13</v>
          </cell>
          <cell r="I156">
            <v>10547267.960000001</v>
          </cell>
          <cell r="J156">
            <v>7.2832948130277964E-2</v>
          </cell>
          <cell r="K156">
            <v>0.92716705274878108</v>
          </cell>
          <cell r="L156">
            <v>3446153.03</v>
          </cell>
          <cell r="M156">
            <v>2159938.4</v>
          </cell>
          <cell r="N156">
            <v>191659.93</v>
          </cell>
          <cell r="O156">
            <v>1094554.7</v>
          </cell>
          <cell r="P156">
            <v>1771099.67</v>
          </cell>
        </row>
        <row r="157">
          <cell r="A157" t="str">
            <v>SANTA CRUZ DO MONTE CASTELO2013</v>
          </cell>
          <cell r="B157" t="str">
            <v>SANTA CRUZ DO MONTE CASTELO</v>
          </cell>
          <cell r="C157">
            <v>2013</v>
          </cell>
          <cell r="D157">
            <v>0.80269999999999997</v>
          </cell>
          <cell r="E157">
            <v>0.25369999999999998</v>
          </cell>
          <cell r="F157">
            <v>3160628.44</v>
          </cell>
          <cell r="G157">
            <v>2172760.71</v>
          </cell>
          <cell r="H157">
            <v>1035114.55</v>
          </cell>
          <cell r="I157">
            <v>11607399.220000001</v>
          </cell>
          <cell r="J157">
            <v>8.1875690993908803E-2</v>
          </cell>
          <cell r="K157">
            <v>0.91812430979707316</v>
          </cell>
          <cell r="L157">
            <v>4673320.83</v>
          </cell>
          <cell r="M157">
            <v>2264403.38</v>
          </cell>
          <cell r="N157">
            <v>1129247.02</v>
          </cell>
          <cell r="O157">
            <v>1279670.43</v>
          </cell>
          <cell r="P157">
            <v>2215235.33</v>
          </cell>
        </row>
        <row r="158">
          <cell r="A158" t="str">
            <v>SANTA CRUZ DO MONTE CASTELO2014</v>
          </cell>
          <cell r="B158" t="str">
            <v>SANTA CRUZ DO MONTE CASTELO</v>
          </cell>
          <cell r="C158">
            <v>2014</v>
          </cell>
          <cell r="D158">
            <v>0.8246</v>
          </cell>
          <cell r="E158">
            <v>0.25369999999999998</v>
          </cell>
          <cell r="F158">
            <v>3601706.01</v>
          </cell>
          <cell r="G158">
            <v>2464581.54</v>
          </cell>
          <cell r="H158">
            <v>1850840.43</v>
          </cell>
          <cell r="I158">
            <v>12555983.6</v>
          </cell>
          <cell r="J158">
            <v>0.12846970469419297</v>
          </cell>
          <cell r="K158">
            <v>0.87153029461169151</v>
          </cell>
          <cell r="L158">
            <v>4547576.6399999997</v>
          </cell>
          <cell r="M158">
            <v>2559324.6800000002</v>
          </cell>
          <cell r="N158">
            <v>562242.27</v>
          </cell>
          <cell r="O158">
            <v>1426009.69</v>
          </cell>
          <cell r="P158">
            <v>2459934.0699999998</v>
          </cell>
        </row>
        <row r="159">
          <cell r="A159" t="str">
            <v>MAMBORE2006</v>
          </cell>
          <cell r="B159" t="str">
            <v>MAMBORE</v>
          </cell>
          <cell r="C159">
            <v>2006</v>
          </cell>
          <cell r="D159">
            <v>0.60019999999999996</v>
          </cell>
          <cell r="E159">
            <v>0.26950000000000002</v>
          </cell>
          <cell r="J159" t="e">
            <v>#DIV/0!</v>
          </cell>
          <cell r="K159" t="e">
            <v>#DIV/0!</v>
          </cell>
          <cell r="L159">
            <v>1834693.71</v>
          </cell>
          <cell r="M159">
            <v>1118456.3799999999</v>
          </cell>
          <cell r="N159">
            <v>157818.14000000001</v>
          </cell>
          <cell r="O159">
            <v>558419.18999999994</v>
          </cell>
          <cell r="P159">
            <v>1437812.89</v>
          </cell>
        </row>
        <row r="160">
          <cell r="A160" t="str">
            <v>MAMBORE2007</v>
          </cell>
          <cell r="B160" t="str">
            <v>MAMBORE</v>
          </cell>
          <cell r="C160">
            <v>2007</v>
          </cell>
          <cell r="D160">
            <v>0.76470000000000005</v>
          </cell>
          <cell r="E160">
            <v>0.24709999999999999</v>
          </cell>
          <cell r="F160">
            <v>3229983.92</v>
          </cell>
          <cell r="G160">
            <v>1661887.85</v>
          </cell>
          <cell r="H160">
            <v>995066.64</v>
          </cell>
          <cell r="I160">
            <v>11924869.050000001</v>
          </cell>
          <cell r="J160">
            <v>7.7017925216172595E-2</v>
          </cell>
          <cell r="K160">
            <v>0.92298207555782519</v>
          </cell>
          <cell r="L160">
            <v>3285365.7</v>
          </cell>
          <cell r="M160">
            <v>2278941.9700000002</v>
          </cell>
          <cell r="N160">
            <v>93918.11</v>
          </cell>
          <cell r="O160">
            <v>912505.62</v>
          </cell>
          <cell r="P160">
            <v>1627565.26</v>
          </cell>
        </row>
        <row r="161">
          <cell r="A161" t="str">
            <v>MAMBORE2008</v>
          </cell>
          <cell r="B161" t="str">
            <v>MAMBORE</v>
          </cell>
          <cell r="C161">
            <v>2008</v>
          </cell>
          <cell r="D161">
            <v>0.64080000000000004</v>
          </cell>
          <cell r="E161">
            <v>0.25490000000000002</v>
          </cell>
          <cell r="F161">
            <v>3997906.54</v>
          </cell>
          <cell r="G161">
            <v>2267809.0699999998</v>
          </cell>
          <cell r="H161">
            <v>1298341.83</v>
          </cell>
          <cell r="I161">
            <v>14693284.32</v>
          </cell>
          <cell r="J161">
            <v>8.1188855780505567E-2</v>
          </cell>
          <cell r="K161">
            <v>0.91881114359416716</v>
          </cell>
          <cell r="L161">
            <v>4164011.7</v>
          </cell>
          <cell r="M161">
            <v>2482204.15</v>
          </cell>
          <cell r="N161">
            <v>521387.3</v>
          </cell>
          <cell r="O161">
            <v>1160420.25</v>
          </cell>
          <cell r="P161">
            <v>2247606.2999999998</v>
          </cell>
        </row>
        <row r="162">
          <cell r="A162" t="str">
            <v>MAMBORE2009</v>
          </cell>
          <cell r="B162" t="str">
            <v>MAMBORE</v>
          </cell>
          <cell r="C162">
            <v>2009</v>
          </cell>
          <cell r="D162">
            <v>0.71779999999999999</v>
          </cell>
          <cell r="E162">
            <v>0.25359999999999999</v>
          </cell>
          <cell r="F162">
            <v>4453056.04</v>
          </cell>
          <cell r="G162">
            <v>2423645.75</v>
          </cell>
          <cell r="H162">
            <v>3058652.36</v>
          </cell>
          <cell r="I162">
            <v>14753571.810000001</v>
          </cell>
          <cell r="J162">
            <v>0.17171647586092359</v>
          </cell>
          <cell r="K162">
            <v>0.8282835247004886</v>
          </cell>
          <cell r="L162">
            <v>4439962.58</v>
          </cell>
          <cell r="M162">
            <v>3183039.72</v>
          </cell>
          <cell r="N162">
            <v>98686.83</v>
          </cell>
          <cell r="O162">
            <v>1158236.03</v>
          </cell>
          <cell r="P162">
            <v>2417348.86</v>
          </cell>
        </row>
        <row r="163">
          <cell r="A163" t="str">
            <v>MAMBORE2010</v>
          </cell>
          <cell r="B163" t="str">
            <v>MAMBORE</v>
          </cell>
          <cell r="C163">
            <v>2010</v>
          </cell>
          <cell r="D163">
            <v>0.73660000000000003</v>
          </cell>
          <cell r="E163">
            <v>0.25080000000000002</v>
          </cell>
          <cell r="F163">
            <v>4826522.75</v>
          </cell>
          <cell r="G163">
            <v>2669753.7999999998</v>
          </cell>
          <cell r="H163">
            <v>2093928.34</v>
          </cell>
          <cell r="I163">
            <v>17212162.66</v>
          </cell>
          <cell r="J163">
            <v>0.10845946701484004</v>
          </cell>
          <cell r="K163">
            <v>0.89154053298516001</v>
          </cell>
          <cell r="L163">
            <v>4574446.5199999996</v>
          </cell>
          <cell r="M163">
            <v>3479732.26</v>
          </cell>
          <cell r="N163">
            <v>145440.74</v>
          </cell>
          <cell r="O163">
            <v>949273.52</v>
          </cell>
          <cell r="P163">
            <v>2662183.86</v>
          </cell>
        </row>
        <row r="164">
          <cell r="A164" t="str">
            <v>MAMBORE2011</v>
          </cell>
          <cell r="B164" t="str">
            <v>MAMBORE</v>
          </cell>
          <cell r="C164">
            <v>2011</v>
          </cell>
          <cell r="D164">
            <v>0.69089999999999996</v>
          </cell>
          <cell r="E164">
            <v>0.253</v>
          </cell>
          <cell r="F164">
            <v>5823614.25</v>
          </cell>
          <cell r="G164">
            <v>2913196.86</v>
          </cell>
          <cell r="H164">
            <v>2504064.73</v>
          </cell>
          <cell r="I164">
            <v>20790392.280000001</v>
          </cell>
          <cell r="J164">
            <v>0.10749616228444389</v>
          </cell>
          <cell r="K164">
            <v>0.8925038381448428</v>
          </cell>
          <cell r="L164">
            <v>5207917.2699999996</v>
          </cell>
          <cell r="M164">
            <v>3911102.75</v>
          </cell>
          <cell r="N164">
            <v>240861.76</v>
          </cell>
          <cell r="O164">
            <v>1055952.76</v>
          </cell>
          <cell r="P164">
            <v>2899639.08</v>
          </cell>
        </row>
        <row r="165">
          <cell r="A165" t="str">
            <v>MAMBORE2012</v>
          </cell>
          <cell r="B165" t="str">
            <v>MAMBORE</v>
          </cell>
          <cell r="C165">
            <v>2012</v>
          </cell>
          <cell r="D165">
            <v>0.78400000000000003</v>
          </cell>
          <cell r="E165">
            <v>0.25679999999999997</v>
          </cell>
          <cell r="F165">
            <v>6101164.2599999998</v>
          </cell>
          <cell r="G165">
            <v>3187587.64</v>
          </cell>
          <cell r="H165">
            <v>2480960.44</v>
          </cell>
          <cell r="I165">
            <v>21923696.609999999</v>
          </cell>
          <cell r="J165">
            <v>0.10165930362936991</v>
          </cell>
          <cell r="K165">
            <v>0.89834069678038797</v>
          </cell>
          <cell r="L165">
            <v>5942670.9800000004</v>
          </cell>
          <cell r="M165">
            <v>4544201.84</v>
          </cell>
          <cell r="N165">
            <v>155853.23000000001</v>
          </cell>
          <cell r="O165">
            <v>1242615.9099999999</v>
          </cell>
          <cell r="P165">
            <v>3216208.55</v>
          </cell>
        </row>
        <row r="166">
          <cell r="A166" t="str">
            <v>MAMBORE2013</v>
          </cell>
          <cell r="B166" t="str">
            <v>MAMBORE</v>
          </cell>
          <cell r="C166">
            <v>2013</v>
          </cell>
          <cell r="D166">
            <v>0.77400000000000002</v>
          </cell>
          <cell r="E166">
            <v>0.25679999999999997</v>
          </cell>
          <cell r="F166">
            <v>6886716.04</v>
          </cell>
          <cell r="G166">
            <v>3567857.12</v>
          </cell>
          <cell r="H166">
            <v>3364147.83</v>
          </cell>
          <cell r="I166">
            <v>24182716.329999998</v>
          </cell>
          <cell r="J166">
            <v>0.12212452969093235</v>
          </cell>
          <cell r="K166">
            <v>0.87787547030906754</v>
          </cell>
          <cell r="L166">
            <v>6988594.5700000003</v>
          </cell>
          <cell r="M166">
            <v>5282782.66</v>
          </cell>
          <cell r="N166">
            <v>199101.5</v>
          </cell>
          <cell r="O166">
            <v>1506710.41</v>
          </cell>
          <cell r="P166">
            <v>3676843.3</v>
          </cell>
        </row>
        <row r="167">
          <cell r="A167" t="str">
            <v>MAMBORE2014</v>
          </cell>
          <cell r="B167" t="str">
            <v>MAMBORE</v>
          </cell>
          <cell r="C167">
            <v>2014</v>
          </cell>
          <cell r="D167">
            <v>0.85270000000000001</v>
          </cell>
          <cell r="E167">
            <v>0.2656</v>
          </cell>
          <cell r="F167">
            <v>7500763.4800000004</v>
          </cell>
          <cell r="G167">
            <v>3948801.43</v>
          </cell>
          <cell r="H167">
            <v>3502220.05</v>
          </cell>
          <cell r="I167">
            <v>26500833.859999999</v>
          </cell>
          <cell r="J167">
            <v>0.11672878565423048</v>
          </cell>
          <cell r="K167">
            <v>0.88327121401247</v>
          </cell>
          <cell r="L167">
            <v>9493506.0399999991</v>
          </cell>
          <cell r="M167">
            <v>6108342.6299999999</v>
          </cell>
          <cell r="N167">
            <v>1807108.1</v>
          </cell>
          <cell r="O167">
            <v>1578055.31</v>
          </cell>
          <cell r="P167">
            <v>4021625.74</v>
          </cell>
        </row>
        <row r="168">
          <cell r="A168" t="str">
            <v>NOVA CANTU2006</v>
          </cell>
          <cell r="B168" t="str">
            <v>NOVA CANTU</v>
          </cell>
          <cell r="C168">
            <v>2006</v>
          </cell>
          <cell r="D168">
            <v>0.58650000000000002</v>
          </cell>
          <cell r="E168">
            <v>0.33260000000000001</v>
          </cell>
          <cell r="J168" t="e">
            <v>#DIV/0!</v>
          </cell>
          <cell r="K168" t="e">
            <v>#DIV/0!</v>
          </cell>
          <cell r="L168">
            <v>1005745.94</v>
          </cell>
          <cell r="M168">
            <v>618546.41</v>
          </cell>
          <cell r="N168">
            <v>123605</v>
          </cell>
          <cell r="O168">
            <v>263594.53000000003</v>
          </cell>
          <cell r="P168">
            <v>1054666.8799999999</v>
          </cell>
        </row>
        <row r="169">
          <cell r="A169" t="str">
            <v>NOVA CANTU2007</v>
          </cell>
          <cell r="B169" t="str">
            <v>NOVA CANTU</v>
          </cell>
          <cell r="C169">
            <v>2007</v>
          </cell>
          <cell r="D169">
            <v>0.71260000000000001</v>
          </cell>
          <cell r="E169">
            <v>0.30630000000000002</v>
          </cell>
          <cell r="F169">
            <v>1548553.89</v>
          </cell>
          <cell r="G169">
            <v>1107117.29</v>
          </cell>
          <cell r="H169">
            <v>225876.27</v>
          </cell>
          <cell r="I169">
            <v>5968339.2800000003</v>
          </cell>
          <cell r="J169">
            <v>3.6465677988126069E-2</v>
          </cell>
          <cell r="K169">
            <v>0.96353432039746456</v>
          </cell>
          <cell r="L169">
            <v>2629603.89</v>
          </cell>
          <cell r="M169">
            <v>1287262.57</v>
          </cell>
          <cell r="N169">
            <v>22444.5</v>
          </cell>
          <cell r="O169">
            <v>1319896.82</v>
          </cell>
          <cell r="P169">
            <v>1205992.3799999999</v>
          </cell>
        </row>
        <row r="170">
          <cell r="A170" t="str">
            <v>NOVA CANTU2008</v>
          </cell>
          <cell r="B170" t="str">
            <v>NOVA CANTU</v>
          </cell>
          <cell r="C170">
            <v>2008</v>
          </cell>
          <cell r="D170">
            <v>0.71889999999999998</v>
          </cell>
          <cell r="E170">
            <v>0.32240000000000002</v>
          </cell>
          <cell r="F170">
            <v>1855282.98</v>
          </cell>
          <cell r="G170">
            <v>1603403</v>
          </cell>
          <cell r="H170">
            <v>148151.09</v>
          </cell>
          <cell r="I170">
            <v>7272980.8300000001</v>
          </cell>
          <cell r="J170">
            <v>1.996340876258133E-2</v>
          </cell>
          <cell r="K170">
            <v>0.98003659123741871</v>
          </cell>
          <cell r="L170">
            <v>2979285.09</v>
          </cell>
          <cell r="M170">
            <v>1462820.6</v>
          </cell>
          <cell r="N170">
            <v>43587.55</v>
          </cell>
          <cell r="O170">
            <v>1472876.94</v>
          </cell>
          <cell r="P170">
            <v>1603402.99</v>
          </cell>
        </row>
        <row r="171">
          <cell r="A171" t="str">
            <v>NOVA CANTU2009</v>
          </cell>
          <cell r="B171" t="str">
            <v>NOVA CANTU</v>
          </cell>
          <cell r="C171">
            <v>2009</v>
          </cell>
          <cell r="D171">
            <v>0.80700000000000005</v>
          </cell>
          <cell r="E171">
            <v>0.2666</v>
          </cell>
          <cell r="F171">
            <v>1866261.24</v>
          </cell>
          <cell r="G171">
            <v>1557938.17</v>
          </cell>
          <cell r="H171">
            <v>200358.45</v>
          </cell>
          <cell r="I171">
            <v>7264686.4900000002</v>
          </cell>
          <cell r="J171">
            <v>2.6839550340765798E-2</v>
          </cell>
          <cell r="K171">
            <v>0.97316044698008086</v>
          </cell>
          <cell r="L171">
            <v>3161806.65</v>
          </cell>
          <cell r="M171">
            <v>1629738.39</v>
          </cell>
          <cell r="N171">
            <v>213867.85</v>
          </cell>
          <cell r="O171">
            <v>1318200.4099999999</v>
          </cell>
          <cell r="P171">
            <v>1558194.24</v>
          </cell>
        </row>
        <row r="172">
          <cell r="A172" t="str">
            <v>NOVA CANTU2010</v>
          </cell>
          <cell r="B172" t="str">
            <v>NOVA CANTU</v>
          </cell>
          <cell r="C172">
            <v>2010</v>
          </cell>
          <cell r="D172">
            <v>0.8528</v>
          </cell>
          <cell r="E172">
            <v>0.3347</v>
          </cell>
          <cell r="F172">
            <v>2107752.4300000002</v>
          </cell>
          <cell r="G172">
            <v>1637435.6</v>
          </cell>
          <cell r="H172">
            <v>308549.48</v>
          </cell>
          <cell r="I172">
            <v>8122460.2400000002</v>
          </cell>
          <cell r="J172">
            <v>3.659697832728865E-2</v>
          </cell>
          <cell r="K172">
            <v>0.9634030216727113</v>
          </cell>
          <cell r="L172">
            <v>3347764.32</v>
          </cell>
          <cell r="M172">
            <v>1991246.38</v>
          </cell>
          <cell r="N172">
            <v>19320.650000000001</v>
          </cell>
          <cell r="O172">
            <v>1343827.29</v>
          </cell>
          <cell r="P172">
            <v>1651993.66</v>
          </cell>
        </row>
        <row r="173">
          <cell r="A173" t="str">
            <v>NOVA CANTU2011</v>
          </cell>
          <cell r="B173" t="str">
            <v>NOVA CANTU</v>
          </cell>
          <cell r="C173">
            <v>2011</v>
          </cell>
          <cell r="D173">
            <v>0.871</v>
          </cell>
          <cell r="E173">
            <v>0.32729999999999998</v>
          </cell>
          <cell r="F173">
            <v>2464421.92</v>
          </cell>
          <cell r="G173">
            <v>1892126.26</v>
          </cell>
          <cell r="H173">
            <v>254201.41</v>
          </cell>
          <cell r="I173">
            <v>9603486.2799999993</v>
          </cell>
          <cell r="J173">
            <v>2.5787123537677349E-2</v>
          </cell>
          <cell r="K173">
            <v>0.97421287747675933</v>
          </cell>
          <cell r="L173">
            <v>3988905.42</v>
          </cell>
          <cell r="M173">
            <v>2174142.4500000002</v>
          </cell>
          <cell r="N173">
            <v>286210.68</v>
          </cell>
          <cell r="O173">
            <v>1528552.29</v>
          </cell>
          <cell r="P173">
            <v>1892126.76</v>
          </cell>
        </row>
        <row r="174">
          <cell r="A174" t="str">
            <v>NOVA CANTU2012</v>
          </cell>
          <cell r="B174" t="str">
            <v>NOVA CANTU</v>
          </cell>
          <cell r="C174">
            <v>2012</v>
          </cell>
          <cell r="D174">
            <v>0.87450000000000006</v>
          </cell>
          <cell r="E174">
            <v>0.3357</v>
          </cell>
          <cell r="F174">
            <v>2634224.4700000002</v>
          </cell>
          <cell r="G174">
            <v>1782619.18</v>
          </cell>
          <cell r="H174">
            <v>298364.38</v>
          </cell>
          <cell r="I174">
            <v>10238533.49</v>
          </cell>
          <cell r="J174">
            <v>2.8316149914133931E-2</v>
          </cell>
          <cell r="K174">
            <v>0.97168384913682004</v>
          </cell>
          <cell r="L174">
            <v>4443274.6399999997</v>
          </cell>
          <cell r="M174">
            <v>2366043.44</v>
          </cell>
          <cell r="N174">
            <v>615460</v>
          </cell>
          <cell r="O174">
            <v>1461771.2</v>
          </cell>
          <cell r="P174">
            <v>1782619.18</v>
          </cell>
        </row>
        <row r="175">
          <cell r="A175" t="str">
            <v>NOVA CANTU2013</v>
          </cell>
          <cell r="B175" t="str">
            <v>NOVA CANTU</v>
          </cell>
          <cell r="C175">
            <v>2013</v>
          </cell>
          <cell r="D175">
            <v>0.97560000000000002</v>
          </cell>
          <cell r="E175">
            <v>0.30630000000000002</v>
          </cell>
          <cell r="F175">
            <v>2947641.64</v>
          </cell>
          <cell r="G175">
            <v>1904761.85</v>
          </cell>
          <cell r="H175">
            <v>343416.1</v>
          </cell>
          <cell r="I175">
            <v>11447150.460000001</v>
          </cell>
          <cell r="J175">
            <v>2.9126344205125283E-2</v>
          </cell>
          <cell r="K175">
            <v>0.97087365579487472</v>
          </cell>
          <cell r="L175">
            <v>3798354.28</v>
          </cell>
          <cell r="M175">
            <v>2490195.0299999998</v>
          </cell>
          <cell r="O175">
            <v>1276657.43</v>
          </cell>
          <cell r="P175">
            <v>1904761.85</v>
          </cell>
        </row>
        <row r="176">
          <cell r="A176" t="str">
            <v>NOVA CANTU2014</v>
          </cell>
          <cell r="B176" t="str">
            <v>NOVA CANTU</v>
          </cell>
          <cell r="C176">
            <v>2014</v>
          </cell>
          <cell r="D176">
            <v>0.96450000000000002</v>
          </cell>
          <cell r="E176">
            <v>0.31109999999999999</v>
          </cell>
          <cell r="F176">
            <v>3529999.56</v>
          </cell>
          <cell r="G176">
            <v>2187946.25</v>
          </cell>
          <cell r="H176">
            <v>570589.19999999995</v>
          </cell>
          <cell r="I176">
            <v>13549409.039999999</v>
          </cell>
          <cell r="J176">
            <v>4.0410005036941136E-2</v>
          </cell>
          <cell r="K176">
            <v>0.95958999496305875</v>
          </cell>
          <cell r="L176">
            <v>4795215.8499999996</v>
          </cell>
          <cell r="M176">
            <v>2596596.91</v>
          </cell>
          <cell r="N176">
            <v>267934.90999999997</v>
          </cell>
          <cell r="O176">
            <v>1930684.03</v>
          </cell>
          <cell r="P176">
            <v>2218581.7599999998</v>
          </cell>
        </row>
        <row r="177">
          <cell r="A177" t="str">
            <v>TAPES2006</v>
          </cell>
          <cell r="B177" t="str">
            <v>TAPES</v>
          </cell>
          <cell r="C177">
            <v>2006</v>
          </cell>
          <cell r="D177">
            <v>0.64319999999999999</v>
          </cell>
          <cell r="E177">
            <v>0.26350000000000001</v>
          </cell>
          <cell r="L177">
            <v>1947884.97</v>
          </cell>
          <cell r="M177">
            <v>921222.45</v>
          </cell>
          <cell r="N177">
            <v>311675.67</v>
          </cell>
          <cell r="O177">
            <v>662986.85</v>
          </cell>
          <cell r="P177">
            <v>1433470.15</v>
          </cell>
        </row>
        <row r="178">
          <cell r="A178" t="str">
            <v>TAPES2007</v>
          </cell>
          <cell r="B178" t="str">
            <v>TAPES</v>
          </cell>
          <cell r="C178">
            <v>2007</v>
          </cell>
          <cell r="D178">
            <v>0.60219999999999996</v>
          </cell>
          <cell r="E178">
            <v>0.25290000000000001</v>
          </cell>
          <cell r="F178">
            <v>3212721.53</v>
          </cell>
          <cell r="G178">
            <v>1736351</v>
          </cell>
          <cell r="H178">
            <v>2140106.08</v>
          </cell>
          <cell r="I178">
            <v>10710780.02</v>
          </cell>
          <cell r="J178">
            <v>0.16653373627436674</v>
          </cell>
          <cell r="K178">
            <v>0.8334662621693204</v>
          </cell>
          <cell r="L178">
            <v>3727613.34</v>
          </cell>
          <cell r="M178">
            <v>2325332.9300000002</v>
          </cell>
          <cell r="N178">
            <v>325657.27</v>
          </cell>
          <cell r="O178">
            <v>1050789.81</v>
          </cell>
          <cell r="P178">
            <v>1697489.35</v>
          </cell>
        </row>
        <row r="179">
          <cell r="A179" t="str">
            <v>TAPES2008</v>
          </cell>
          <cell r="B179" t="str">
            <v>TAPES</v>
          </cell>
          <cell r="C179">
            <v>2008</v>
          </cell>
          <cell r="D179">
            <v>0.66649999999999998</v>
          </cell>
          <cell r="E179">
            <v>0.25219999999999998</v>
          </cell>
          <cell r="F179">
            <v>3638808.81</v>
          </cell>
          <cell r="G179">
            <v>2273925.5299999998</v>
          </cell>
          <cell r="H179">
            <v>2623283.5699999998</v>
          </cell>
          <cell r="I179">
            <v>11931951.67</v>
          </cell>
          <cell r="J179">
            <v>0.18022955498450602</v>
          </cell>
          <cell r="K179">
            <v>0.8197704450154939</v>
          </cell>
          <cell r="L179">
            <v>4565188.49</v>
          </cell>
          <cell r="M179">
            <v>2545954.38</v>
          </cell>
          <cell r="N179">
            <v>904667.46</v>
          </cell>
          <cell r="O179">
            <v>1114566.6499999999</v>
          </cell>
          <cell r="P179">
            <v>2245602.08</v>
          </cell>
        </row>
        <row r="180">
          <cell r="A180" t="str">
            <v>TAPES2009</v>
          </cell>
          <cell r="B180" t="str">
            <v>TAPES</v>
          </cell>
          <cell r="C180">
            <v>2009</v>
          </cell>
          <cell r="D180">
            <v>0.71730000000000005</v>
          </cell>
          <cell r="E180">
            <v>0.25779999999999997</v>
          </cell>
          <cell r="F180">
            <v>3977426.38</v>
          </cell>
          <cell r="G180">
            <v>2681613.98</v>
          </cell>
          <cell r="H180">
            <v>2320239.0099999998</v>
          </cell>
          <cell r="I180">
            <v>13589466.52</v>
          </cell>
          <cell r="J180">
            <v>0.14583796080218081</v>
          </cell>
          <cell r="K180">
            <v>0.85416203982636629</v>
          </cell>
          <cell r="L180">
            <v>4730255.22</v>
          </cell>
          <cell r="M180">
            <v>2972017.39</v>
          </cell>
          <cell r="N180">
            <v>430253.27</v>
          </cell>
          <cell r="O180">
            <v>1327984.56</v>
          </cell>
          <cell r="P180">
            <v>2665399.9900000002</v>
          </cell>
        </row>
        <row r="181">
          <cell r="A181" t="str">
            <v>TAPES2010</v>
          </cell>
          <cell r="B181" t="str">
            <v>TAPES</v>
          </cell>
          <cell r="C181">
            <v>2010</v>
          </cell>
          <cell r="D181">
            <v>0.86250000000000004</v>
          </cell>
          <cell r="E181">
            <v>0.25019999999999998</v>
          </cell>
          <cell r="F181">
            <v>4443308.8600000003</v>
          </cell>
          <cell r="G181">
            <v>3105793.16</v>
          </cell>
          <cell r="H181">
            <v>2485768.66</v>
          </cell>
          <cell r="I181">
            <v>15287466.779999999</v>
          </cell>
          <cell r="J181">
            <v>0.13986022232089443</v>
          </cell>
          <cell r="K181">
            <v>0.86013977767910543</v>
          </cell>
          <cell r="L181">
            <v>5135316.42</v>
          </cell>
          <cell r="M181">
            <v>3393857.19</v>
          </cell>
          <cell r="N181">
            <v>536026.32999999996</v>
          </cell>
          <cell r="O181">
            <v>1205432.8999999999</v>
          </cell>
          <cell r="P181">
            <v>3113760.96</v>
          </cell>
        </row>
        <row r="182">
          <cell r="A182" t="str">
            <v>TAPES2011</v>
          </cell>
          <cell r="B182" t="str">
            <v>TAPES</v>
          </cell>
          <cell r="C182">
            <v>2011</v>
          </cell>
          <cell r="D182">
            <v>0.62819999999999998</v>
          </cell>
          <cell r="E182">
            <v>0.2621</v>
          </cell>
          <cell r="F182">
            <v>4813757.88</v>
          </cell>
          <cell r="G182">
            <v>3440696.27</v>
          </cell>
          <cell r="H182">
            <v>2928993.89</v>
          </cell>
          <cell r="I182">
            <v>16326037.609999999</v>
          </cell>
          <cell r="J182">
            <v>0.15211576708964017</v>
          </cell>
          <cell r="K182">
            <v>0.84788423187167028</v>
          </cell>
          <cell r="L182">
            <v>6116574.7199999997</v>
          </cell>
          <cell r="M182">
            <v>3766110.26</v>
          </cell>
          <cell r="N182">
            <v>1273241.24</v>
          </cell>
          <cell r="O182">
            <v>1103464.1399999999</v>
          </cell>
          <cell r="P182">
            <v>3397745.58</v>
          </cell>
        </row>
        <row r="183">
          <cell r="A183" t="str">
            <v>TAPES2012</v>
          </cell>
          <cell r="B183" t="str">
            <v>TAPES</v>
          </cell>
          <cell r="C183">
            <v>2012</v>
          </cell>
          <cell r="D183">
            <v>0.65349999999999997</v>
          </cell>
          <cell r="E183">
            <v>0.26290000000000002</v>
          </cell>
          <cell r="F183">
            <v>5069168.9800000004</v>
          </cell>
          <cell r="G183">
            <v>3940784.13</v>
          </cell>
          <cell r="H183">
            <v>2987710.24</v>
          </cell>
          <cell r="I183">
            <v>17288965.690000001</v>
          </cell>
          <cell r="J183">
            <v>0.14734714170053176</v>
          </cell>
          <cell r="K183">
            <v>0.85265285879264574</v>
          </cell>
          <cell r="L183">
            <v>6624309.96</v>
          </cell>
          <cell r="M183">
            <v>4418551.12</v>
          </cell>
          <cell r="N183">
            <v>698663.73</v>
          </cell>
          <cell r="O183">
            <v>1477095.11</v>
          </cell>
          <cell r="P183">
            <v>3755728.96</v>
          </cell>
        </row>
        <row r="184">
          <cell r="A184" t="str">
            <v>TAPES2013</v>
          </cell>
          <cell r="B184" t="str">
            <v>TAPES</v>
          </cell>
          <cell r="C184">
            <v>2013</v>
          </cell>
          <cell r="D184">
            <v>0.62329999999999997</v>
          </cell>
          <cell r="E184">
            <v>0.25059999999999999</v>
          </cell>
          <cell r="F184">
            <v>5610703.2800000003</v>
          </cell>
          <cell r="G184">
            <v>4181015.53</v>
          </cell>
          <cell r="H184">
            <v>3926166.61</v>
          </cell>
          <cell r="I184">
            <v>18516646.5</v>
          </cell>
          <cell r="J184">
            <v>0.17494093048884238</v>
          </cell>
          <cell r="K184">
            <v>0.82505906906558069</v>
          </cell>
          <cell r="L184">
            <v>7105890.8700000001</v>
          </cell>
          <cell r="M184">
            <v>4626939.91</v>
          </cell>
          <cell r="N184">
            <v>673275.87</v>
          </cell>
          <cell r="O184">
            <v>1805675.09</v>
          </cell>
          <cell r="P184">
            <v>4184875.09</v>
          </cell>
        </row>
        <row r="185">
          <cell r="A185" t="str">
            <v>TAPES2014</v>
          </cell>
          <cell r="B185" t="str">
            <v>TAPES</v>
          </cell>
          <cell r="C185">
            <v>2014</v>
          </cell>
          <cell r="D185">
            <v>0.6744</v>
          </cell>
          <cell r="E185">
            <v>0.25019999999999998</v>
          </cell>
          <cell r="F185">
            <v>6519287.4000000004</v>
          </cell>
          <cell r="G185">
            <v>4871886.8600000003</v>
          </cell>
          <cell r="H185">
            <v>4531246.6500000004</v>
          </cell>
          <cell r="I185">
            <v>21545902.949999999</v>
          </cell>
          <cell r="J185">
            <v>0.17376311136398129</v>
          </cell>
          <cell r="K185">
            <v>0.82623688863601863</v>
          </cell>
          <cell r="L185">
            <v>10681034.449999999</v>
          </cell>
          <cell r="M185">
            <v>4794965.6100000003</v>
          </cell>
          <cell r="N185">
            <v>3055482.17</v>
          </cell>
          <cell r="O185">
            <v>2830586.67</v>
          </cell>
          <cell r="P185">
            <v>4861042.3600000003</v>
          </cell>
        </row>
        <row r="186">
          <cell r="A186" t="str">
            <v>SÃO GONÇALO DO PARÁ2006</v>
          </cell>
          <cell r="B186" t="str">
            <v>SÃO GONÇALO DO PARÁ</v>
          </cell>
          <cell r="C186">
            <v>2006</v>
          </cell>
          <cell r="D186">
            <v>0.64529999999999998</v>
          </cell>
          <cell r="E186">
            <v>0.27360000000000001</v>
          </cell>
          <cell r="J186" t="e">
            <v>#DIV/0!</v>
          </cell>
          <cell r="K186" t="e">
            <v>#DIV/0!</v>
          </cell>
          <cell r="L186">
            <v>979416.67</v>
          </cell>
          <cell r="M186">
            <v>587111.07999999996</v>
          </cell>
          <cell r="N186">
            <v>32953.699999999997</v>
          </cell>
          <cell r="O186">
            <v>360469</v>
          </cell>
          <cell r="P186">
            <v>738935.27</v>
          </cell>
        </row>
        <row r="187">
          <cell r="A187" t="str">
            <v>SÃO GONÇALO DO PARÁ2007</v>
          </cell>
          <cell r="B187" t="str">
            <v>SÃO GONÇALO DO PARÁ</v>
          </cell>
          <cell r="C187">
            <v>2007</v>
          </cell>
          <cell r="D187">
            <v>0.63049999999999995</v>
          </cell>
          <cell r="E187">
            <v>0.25600000000000001</v>
          </cell>
          <cell r="F187">
            <v>1757374.42</v>
          </cell>
          <cell r="G187">
            <v>998672.57</v>
          </cell>
          <cell r="H187">
            <v>487295.93</v>
          </cell>
          <cell r="I187">
            <v>6542201.75</v>
          </cell>
          <cell r="J187">
            <v>6.9321586290074719E-2</v>
          </cell>
          <cell r="K187">
            <v>0.93067841370992532</v>
          </cell>
          <cell r="L187">
            <v>2227362.73</v>
          </cell>
          <cell r="M187">
            <v>1601549.64</v>
          </cell>
          <cell r="N187">
            <v>9074.9</v>
          </cell>
          <cell r="O187">
            <v>616738.18999999994</v>
          </cell>
          <cell r="P187">
            <v>953307.79</v>
          </cell>
        </row>
        <row r="188">
          <cell r="A188" t="str">
            <v>SÃO GONÇALO DO PARÁ2008</v>
          </cell>
          <cell r="B188" t="str">
            <v>SÃO GONÇALO DO PARÁ</v>
          </cell>
          <cell r="C188">
            <v>2008</v>
          </cell>
          <cell r="D188">
            <v>0.65920000000000001</v>
          </cell>
          <cell r="E188">
            <v>0.25690000000000002</v>
          </cell>
          <cell r="F188">
            <v>2503734.06</v>
          </cell>
          <cell r="G188">
            <v>1286312.54</v>
          </cell>
          <cell r="H188">
            <v>566908.16000000003</v>
          </cell>
          <cell r="I188">
            <v>9448028.0999999996</v>
          </cell>
          <cell r="J188">
            <v>5.6606267520281292E-2</v>
          </cell>
          <cell r="K188">
            <v>0.94339373447673591</v>
          </cell>
          <cell r="L188">
            <v>2920553.65</v>
          </cell>
          <cell r="M188">
            <v>1746195.93</v>
          </cell>
          <cell r="N188">
            <v>280948.82</v>
          </cell>
          <cell r="O188">
            <v>893408.9</v>
          </cell>
          <cell r="P188">
            <v>1286312.54</v>
          </cell>
        </row>
        <row r="189">
          <cell r="A189" t="str">
            <v>SÃO GONÇALO DO PARÁ2009</v>
          </cell>
          <cell r="B189" t="str">
            <v>SÃO GONÇALO DO PARÁ</v>
          </cell>
          <cell r="C189">
            <v>2009</v>
          </cell>
          <cell r="D189">
            <v>0.64180000000000004</v>
          </cell>
          <cell r="E189">
            <v>0.2616</v>
          </cell>
          <cell r="F189">
            <v>2483119.1800000002</v>
          </cell>
          <cell r="G189">
            <v>1707103.76</v>
          </cell>
          <cell r="H189">
            <v>1020828.42</v>
          </cell>
          <cell r="I189">
            <v>8911648.3100000005</v>
          </cell>
          <cell r="J189">
            <v>0.10277682483206464</v>
          </cell>
          <cell r="K189">
            <v>0.89722317617473357</v>
          </cell>
          <cell r="L189">
            <v>3397499.75</v>
          </cell>
          <cell r="M189">
            <v>2010239.58</v>
          </cell>
          <cell r="N189">
            <v>548953.24</v>
          </cell>
          <cell r="O189">
            <v>838306.93</v>
          </cell>
          <cell r="P189">
            <v>1707103.76</v>
          </cell>
        </row>
        <row r="190">
          <cell r="A190" t="str">
            <v>SÃO GONÇALO DO PARÁ2010</v>
          </cell>
          <cell r="B190" t="str">
            <v>SÃO GONÇALO DO PARÁ</v>
          </cell>
          <cell r="C190">
            <v>2010</v>
          </cell>
          <cell r="D190">
            <v>0.7258</v>
          </cell>
          <cell r="E190">
            <v>0.26250000000000001</v>
          </cell>
          <cell r="F190">
            <v>2733798.51</v>
          </cell>
          <cell r="G190">
            <v>2036075.69</v>
          </cell>
          <cell r="H190">
            <v>967062.26</v>
          </cell>
          <cell r="I190">
            <v>9968131.7599999998</v>
          </cell>
          <cell r="J190">
            <v>8.8435765882394907E-2</v>
          </cell>
          <cell r="K190">
            <v>0.91156423228864814</v>
          </cell>
          <cell r="L190">
            <v>4095152.63</v>
          </cell>
          <cell r="M190">
            <v>2216732.56</v>
          </cell>
          <cell r="N190">
            <v>984859.02</v>
          </cell>
          <cell r="O190">
            <v>893561.05</v>
          </cell>
          <cell r="P190">
            <v>2029011.89</v>
          </cell>
        </row>
        <row r="191">
          <cell r="A191" t="str">
            <v>SÃO GONÇALO DO PARÁ2011</v>
          </cell>
          <cell r="B191" t="str">
            <v>SÃO GONÇALO DO PARÁ</v>
          </cell>
          <cell r="C191">
            <v>2011</v>
          </cell>
          <cell r="D191">
            <v>0.7056</v>
          </cell>
          <cell r="E191">
            <v>0.2833</v>
          </cell>
          <cell r="F191">
            <v>3262208.23</v>
          </cell>
          <cell r="G191">
            <v>2450976.7799999998</v>
          </cell>
          <cell r="H191">
            <v>1184265.6000000001</v>
          </cell>
          <cell r="I191">
            <v>11864567.32</v>
          </cell>
          <cell r="J191">
            <v>9.0756438316017624E-2</v>
          </cell>
          <cell r="K191">
            <v>0.90924356168398246</v>
          </cell>
          <cell r="L191">
            <v>4671515.76</v>
          </cell>
          <cell r="M191">
            <v>3028336.55</v>
          </cell>
          <cell r="N191">
            <v>509832.61</v>
          </cell>
          <cell r="O191">
            <v>1133346.6000000001</v>
          </cell>
          <cell r="P191">
            <v>2443569.77</v>
          </cell>
        </row>
        <row r="192">
          <cell r="A192" t="str">
            <v>SÃO GONÇALO DO PARÁ2012</v>
          </cell>
          <cell r="B192" t="str">
            <v>SÃO GONÇALO DO PARÁ</v>
          </cell>
          <cell r="C192">
            <v>2012</v>
          </cell>
          <cell r="D192">
            <v>0.62339999999999995</v>
          </cell>
          <cell r="E192">
            <v>0.25779999999999997</v>
          </cell>
          <cell r="F192">
            <v>3226346.2</v>
          </cell>
          <cell r="G192">
            <v>2909969.18</v>
          </cell>
          <cell r="H192">
            <v>964225.09</v>
          </cell>
          <cell r="I192">
            <v>11941159.689999999</v>
          </cell>
          <cell r="J192">
            <v>7.4714943021303784E-2</v>
          </cell>
          <cell r="K192">
            <v>0.92528505542895545</v>
          </cell>
          <cell r="L192">
            <v>5191991.4000000004</v>
          </cell>
          <cell r="M192">
            <v>3328038.98</v>
          </cell>
          <cell r="N192">
            <v>701675.75</v>
          </cell>
          <cell r="O192">
            <v>1162276.67</v>
          </cell>
          <cell r="P192">
            <v>2727255.82</v>
          </cell>
        </row>
        <row r="193">
          <cell r="A193" t="str">
            <v>SÃO GONÇALO DO PARÁ2013</v>
          </cell>
          <cell r="B193" t="str">
            <v>SÃO GONÇALO DO PARÁ</v>
          </cell>
          <cell r="C193">
            <v>2013</v>
          </cell>
          <cell r="D193">
            <v>0.8528</v>
          </cell>
          <cell r="E193">
            <v>0.27229999999999999</v>
          </cell>
          <cell r="F193">
            <v>3644298.73</v>
          </cell>
          <cell r="G193">
            <v>3091511.62</v>
          </cell>
          <cell r="H193">
            <v>1318655.1000000001</v>
          </cell>
          <cell r="I193">
            <v>13258539.810000001</v>
          </cell>
          <cell r="J193">
            <v>9.0460140461646521E-2</v>
          </cell>
          <cell r="K193">
            <v>0.90953985885235045</v>
          </cell>
          <cell r="L193">
            <v>5141530.57</v>
          </cell>
          <cell r="M193">
            <v>3801202.43</v>
          </cell>
          <cell r="N193">
            <v>4188.6000000000004</v>
          </cell>
          <cell r="O193">
            <v>1336139.54</v>
          </cell>
          <cell r="P193">
            <v>2988673.96</v>
          </cell>
        </row>
        <row r="194">
          <cell r="A194" t="str">
            <v>SÃO GONÇALO DO PARÁ2014</v>
          </cell>
          <cell r="B194" t="str">
            <v>SÃO GONÇALO DO PARÁ</v>
          </cell>
          <cell r="C194">
            <v>2014</v>
          </cell>
          <cell r="D194">
            <v>0.81059999999999999</v>
          </cell>
          <cell r="E194">
            <v>0.29620000000000002</v>
          </cell>
          <cell r="F194">
            <v>3866018.9</v>
          </cell>
          <cell r="G194">
            <v>3221323.98</v>
          </cell>
          <cell r="H194">
            <v>1138222.03</v>
          </cell>
          <cell r="I194">
            <v>14325853.58</v>
          </cell>
          <cell r="J194">
            <v>7.3604272213982191E-2</v>
          </cell>
          <cell r="K194">
            <v>0.92639572843267792</v>
          </cell>
          <cell r="L194">
            <v>6045108.1200000001</v>
          </cell>
          <cell r="M194">
            <v>4762948.5</v>
          </cell>
          <cell r="N194">
            <v>36925</v>
          </cell>
          <cell r="O194">
            <v>1245234.6200000001</v>
          </cell>
          <cell r="P194">
            <v>3239622.03</v>
          </cell>
        </row>
        <row r="195">
          <cell r="A195" t="str">
            <v>SÃO GONÇALO DO PARÁ2015</v>
          </cell>
          <cell r="B195" t="str">
            <v>SÃO GONÇALO DO PARÁ</v>
          </cell>
          <cell r="C195">
            <v>2015</v>
          </cell>
        </row>
        <row r="196">
          <cell r="A196" t="str">
            <v>DIVINÓPOLIS2006</v>
          </cell>
          <cell r="B196" t="str">
            <v>DIVINÓPOLIS</v>
          </cell>
          <cell r="C196">
            <v>2006</v>
          </cell>
          <cell r="D196">
            <v>0.9153</v>
          </cell>
          <cell r="E196">
            <v>0.26829999999999998</v>
          </cell>
          <cell r="J196" t="e">
            <v>#DIV/0!</v>
          </cell>
          <cell r="K196" t="e">
            <v>#DIV/0!</v>
          </cell>
          <cell r="L196">
            <v>15748041.48</v>
          </cell>
          <cell r="M196">
            <v>14232677</v>
          </cell>
          <cell r="O196">
            <v>1515364.48</v>
          </cell>
          <cell r="P196">
            <v>13586624.779999999</v>
          </cell>
        </row>
        <row r="197">
          <cell r="A197" t="str">
            <v>DIVINÓPOLIS2007</v>
          </cell>
          <cell r="B197" t="str">
            <v>DIVINÓPOLIS</v>
          </cell>
          <cell r="C197">
            <v>2007</v>
          </cell>
          <cell r="D197">
            <v>0.88049999999999995</v>
          </cell>
          <cell r="E197">
            <v>0.25059999999999999</v>
          </cell>
          <cell r="F197">
            <v>31278657.039999999</v>
          </cell>
          <cell r="G197">
            <v>17475512.41</v>
          </cell>
          <cell r="H197">
            <v>32544665.059999999</v>
          </cell>
          <cell r="I197">
            <v>92569963.079999998</v>
          </cell>
          <cell r="J197">
            <v>0.26011878497837193</v>
          </cell>
          <cell r="K197">
            <v>0.73988121486177461</v>
          </cell>
          <cell r="L197">
            <v>39887451.280000001</v>
          </cell>
          <cell r="M197">
            <v>30409130.219999999</v>
          </cell>
          <cell r="N197">
            <v>194877.64</v>
          </cell>
          <cell r="O197">
            <v>9250143.4199999999</v>
          </cell>
          <cell r="P197">
            <v>17370753.109999999</v>
          </cell>
        </row>
        <row r="198">
          <cell r="A198" t="str">
            <v>DIVINÓPOLIS2008</v>
          </cell>
          <cell r="B198" t="str">
            <v>DIVINÓPOLIS</v>
          </cell>
          <cell r="C198">
            <v>2008</v>
          </cell>
          <cell r="D198">
            <v>0.78059999999999996</v>
          </cell>
          <cell r="E198">
            <v>0.25059999999999999</v>
          </cell>
          <cell r="F198">
            <v>38103466.289999999</v>
          </cell>
          <cell r="G198">
            <v>21895192.390000001</v>
          </cell>
          <cell r="H198">
            <v>39537550.670000002</v>
          </cell>
          <cell r="I198">
            <v>112876314.5</v>
          </cell>
          <cell r="J198">
            <v>0.25940914646114732</v>
          </cell>
          <cell r="K198">
            <v>0.74059085360446353</v>
          </cell>
          <cell r="L198">
            <v>47646742.950000003</v>
          </cell>
          <cell r="M198">
            <v>35012335.82</v>
          </cell>
          <cell r="N198">
            <v>2115398.46</v>
          </cell>
          <cell r="O198">
            <v>10519008.67</v>
          </cell>
          <cell r="P198">
            <v>22134916.09</v>
          </cell>
        </row>
        <row r="199">
          <cell r="A199" t="str">
            <v>DIVINÓPOLIS2009</v>
          </cell>
          <cell r="B199" t="str">
            <v>DIVINÓPOLIS</v>
          </cell>
          <cell r="C199">
            <v>2009</v>
          </cell>
          <cell r="D199">
            <v>0.87570000000000003</v>
          </cell>
          <cell r="E199">
            <v>0.28199999999999997</v>
          </cell>
          <cell r="F199">
            <v>37076941.719999999</v>
          </cell>
          <cell r="G199">
            <v>24117619.539999999</v>
          </cell>
          <cell r="H199">
            <v>41944969.619999997</v>
          </cell>
          <cell r="I199">
            <v>106362797.27</v>
          </cell>
          <cell r="J199">
            <v>0.28282382307016229</v>
          </cell>
          <cell r="K199">
            <v>0.71717617699726499</v>
          </cell>
          <cell r="L199">
            <v>52007986.409999996</v>
          </cell>
          <cell r="M199">
            <v>39797120.520000003</v>
          </cell>
          <cell r="N199">
            <v>1239614.32</v>
          </cell>
          <cell r="O199">
            <v>10971251.57</v>
          </cell>
          <cell r="P199">
            <v>23991164.59</v>
          </cell>
        </row>
        <row r="200">
          <cell r="A200" t="str">
            <v>DIVINÓPOLIS2010</v>
          </cell>
          <cell r="B200" t="str">
            <v>DIVINÓPOLIS</v>
          </cell>
          <cell r="C200">
            <v>2010</v>
          </cell>
          <cell r="D200">
            <v>0.8155</v>
          </cell>
          <cell r="E200">
            <v>0.25640000000000002</v>
          </cell>
          <cell r="F200">
            <v>41947067.490000002</v>
          </cell>
          <cell r="G200">
            <v>28406872.579999998</v>
          </cell>
          <cell r="H200">
            <v>49350685.909999996</v>
          </cell>
          <cell r="I200">
            <v>118437584.06</v>
          </cell>
          <cell r="J200">
            <v>0.29412476761197304</v>
          </cell>
          <cell r="K200">
            <v>0.70587523244762584</v>
          </cell>
          <cell r="L200">
            <v>56364139.159999996</v>
          </cell>
          <cell r="M200">
            <v>40306365.130000003</v>
          </cell>
          <cell r="N200">
            <v>3274610.75</v>
          </cell>
          <cell r="O200">
            <v>12783163.279999999</v>
          </cell>
          <cell r="P200">
            <v>28879170.620000001</v>
          </cell>
        </row>
        <row r="201">
          <cell r="A201" t="str">
            <v>DIVINÓPOLIS2011</v>
          </cell>
          <cell r="B201" t="str">
            <v>DIVINÓPOLIS</v>
          </cell>
          <cell r="C201">
            <v>2011</v>
          </cell>
          <cell r="D201">
            <v>0.95379999999999998</v>
          </cell>
          <cell r="E201">
            <v>0.27300000000000002</v>
          </cell>
          <cell r="F201">
            <v>48354345.409999996</v>
          </cell>
          <cell r="G201">
            <v>35057975.640000001</v>
          </cell>
          <cell r="H201">
            <v>56887292.899999999</v>
          </cell>
          <cell r="I201">
            <v>136530088.72999999</v>
          </cell>
          <cell r="J201">
            <v>0.29411675630002082</v>
          </cell>
          <cell r="K201">
            <v>0.70588324364827748</v>
          </cell>
          <cell r="L201">
            <v>69247809.329999998</v>
          </cell>
          <cell r="M201">
            <v>52774903.130000003</v>
          </cell>
          <cell r="N201">
            <v>1918407.93</v>
          </cell>
          <cell r="O201">
            <v>14203498.27</v>
          </cell>
          <cell r="P201">
            <v>32934341.199999999</v>
          </cell>
        </row>
        <row r="202">
          <cell r="A202" t="str">
            <v>DIVINÓPOLIS2012</v>
          </cell>
          <cell r="B202" t="str">
            <v>DIVINÓPOLIS</v>
          </cell>
          <cell r="C202">
            <v>2012</v>
          </cell>
          <cell r="D202">
            <v>0.94220000000000004</v>
          </cell>
          <cell r="E202">
            <v>0.27129999999999999</v>
          </cell>
          <cell r="F202">
            <v>51321464.520000003</v>
          </cell>
          <cell r="G202">
            <v>38834377.890000001</v>
          </cell>
          <cell r="H202">
            <v>64000530.299999997</v>
          </cell>
          <cell r="I202">
            <v>141285327.75999999</v>
          </cell>
          <cell r="J202">
            <v>0.31176297723859259</v>
          </cell>
          <cell r="K202">
            <v>0.68823702266398212</v>
          </cell>
          <cell r="L202">
            <v>75508717.200000003</v>
          </cell>
          <cell r="M202">
            <v>59362316.039999999</v>
          </cell>
          <cell r="N202">
            <v>1749942.55</v>
          </cell>
          <cell r="O202">
            <v>14396458.609999999</v>
          </cell>
          <cell r="P202">
            <v>35842565.649999999</v>
          </cell>
        </row>
        <row r="203">
          <cell r="A203" t="str">
            <v>DIVINÓPOLIS2013</v>
          </cell>
          <cell r="B203" t="str">
            <v>DIVINÓPOLIS</v>
          </cell>
          <cell r="C203">
            <v>2013</v>
          </cell>
          <cell r="D203">
            <v>0.92769999999999997</v>
          </cell>
          <cell r="E203">
            <v>0.25390000000000001</v>
          </cell>
          <cell r="F203">
            <v>55778609.369999997</v>
          </cell>
          <cell r="G203">
            <v>40424443.780000001</v>
          </cell>
          <cell r="H203">
            <v>72311695.569999993</v>
          </cell>
          <cell r="I203">
            <v>150802741.91999999</v>
          </cell>
          <cell r="J203">
            <v>0.32410137320890325</v>
          </cell>
          <cell r="K203">
            <v>0.67589862683591673</v>
          </cell>
          <cell r="L203">
            <v>81431632.5</v>
          </cell>
          <cell r="M203">
            <v>63453963.710000001</v>
          </cell>
          <cell r="N203">
            <v>3493338.92</v>
          </cell>
          <cell r="O203">
            <v>14680578.5</v>
          </cell>
          <cell r="P203">
            <v>40534647.850000001</v>
          </cell>
        </row>
        <row r="204">
          <cell r="A204" t="str">
            <v>DIVINÓPOLIS2014</v>
          </cell>
          <cell r="B204" t="str">
            <v>DIVINÓPOLIS</v>
          </cell>
          <cell r="C204">
            <v>2014</v>
          </cell>
          <cell r="D204">
            <v>0.9234</v>
          </cell>
          <cell r="E204">
            <v>0.27389999999999998</v>
          </cell>
          <cell r="F204">
            <v>59792369.759999998</v>
          </cell>
          <cell r="G204">
            <v>43486114.590000004</v>
          </cell>
          <cell r="H204">
            <v>77395299.469999999</v>
          </cell>
          <cell r="I204">
            <v>161774179.56999999</v>
          </cell>
          <cell r="J204">
            <v>0.32360023436375002</v>
          </cell>
          <cell r="K204">
            <v>0.67639976563624993</v>
          </cell>
          <cell r="L204">
            <v>88659991.239999995</v>
          </cell>
          <cell r="M204">
            <v>69904046.650000006</v>
          </cell>
          <cell r="N204">
            <v>3966489.7</v>
          </cell>
          <cell r="O204">
            <v>14789454.890000001</v>
          </cell>
          <cell r="P204">
            <v>42570464.329999998</v>
          </cell>
        </row>
        <row r="205">
          <cell r="A205" t="str">
            <v>ITAMBACURI2006</v>
          </cell>
          <cell r="B205" t="str">
            <v>ITAMBACURI</v>
          </cell>
          <cell r="C205">
            <v>2006</v>
          </cell>
          <cell r="D205">
            <v>0.62870000000000004</v>
          </cell>
          <cell r="E205">
            <v>0.27860000000000001</v>
          </cell>
          <cell r="L205">
            <v>3301702.01</v>
          </cell>
          <cell r="M205">
            <v>2236525.2599999998</v>
          </cell>
          <cell r="N205">
            <v>72730.77</v>
          </cell>
          <cell r="O205">
            <v>992445.98</v>
          </cell>
          <cell r="P205">
            <v>2798008.82</v>
          </cell>
        </row>
        <row r="206">
          <cell r="A206" t="str">
            <v>ITAMBACURI2007</v>
          </cell>
          <cell r="B206" t="str">
            <v>ITAMBACURI</v>
          </cell>
          <cell r="C206">
            <v>2007</v>
          </cell>
          <cell r="D206">
            <v>0.61380000000000001</v>
          </cell>
          <cell r="E206">
            <v>0.27550000000000002</v>
          </cell>
          <cell r="F206">
            <v>2630346.06</v>
          </cell>
          <cell r="G206">
            <v>3346213.64</v>
          </cell>
          <cell r="H206">
            <v>1031163.93</v>
          </cell>
          <cell r="I206">
            <v>9490220.2899999991</v>
          </cell>
          <cell r="J206">
            <v>7.7039606622367363E-2</v>
          </cell>
          <cell r="K206">
            <v>0.70902677705300365</v>
          </cell>
          <cell r="L206">
            <v>5293706.1100000003</v>
          </cell>
          <cell r="M206">
            <v>3558006.08</v>
          </cell>
          <cell r="N206">
            <v>201614.21</v>
          </cell>
          <cell r="O206">
            <v>1534085.82</v>
          </cell>
          <cell r="P206">
            <v>3334180.07</v>
          </cell>
        </row>
        <row r="207">
          <cell r="A207" t="str">
            <v>ITAMBACURI2008</v>
          </cell>
          <cell r="B207" t="str">
            <v>ITAMBACURI</v>
          </cell>
          <cell r="C207">
            <v>2008</v>
          </cell>
          <cell r="D207">
            <v>0.71699999999999997</v>
          </cell>
          <cell r="E207">
            <v>0.33260000000000001</v>
          </cell>
          <cell r="F207">
            <v>3200329.04</v>
          </cell>
          <cell r="G207">
            <v>4404343.4400000004</v>
          </cell>
          <cell r="H207">
            <v>812616.15</v>
          </cell>
          <cell r="I207">
            <v>11988700</v>
          </cell>
          <cell r="J207">
            <v>6.3479109479317786E-2</v>
          </cell>
          <cell r="K207">
            <v>0.93652088973951253</v>
          </cell>
          <cell r="L207">
            <v>7496810.6500000004</v>
          </cell>
          <cell r="M207">
            <v>5078115.21</v>
          </cell>
          <cell r="N207">
            <v>772177.78</v>
          </cell>
          <cell r="O207">
            <v>1646517.66</v>
          </cell>
          <cell r="P207">
            <v>4613538.01</v>
          </cell>
        </row>
        <row r="208">
          <cell r="A208" t="str">
            <v>ITAMBACURI2009</v>
          </cell>
          <cell r="B208" t="str">
            <v>ITAMBACURI</v>
          </cell>
          <cell r="C208">
            <v>2009</v>
          </cell>
          <cell r="D208">
            <v>0.60809999999999997</v>
          </cell>
          <cell r="E208">
            <v>0.28539999999999999</v>
          </cell>
          <cell r="F208">
            <v>3097109.53</v>
          </cell>
          <cell r="G208">
            <v>4795612.21</v>
          </cell>
          <cell r="H208">
            <v>722705.76</v>
          </cell>
          <cell r="I208">
            <v>11665732.35</v>
          </cell>
          <cell r="J208">
            <v>5.8337116672783608E-2</v>
          </cell>
          <cell r="K208">
            <v>0.94166288252001218</v>
          </cell>
          <cell r="L208">
            <v>6847652.8099999996</v>
          </cell>
          <cell r="M208">
            <v>4952535.6399999997</v>
          </cell>
          <cell r="N208">
            <v>497788.54</v>
          </cell>
          <cell r="O208">
            <v>1397328.63</v>
          </cell>
          <cell r="P208">
            <v>4804271.8099999996</v>
          </cell>
        </row>
        <row r="209">
          <cell r="A209" t="str">
            <v>ITAMBACURI2010</v>
          </cell>
          <cell r="B209" t="str">
            <v>ITAMBACURI</v>
          </cell>
          <cell r="C209">
            <v>2010</v>
          </cell>
          <cell r="D209">
            <v>0.60529999999999995</v>
          </cell>
          <cell r="E209">
            <v>0.255</v>
          </cell>
          <cell r="F209">
            <v>3622689.32</v>
          </cell>
          <cell r="G209">
            <v>5668670.2400000002</v>
          </cell>
          <cell r="H209">
            <v>1474128.6</v>
          </cell>
          <cell r="I209">
            <v>13016628.66</v>
          </cell>
          <cell r="J209">
            <v>0.1017288863180793</v>
          </cell>
          <cell r="K209">
            <v>0.89827111230173062</v>
          </cell>
          <cell r="L209">
            <v>8000614.6600000001</v>
          </cell>
          <cell r="M209">
            <v>4491994.01</v>
          </cell>
          <cell r="N209">
            <v>0</v>
          </cell>
          <cell r="O209">
            <v>3508620.65</v>
          </cell>
          <cell r="P209">
            <v>5908249.29</v>
          </cell>
        </row>
        <row r="210">
          <cell r="A210" t="str">
            <v>ITAMBACURI2011</v>
          </cell>
          <cell r="B210" t="str">
            <v>ITAMBACURI</v>
          </cell>
          <cell r="C210">
            <v>2011</v>
          </cell>
          <cell r="D210">
            <v>0.63190000000000002</v>
          </cell>
          <cell r="E210">
            <v>0.26100000000000001</v>
          </cell>
          <cell r="F210">
            <v>4268256.55</v>
          </cell>
          <cell r="G210">
            <v>6020402.0800000001</v>
          </cell>
          <cell r="H210">
            <v>1170954.7</v>
          </cell>
          <cell r="I210">
            <v>15902071.48</v>
          </cell>
          <cell r="J210">
            <v>6.858507017344119E-2</v>
          </cell>
          <cell r="K210">
            <v>0.93141492865512043</v>
          </cell>
          <cell r="L210">
            <v>8245782.6299999999</v>
          </cell>
          <cell r="M210">
            <v>4776692.6500000004</v>
          </cell>
          <cell r="N210">
            <v>48201</v>
          </cell>
          <cell r="O210">
            <v>3420888.98</v>
          </cell>
          <cell r="P210">
            <v>6020402.9400000004</v>
          </cell>
        </row>
        <row r="211">
          <cell r="A211" t="str">
            <v>ITAMBACURI2012</v>
          </cell>
          <cell r="B211" t="str">
            <v>ITAMBACURI</v>
          </cell>
          <cell r="C211">
            <v>2012</v>
          </cell>
          <cell r="D211">
            <v>0.69940000000000002</v>
          </cell>
          <cell r="E211">
            <v>0.25950000000000001</v>
          </cell>
          <cell r="F211">
            <v>4204217.43</v>
          </cell>
          <cell r="G211">
            <v>6038466.9100000001</v>
          </cell>
          <cell r="H211">
            <v>939065.74</v>
          </cell>
          <cell r="I211">
            <v>15877804</v>
          </cell>
          <cell r="J211">
            <v>5.584069780139797E-2</v>
          </cell>
          <cell r="K211">
            <v>0.94415930338788412</v>
          </cell>
          <cell r="L211">
            <v>8264571.9100000001</v>
          </cell>
          <cell r="M211">
            <v>6618940.8099999996</v>
          </cell>
          <cell r="N211">
            <v>0</v>
          </cell>
          <cell r="O211">
            <v>1645631.1</v>
          </cell>
          <cell r="P211">
            <v>6038851.6399999997</v>
          </cell>
        </row>
        <row r="212">
          <cell r="A212" t="str">
            <v>ITAMBACURI2013</v>
          </cell>
          <cell r="B212" t="str">
            <v>ITAMBACURI</v>
          </cell>
          <cell r="C212">
            <v>2013</v>
          </cell>
          <cell r="D212">
            <v>0.63859999999999995</v>
          </cell>
          <cell r="E212">
            <v>0.26469999999999999</v>
          </cell>
          <cell r="F212">
            <v>4780749.12</v>
          </cell>
          <cell r="G212">
            <v>6622912.7199999997</v>
          </cell>
          <cell r="H212">
            <v>1115287.3999999999</v>
          </cell>
          <cell r="I212">
            <v>18007709.079999998</v>
          </cell>
          <cell r="J212">
            <v>5.8321790790812289E-2</v>
          </cell>
          <cell r="K212">
            <v>0.94167820920918754</v>
          </cell>
          <cell r="L212">
            <v>9768348.4100000001</v>
          </cell>
          <cell r="M212">
            <v>7028433.0199999996</v>
          </cell>
          <cell r="N212">
            <v>46294.43</v>
          </cell>
          <cell r="O212">
            <v>2693620.96</v>
          </cell>
          <cell r="P212">
            <v>6642974.0499999998</v>
          </cell>
        </row>
        <row r="213">
          <cell r="A213" t="str">
            <v>ITAMBACURI2014</v>
          </cell>
          <cell r="B213" t="str">
            <v>ITAMBACURI</v>
          </cell>
          <cell r="C213">
            <v>2014</v>
          </cell>
          <cell r="D213">
            <v>0.67</v>
          </cell>
          <cell r="E213">
            <v>0.2964</v>
          </cell>
          <cell r="F213">
            <v>5135825.41</v>
          </cell>
          <cell r="G213">
            <v>7173531.9800000004</v>
          </cell>
          <cell r="H213">
            <v>1324192.49</v>
          </cell>
          <cell r="I213">
            <v>19219109.140000001</v>
          </cell>
          <cell r="J213">
            <v>6.445860130981361E-2</v>
          </cell>
          <cell r="K213">
            <v>0.93554139820340976</v>
          </cell>
          <cell r="L213">
            <v>13920430.029999999</v>
          </cell>
          <cell r="M213">
            <v>9114832.9199999999</v>
          </cell>
          <cell r="N213">
            <v>1862917.49</v>
          </cell>
          <cell r="O213">
            <v>2942679.62</v>
          </cell>
          <cell r="P213">
            <v>7073117.9900000002</v>
          </cell>
        </row>
        <row r="214">
          <cell r="A214" t="str">
            <v>DIONÍSIO CERQUEIRA2006</v>
          </cell>
          <cell r="B214" t="str">
            <v>DIONÍSIO CERQUEIRA</v>
          </cell>
          <cell r="C214">
            <v>2006</v>
          </cell>
          <cell r="D214">
            <v>1.0637000000000001</v>
          </cell>
          <cell r="E214">
            <v>0.25169999999999998</v>
          </cell>
          <cell r="L214">
            <v>1863204.63</v>
          </cell>
          <cell r="M214">
            <v>1341613.8600000001</v>
          </cell>
          <cell r="N214">
            <v>80931</v>
          </cell>
          <cell r="O214">
            <v>440659.77</v>
          </cell>
          <cell r="P214">
            <v>1006961.75</v>
          </cell>
        </row>
        <row r="215">
          <cell r="A215" t="str">
            <v>DIONÍSIO CERQUEIRA2007</v>
          </cell>
          <cell r="B215" t="str">
            <v>DIONÍSIO CERQUEIRA</v>
          </cell>
          <cell r="C215">
            <v>2007</v>
          </cell>
          <cell r="D215">
            <v>0.86040000000000005</v>
          </cell>
          <cell r="E215">
            <v>0.29480000000000001</v>
          </cell>
          <cell r="F215">
            <v>2115969.5299999998</v>
          </cell>
          <cell r="G215">
            <v>1221897.7</v>
          </cell>
          <cell r="H215">
            <v>954398.71999999997</v>
          </cell>
          <cell r="I215">
            <v>7509479.4100000001</v>
          </cell>
          <cell r="J215">
            <v>0.11276139689969922</v>
          </cell>
          <cell r="K215">
            <v>0.88723860428179235</v>
          </cell>
          <cell r="L215">
            <v>3285895.86</v>
          </cell>
          <cell r="M215">
            <v>635646.96</v>
          </cell>
          <cell r="N215">
            <v>70806.28</v>
          </cell>
          <cell r="O215">
            <v>1359363.42</v>
          </cell>
          <cell r="P215">
            <v>1214316.5</v>
          </cell>
        </row>
        <row r="216">
          <cell r="A216" t="str">
            <v>DIONÍSIO CERQUEIRA2008</v>
          </cell>
          <cell r="B216" t="str">
            <v>DIONÍSIO CERQUEIRA</v>
          </cell>
          <cell r="C216">
            <v>2008</v>
          </cell>
          <cell r="D216">
            <v>0.99119999999999997</v>
          </cell>
          <cell r="E216">
            <v>0.26329999999999998</v>
          </cell>
          <cell r="F216">
            <v>2590970.25</v>
          </cell>
          <cell r="G216">
            <v>1688470.29</v>
          </cell>
          <cell r="H216">
            <v>833424.93</v>
          </cell>
          <cell r="I216">
            <v>9530456.0600000005</v>
          </cell>
          <cell r="J216">
            <v>8.0416296752152991E-2</v>
          </cell>
          <cell r="K216">
            <v>0.9195837022829576</v>
          </cell>
          <cell r="L216">
            <v>4871030.68</v>
          </cell>
          <cell r="M216">
            <v>320294.05</v>
          </cell>
          <cell r="N216">
            <v>1236142.29</v>
          </cell>
          <cell r="O216">
            <v>1347818.65</v>
          </cell>
          <cell r="P216">
            <v>1700687.67</v>
          </cell>
        </row>
        <row r="217">
          <cell r="A217" t="str">
            <v>DIONÍSIO CERQUEIRA2009</v>
          </cell>
          <cell r="B217" t="str">
            <v>DIONÍSIO CERQUEIRA</v>
          </cell>
          <cell r="C217">
            <v>2009</v>
          </cell>
          <cell r="D217">
            <v>0.86260000000000003</v>
          </cell>
          <cell r="E217">
            <v>0.26650000000000001</v>
          </cell>
          <cell r="F217">
            <v>2784417.38</v>
          </cell>
          <cell r="G217">
            <v>1963857.52</v>
          </cell>
          <cell r="H217">
            <v>1285558.53</v>
          </cell>
          <cell r="I217">
            <v>9852110.9900000002</v>
          </cell>
          <cell r="J217">
            <v>0.11542437380562537</v>
          </cell>
          <cell r="K217">
            <v>0.88457562619437469</v>
          </cell>
          <cell r="L217">
            <v>4316327.55</v>
          </cell>
          <cell r="M217">
            <v>2142865.92</v>
          </cell>
          <cell r="N217">
            <v>489834.54</v>
          </cell>
          <cell r="O217">
            <v>1364657.1</v>
          </cell>
          <cell r="P217">
            <v>1998245.49</v>
          </cell>
        </row>
        <row r="218">
          <cell r="A218" t="str">
            <v>DIONÍSIO CERQUEIRA2010</v>
          </cell>
          <cell r="B218" t="str">
            <v>DIONÍSIO CERQUEIRA</v>
          </cell>
          <cell r="C218">
            <v>2010</v>
          </cell>
          <cell r="D218">
            <v>0.88859999999999995</v>
          </cell>
          <cell r="E218">
            <v>0.29580000000000001</v>
          </cell>
          <cell r="F218">
            <v>3126807.66</v>
          </cell>
          <cell r="G218">
            <v>2324893.0299999998</v>
          </cell>
          <cell r="H218">
            <v>1304840.6599999999</v>
          </cell>
          <cell r="I218">
            <v>11202389.970000001</v>
          </cell>
          <cell r="J218">
            <v>0.1043269047767396</v>
          </cell>
          <cell r="K218">
            <v>0.89567309442372289</v>
          </cell>
          <cell r="L218">
            <v>4708636.5199999996</v>
          </cell>
          <cell r="M218">
            <v>2591383.39</v>
          </cell>
          <cell r="N218">
            <v>721278.29</v>
          </cell>
          <cell r="O218">
            <v>1395974.84</v>
          </cell>
          <cell r="P218">
            <v>2347660.81</v>
          </cell>
        </row>
        <row r="219">
          <cell r="A219" t="str">
            <v>DIONÍSIO CERQUEIRA2011</v>
          </cell>
          <cell r="B219" t="str">
            <v>DIONÍSIO CERQUEIRA</v>
          </cell>
          <cell r="C219">
            <v>2011</v>
          </cell>
          <cell r="D219">
            <v>0.87390000000000001</v>
          </cell>
          <cell r="E219">
            <v>0.2515</v>
          </cell>
          <cell r="F219">
            <v>3856468.45</v>
          </cell>
          <cell r="G219">
            <v>2609188.65</v>
          </cell>
          <cell r="H219">
            <v>1833116.63</v>
          </cell>
          <cell r="I219">
            <v>13592757.17</v>
          </cell>
          <cell r="J219">
            <v>0.11883389257339833</v>
          </cell>
          <cell r="K219">
            <v>0.88116610742660162</v>
          </cell>
          <cell r="L219">
            <v>5307845.79</v>
          </cell>
          <cell r="M219">
            <v>3120444.37</v>
          </cell>
          <cell r="N219">
            <v>645435.71</v>
          </cell>
          <cell r="O219">
            <v>1541965.71</v>
          </cell>
          <cell r="P219">
            <v>2618099.44</v>
          </cell>
        </row>
        <row r="220">
          <cell r="A220" t="str">
            <v>DIONÍSIO CERQUEIRA2012</v>
          </cell>
          <cell r="B220" t="str">
            <v>DIONÍSIO CERQUEIRA</v>
          </cell>
          <cell r="C220">
            <v>2012</v>
          </cell>
          <cell r="D220">
            <v>0.86370000000000002</v>
          </cell>
          <cell r="E220">
            <v>0.25900000000000001</v>
          </cell>
          <cell r="F220">
            <v>4129436.16</v>
          </cell>
          <cell r="G220">
            <v>2883814.43</v>
          </cell>
          <cell r="H220">
            <v>2299301.27</v>
          </cell>
          <cell r="I220">
            <v>14218443.359999999</v>
          </cell>
          <cell r="J220">
            <v>0.13920188985316581</v>
          </cell>
          <cell r="K220">
            <v>0.86079810954142455</v>
          </cell>
          <cell r="L220">
            <v>6197874.0499999998</v>
          </cell>
          <cell r="M220">
            <v>3312063.79</v>
          </cell>
          <cell r="N220">
            <v>1175027.96</v>
          </cell>
          <cell r="O220">
            <v>1710782.3</v>
          </cell>
          <cell r="P220">
            <v>2883814.43</v>
          </cell>
        </row>
        <row r="221">
          <cell r="A221" t="str">
            <v>DIONÍSIO CERQUEIRA2013</v>
          </cell>
          <cell r="B221" t="str">
            <v>DIONÍSIO CERQUEIRA</v>
          </cell>
          <cell r="C221">
            <v>2013</v>
          </cell>
          <cell r="D221">
            <v>0.80840000000000001</v>
          </cell>
          <cell r="E221">
            <v>0.25969999999999999</v>
          </cell>
          <cell r="F221">
            <v>4516872.91</v>
          </cell>
          <cell r="G221">
            <v>3812905.01</v>
          </cell>
          <cell r="H221">
            <v>2706035.51</v>
          </cell>
          <cell r="I221">
            <v>15361456.140000001</v>
          </cell>
          <cell r="J221">
            <v>0.14977372420690932</v>
          </cell>
          <cell r="K221">
            <v>0.85022627634657089</v>
          </cell>
          <cell r="L221">
            <v>6805516.2300000004</v>
          </cell>
          <cell r="M221">
            <v>4039007.41</v>
          </cell>
          <cell r="N221">
            <v>668238.13</v>
          </cell>
          <cell r="O221">
            <v>2098270.69</v>
          </cell>
          <cell r="P221">
            <v>3826166.31</v>
          </cell>
        </row>
        <row r="222">
          <cell r="A222" t="str">
            <v>DIONÍSIO CERQUEIRA2014</v>
          </cell>
          <cell r="B222" t="str">
            <v>DIONÍSIO CERQUEIRA</v>
          </cell>
          <cell r="C222">
            <v>2014</v>
          </cell>
          <cell r="D222">
            <v>0.83050000000000002</v>
          </cell>
          <cell r="E222">
            <v>0.28599999999999998</v>
          </cell>
          <cell r="F222">
            <v>5137719.29</v>
          </cell>
          <cell r="G222">
            <v>4999148.1100000003</v>
          </cell>
          <cell r="H222">
            <v>3305776.01</v>
          </cell>
          <cell r="I222">
            <v>17245101.16</v>
          </cell>
          <cell r="J222">
            <v>0.16085814655319558</v>
          </cell>
          <cell r="K222">
            <v>0.83914185393340168</v>
          </cell>
          <cell r="L222">
            <v>8900898.3200000003</v>
          </cell>
          <cell r="M222">
            <v>5452601.9100000001</v>
          </cell>
          <cell r="N222">
            <v>1072050.78</v>
          </cell>
          <cell r="O222">
            <v>2023953.46</v>
          </cell>
          <cell r="P222">
            <v>4996629.3</v>
          </cell>
        </row>
        <row r="223">
          <cell r="A223" t="str">
            <v>ASSIS CHATEAUBRIAND2006</v>
          </cell>
          <cell r="B223" t="str">
            <v>ASSIS CHATEAUBRIAND</v>
          </cell>
          <cell r="C223">
            <v>2006</v>
          </cell>
          <cell r="D223">
            <v>1.0081</v>
          </cell>
          <cell r="E223">
            <v>0.3009</v>
          </cell>
          <cell r="L223">
            <v>2879443.83</v>
          </cell>
          <cell r="M223">
            <v>2795092.36</v>
          </cell>
          <cell r="O223">
            <v>84351.47</v>
          </cell>
          <cell r="P223">
            <v>2772618.48</v>
          </cell>
        </row>
        <row r="224">
          <cell r="A224" t="str">
            <v>ASSIS CHATEAUBRIAND2007</v>
          </cell>
          <cell r="B224" t="str">
            <v>ASSIS CHATEAUBRIAND</v>
          </cell>
          <cell r="C224">
            <v>2007</v>
          </cell>
          <cell r="D224">
            <v>0.99829999999999997</v>
          </cell>
          <cell r="E224">
            <v>0.18870000000000001</v>
          </cell>
          <cell r="F224">
            <v>5604590.8899999997</v>
          </cell>
          <cell r="G224">
            <v>3051368.84</v>
          </cell>
          <cell r="H224">
            <v>2860832.22</v>
          </cell>
          <cell r="I224">
            <v>19557531.350000001</v>
          </cell>
          <cell r="J224">
            <v>0.12761110829268754</v>
          </cell>
          <cell r="K224">
            <v>0.87238889215337545</v>
          </cell>
          <cell r="L224">
            <v>7982005.1799999997</v>
          </cell>
          <cell r="M224">
            <v>5192713.1900000004</v>
          </cell>
          <cell r="N224">
            <v>44690.49</v>
          </cell>
          <cell r="O224">
            <v>1616864.21</v>
          </cell>
          <cell r="P224">
            <v>3049727.93</v>
          </cell>
        </row>
        <row r="225">
          <cell r="A225" t="str">
            <v>ASSIS CHATEAUBRIAND2008</v>
          </cell>
          <cell r="B225" t="str">
            <v>ASSIS CHATEAUBRIAND</v>
          </cell>
          <cell r="C225">
            <v>2008</v>
          </cell>
          <cell r="D225">
            <v>0.82410000000000005</v>
          </cell>
          <cell r="E225">
            <v>0.27550000000000002</v>
          </cell>
          <cell r="F225">
            <v>7195732.2800000003</v>
          </cell>
          <cell r="G225">
            <v>4333697.0599999996</v>
          </cell>
          <cell r="H225">
            <v>3579315.75</v>
          </cell>
          <cell r="I225">
            <v>25203613.359999999</v>
          </cell>
          <cell r="J225">
            <v>0.12435550722017689</v>
          </cell>
          <cell r="K225">
            <v>0.87564449243239484</v>
          </cell>
          <cell r="L225">
            <v>8755145.6799999997</v>
          </cell>
          <cell r="M225">
            <v>1003935.02</v>
          </cell>
          <cell r="N225">
            <v>7642282.2199999997</v>
          </cell>
          <cell r="O225">
            <v>2986402.87</v>
          </cell>
          <cell r="P225">
            <v>4263649.0599999996</v>
          </cell>
        </row>
        <row r="226">
          <cell r="A226" t="str">
            <v>ASSIS CHATEAUBRIAND2009</v>
          </cell>
          <cell r="B226" t="str">
            <v>ASSIS CHATEAUBRIAND</v>
          </cell>
          <cell r="C226">
            <v>2009</v>
          </cell>
          <cell r="D226">
            <v>0.86099999999999999</v>
          </cell>
          <cell r="E226">
            <v>0.2853</v>
          </cell>
          <cell r="F226">
            <v>7362561.71</v>
          </cell>
          <cell r="G226">
            <v>5418624.0199999996</v>
          </cell>
          <cell r="H226">
            <v>3618275.16</v>
          </cell>
          <cell r="I226">
            <v>25831971.68</v>
          </cell>
          <cell r="J226">
            <v>0.12286060553779726</v>
          </cell>
          <cell r="K226">
            <v>0.87713939446220279</v>
          </cell>
          <cell r="L226">
            <v>12435262.83</v>
          </cell>
          <cell r="M226">
            <v>1779862.3</v>
          </cell>
          <cell r="N226">
            <v>174440.88</v>
          </cell>
          <cell r="O226">
            <v>5103129.59</v>
          </cell>
          <cell r="P226">
            <v>5357872.24</v>
          </cell>
        </row>
        <row r="227">
          <cell r="A227" t="str">
            <v>ASSIS CHATEAUBRIAND2010</v>
          </cell>
          <cell r="B227" t="str">
            <v>ASSIS CHATEAUBRIAND</v>
          </cell>
          <cell r="C227">
            <v>2010</v>
          </cell>
          <cell r="D227">
            <v>0.95009999999999994</v>
          </cell>
          <cell r="E227">
            <v>0.2913</v>
          </cell>
          <cell r="F227">
            <v>8805682.6799999997</v>
          </cell>
          <cell r="G227">
            <v>5965154.6799999997</v>
          </cell>
          <cell r="H227">
            <v>4915264.45</v>
          </cell>
          <cell r="I227">
            <v>30307466.27</v>
          </cell>
          <cell r="J227">
            <v>0.13954808016088993</v>
          </cell>
          <cell r="K227">
            <v>0.86045191983911007</v>
          </cell>
          <cell r="L227">
            <v>15009730.42</v>
          </cell>
          <cell r="M227">
            <v>10007477.74</v>
          </cell>
          <cell r="N227">
            <v>1193813.07</v>
          </cell>
          <cell r="O227">
            <v>3414916.09</v>
          </cell>
          <cell r="P227">
            <v>6089526.4199999999</v>
          </cell>
        </row>
        <row r="228">
          <cell r="A228" t="str">
            <v>ASSIS CHATEAUBRIAND2011</v>
          </cell>
          <cell r="B228" t="str">
            <v>ASSIS CHATEAUBRIAND</v>
          </cell>
          <cell r="C228">
            <v>2011</v>
          </cell>
          <cell r="D228">
            <v>0.99370000000000003</v>
          </cell>
          <cell r="E228">
            <v>0.29980000000000001</v>
          </cell>
          <cell r="F228">
            <v>9971194.25</v>
          </cell>
          <cell r="G228">
            <v>7336563.1200000001</v>
          </cell>
          <cell r="H228">
            <v>5974643.3300000001</v>
          </cell>
          <cell r="I228">
            <v>33910133.670000002</v>
          </cell>
          <cell r="J228">
            <v>0.1497975864325379</v>
          </cell>
          <cell r="K228">
            <v>0.85020241356746218</v>
          </cell>
          <cell r="L228">
            <v>23174068.739999998</v>
          </cell>
          <cell r="M228">
            <v>19809982.870000001</v>
          </cell>
          <cell r="N228">
            <v>1155656.05</v>
          </cell>
          <cell r="O228">
            <v>3957911.51</v>
          </cell>
          <cell r="P228">
            <v>7151775.54</v>
          </cell>
        </row>
        <row r="229">
          <cell r="A229" t="str">
            <v>ASSIS CHATEAUBRIAND2012</v>
          </cell>
          <cell r="B229" t="str">
            <v>ASSIS CHATEAUBRIAND</v>
          </cell>
          <cell r="C229">
            <v>2012</v>
          </cell>
          <cell r="D229">
            <v>1</v>
          </cell>
          <cell r="E229">
            <v>0.32090000000000002</v>
          </cell>
          <cell r="F229">
            <v>10748048.460000001</v>
          </cell>
          <cell r="G229">
            <v>7423463.1900000004</v>
          </cell>
          <cell r="H229">
            <v>5898033.9299999997</v>
          </cell>
          <cell r="I229">
            <v>37094159.890000001</v>
          </cell>
          <cell r="J229">
            <v>0.13718848477354184</v>
          </cell>
          <cell r="K229">
            <v>0.86281151476125739</v>
          </cell>
          <cell r="L229">
            <v>17404333.399999999</v>
          </cell>
          <cell r="M229">
            <v>13081452.91</v>
          </cell>
          <cell r="N229">
            <v>861517.23</v>
          </cell>
          <cell r="O229">
            <v>4257299.25</v>
          </cell>
          <cell r="P229">
            <v>7417970.4400000004</v>
          </cell>
        </row>
        <row r="230">
          <cell r="A230" t="str">
            <v>ASSIS CHATEAUBRIAND2013</v>
          </cell>
          <cell r="B230" t="str">
            <v>ASSIS CHATEAUBRIAND</v>
          </cell>
          <cell r="C230">
            <v>2013</v>
          </cell>
          <cell r="D230">
            <v>0.99519999999999997</v>
          </cell>
          <cell r="E230">
            <v>0.25269999999999998</v>
          </cell>
          <cell r="F230">
            <v>12469019.4</v>
          </cell>
          <cell r="G230">
            <v>8344201.0899999999</v>
          </cell>
          <cell r="H230">
            <v>6875522.7400000002</v>
          </cell>
          <cell r="I230">
            <v>43000554.840000004</v>
          </cell>
          <cell r="J230">
            <v>0.13785211409647818</v>
          </cell>
          <cell r="K230">
            <v>0.86214788550252797</v>
          </cell>
          <cell r="L230">
            <v>14962733.279999999</v>
          </cell>
          <cell r="M230">
            <v>10076808.07</v>
          </cell>
          <cell r="N230">
            <v>871951.72</v>
          </cell>
          <cell r="O230">
            <v>2447620.4</v>
          </cell>
          <cell r="P230">
            <v>8381580.0300000003</v>
          </cell>
        </row>
        <row r="231">
          <cell r="A231" t="str">
            <v>ASSIS CHATEAUBRIAND2014</v>
          </cell>
          <cell r="B231" t="str">
            <v>ASSIS CHATEAUBRIAND</v>
          </cell>
          <cell r="C231">
            <v>2014</v>
          </cell>
          <cell r="D231">
            <v>0.82030000000000003</v>
          </cell>
          <cell r="E231">
            <v>0.26879999999999998</v>
          </cell>
          <cell r="F231">
            <v>13373005.859999999</v>
          </cell>
          <cell r="G231">
            <v>9152602.2100000009</v>
          </cell>
          <cell r="H231">
            <v>7254419.04</v>
          </cell>
          <cell r="I231">
            <v>46237604.409999996</v>
          </cell>
          <cell r="J231">
            <v>0.1356168373054164</v>
          </cell>
          <cell r="K231">
            <v>0.86438316288152739</v>
          </cell>
          <cell r="L231">
            <v>17098431.98</v>
          </cell>
          <cell r="M231">
            <v>10788051.68</v>
          </cell>
          <cell r="N231">
            <v>937887.84</v>
          </cell>
          <cell r="O231">
            <v>5372492.46</v>
          </cell>
          <cell r="P231">
            <v>9631487.2100000009</v>
          </cell>
        </row>
        <row r="232">
          <cell r="A232" t="str">
            <v>NOVA OLÍMPIA2006</v>
          </cell>
          <cell r="B232" t="str">
            <v>NOVA OLÍMPIA</v>
          </cell>
          <cell r="C232">
            <v>2006</v>
          </cell>
          <cell r="D232">
            <v>0.61480000000000001</v>
          </cell>
          <cell r="E232">
            <v>0.25679999999999997</v>
          </cell>
          <cell r="L232">
            <v>846299.75</v>
          </cell>
          <cell r="M232">
            <v>547399.31999999995</v>
          </cell>
          <cell r="N232">
            <v>154833.22</v>
          </cell>
          <cell r="O232">
            <v>144067.21</v>
          </cell>
          <cell r="P232">
            <v>586967.48</v>
          </cell>
        </row>
        <row r="233">
          <cell r="A233" t="str">
            <v>NOVA OLÍMPIA2007</v>
          </cell>
          <cell r="B233" t="str">
            <v>NOVA OLÍMPIA</v>
          </cell>
          <cell r="C233">
            <v>2007</v>
          </cell>
          <cell r="D233">
            <v>0.96009999999999995</v>
          </cell>
          <cell r="E233">
            <v>0.27029999999999998</v>
          </cell>
          <cell r="F233">
            <v>1400362.93</v>
          </cell>
          <cell r="G233">
            <v>607430.71</v>
          </cell>
          <cell r="H233">
            <v>398025.92</v>
          </cell>
          <cell r="I233">
            <v>5203425.79</v>
          </cell>
          <cell r="J233">
            <v>7.1057636465712504E-2</v>
          </cell>
          <cell r="K233">
            <v>0.92894236174903611</v>
          </cell>
          <cell r="L233">
            <v>1406047.2</v>
          </cell>
          <cell r="M233">
            <v>724834.96</v>
          </cell>
          <cell r="N233">
            <v>43314.49</v>
          </cell>
          <cell r="O233">
            <v>637897.75</v>
          </cell>
          <cell r="P233">
            <v>632705.93999999994</v>
          </cell>
        </row>
        <row r="234">
          <cell r="A234" t="str">
            <v>NOVA OLÍMPIA2008</v>
          </cell>
          <cell r="B234" t="str">
            <v>NOVA OLÍMPIA</v>
          </cell>
          <cell r="C234">
            <v>2008</v>
          </cell>
          <cell r="D234">
            <v>0.91010000000000002</v>
          </cell>
          <cell r="E234">
            <v>0.26540000000000002</v>
          </cell>
          <cell r="F234">
            <v>1698134.14</v>
          </cell>
          <cell r="G234">
            <v>1007474.01</v>
          </cell>
          <cell r="H234">
            <v>387729.32</v>
          </cell>
          <cell r="I234">
            <v>6404807.2400000002</v>
          </cell>
          <cell r="J234">
            <v>5.7081668471726271E-2</v>
          </cell>
          <cell r="K234">
            <v>0.94291833152827387</v>
          </cell>
          <cell r="L234">
            <v>2848285.62</v>
          </cell>
          <cell r="M234">
            <v>918539.2</v>
          </cell>
          <cell r="N234">
            <v>1172060.96</v>
          </cell>
          <cell r="O234">
            <v>757685.46</v>
          </cell>
          <cell r="P234">
            <v>1008162.59</v>
          </cell>
        </row>
        <row r="235">
          <cell r="A235" t="str">
            <v>NOVA OLÍMPIA2009</v>
          </cell>
          <cell r="B235" t="str">
            <v>NOVA OLÍMPIA</v>
          </cell>
          <cell r="C235">
            <v>2009</v>
          </cell>
          <cell r="D235">
            <v>0.82769999999999999</v>
          </cell>
          <cell r="E235">
            <v>0.26590000000000003</v>
          </cell>
          <cell r="F235">
            <v>1641787.89</v>
          </cell>
          <cell r="G235">
            <v>1136396.99</v>
          </cell>
          <cell r="H235">
            <v>402199.42</v>
          </cell>
          <cell r="I235">
            <v>6164952.1399999997</v>
          </cell>
          <cell r="J235">
            <v>6.1244120274270022E-2</v>
          </cell>
          <cell r="K235">
            <v>0.93875587972572994</v>
          </cell>
          <cell r="L235">
            <v>2165978.1800000002</v>
          </cell>
          <cell r="M235">
            <v>726185.83</v>
          </cell>
          <cell r="N235">
            <v>374059.8</v>
          </cell>
          <cell r="O235">
            <v>732078.81</v>
          </cell>
          <cell r="P235">
            <v>1140976.8</v>
          </cell>
        </row>
        <row r="236">
          <cell r="A236" t="str">
            <v>NOVA OLÍMPIA2010</v>
          </cell>
          <cell r="B236" t="str">
            <v>NOVA OLÍMPIA</v>
          </cell>
          <cell r="C236">
            <v>2010</v>
          </cell>
          <cell r="D236">
            <v>0.83679999999999999</v>
          </cell>
          <cell r="E236">
            <v>0.2651</v>
          </cell>
          <cell r="F236">
            <v>1884475.85</v>
          </cell>
          <cell r="G236">
            <v>1136213.55</v>
          </cell>
          <cell r="H236">
            <v>539686.56999999995</v>
          </cell>
          <cell r="I236">
            <v>6998216.8200000003</v>
          </cell>
          <cell r="J236">
            <v>7.1596376520293423E-2</v>
          </cell>
          <cell r="K236">
            <v>0.9284036221530777</v>
          </cell>
          <cell r="L236">
            <v>2089462.59</v>
          </cell>
          <cell r="M236">
            <v>1014993.67</v>
          </cell>
          <cell r="N236">
            <v>73877.8</v>
          </cell>
          <cell r="O236">
            <v>1000591.12</v>
          </cell>
          <cell r="P236">
            <v>1189502.45</v>
          </cell>
        </row>
        <row r="237">
          <cell r="A237" t="str">
            <v>NOVA OLÍMPIA2011</v>
          </cell>
          <cell r="B237" t="str">
            <v>NOVA OLÍMPIA</v>
          </cell>
          <cell r="C237">
            <v>2011</v>
          </cell>
          <cell r="D237">
            <v>0.64039999999999997</v>
          </cell>
          <cell r="E237">
            <v>0.29339999999999999</v>
          </cell>
          <cell r="F237">
            <v>2187482.9700000002</v>
          </cell>
          <cell r="G237">
            <v>1333866.5900000001</v>
          </cell>
          <cell r="H237">
            <v>414800.1</v>
          </cell>
          <cell r="I237">
            <v>8335131.7699999996</v>
          </cell>
          <cell r="J237">
            <v>4.7406094777505847E-2</v>
          </cell>
          <cell r="K237">
            <v>0.95259390407962796</v>
          </cell>
          <cell r="L237">
            <v>2627668.4700000002</v>
          </cell>
          <cell r="M237">
            <v>254743.64</v>
          </cell>
          <cell r="N237">
            <v>60424.2</v>
          </cell>
          <cell r="O237">
            <v>3355300.49</v>
          </cell>
          <cell r="P237">
            <v>1329413.29</v>
          </cell>
        </row>
        <row r="238">
          <cell r="A238" t="str">
            <v>NOVA OLÍMPIA2012</v>
          </cell>
          <cell r="B238" t="str">
            <v>NOVA OLÍMPIA</v>
          </cell>
          <cell r="C238">
            <v>2012</v>
          </cell>
          <cell r="D238">
            <v>0.95140000000000002</v>
          </cell>
          <cell r="E238">
            <v>0.29260000000000003</v>
          </cell>
          <cell r="F238">
            <v>2256750.77</v>
          </cell>
          <cell r="G238">
            <v>1630447.81</v>
          </cell>
          <cell r="H238">
            <v>293180.71000000002</v>
          </cell>
          <cell r="I238">
            <v>8733822.3699999992</v>
          </cell>
          <cell r="J238">
            <v>3.2478188763396323E-2</v>
          </cell>
          <cell r="K238">
            <v>0.96752181123660352</v>
          </cell>
          <cell r="L238">
            <v>2995420.39</v>
          </cell>
          <cell r="M238">
            <v>1827988.74</v>
          </cell>
          <cell r="N238">
            <v>105176.4</v>
          </cell>
          <cell r="O238">
            <v>1062255.25</v>
          </cell>
          <cell r="P238">
            <v>1528116.94</v>
          </cell>
        </row>
        <row r="239">
          <cell r="A239" t="str">
            <v>NOVA OLÍMPIA2013</v>
          </cell>
          <cell r="B239" t="str">
            <v>NOVA OLÍMPIA</v>
          </cell>
          <cell r="C239">
            <v>2013</v>
          </cell>
          <cell r="D239">
            <v>0.68279999999999996</v>
          </cell>
          <cell r="E239">
            <v>0.28160000000000002</v>
          </cell>
          <cell r="F239">
            <v>2560896.27</v>
          </cell>
          <cell r="G239">
            <v>1709862.24</v>
          </cell>
          <cell r="H239">
            <v>570871</v>
          </cell>
          <cell r="I239">
            <v>9672714.0800000001</v>
          </cell>
          <cell r="J239">
            <v>5.5729609852569313E-2</v>
          </cell>
          <cell r="K239">
            <v>0.94427039014743064</v>
          </cell>
          <cell r="L239">
            <v>3298913.37</v>
          </cell>
          <cell r="M239">
            <v>2107886.41</v>
          </cell>
          <cell r="N239">
            <v>182785.08</v>
          </cell>
          <cell r="O239">
            <v>1023306.26</v>
          </cell>
          <cell r="P239">
            <v>1708333.48</v>
          </cell>
        </row>
        <row r="240">
          <cell r="A240" t="str">
            <v>NOVA OLÍMPIA2014</v>
          </cell>
          <cell r="B240" t="str">
            <v>NOVA OLÍMPIA</v>
          </cell>
          <cell r="C240">
            <v>2014</v>
          </cell>
          <cell r="D240">
            <v>0.86860000000000004</v>
          </cell>
          <cell r="E240">
            <v>0.25609999999999999</v>
          </cell>
          <cell r="F240">
            <v>2729138.33</v>
          </cell>
          <cell r="G240">
            <v>1745586.72</v>
          </cell>
          <cell r="H240">
            <v>562243.05000000005</v>
          </cell>
          <cell r="I240">
            <v>10354310.279999999</v>
          </cell>
          <cell r="J240">
            <v>5.1503714910632617E-2</v>
          </cell>
          <cell r="K240">
            <v>0.94849628600540736</v>
          </cell>
          <cell r="L240">
            <v>3280517.21</v>
          </cell>
          <cell r="M240">
            <v>2096707.97</v>
          </cell>
          <cell r="N240">
            <v>107602.7</v>
          </cell>
          <cell r="O240">
            <v>1112131.53</v>
          </cell>
          <cell r="P240">
            <v>1814782.17</v>
          </cell>
        </row>
        <row r="241">
          <cell r="A241" t="str">
            <v>MANAQUIRI2006</v>
          </cell>
          <cell r="B241" t="str">
            <v>MANAQUIRI</v>
          </cell>
          <cell r="C241">
            <v>2006</v>
          </cell>
          <cell r="D241">
            <v>0.50139999999999996</v>
          </cell>
          <cell r="E241">
            <v>0.25840000000000002</v>
          </cell>
          <cell r="L241">
            <v>4137463.47</v>
          </cell>
          <cell r="M241">
            <v>2984080.91</v>
          </cell>
          <cell r="O241">
            <v>1161182.56</v>
          </cell>
          <cell r="P241">
            <v>3614682.82</v>
          </cell>
        </row>
        <row r="242">
          <cell r="A242" t="str">
            <v>MANAQUIRI2007</v>
          </cell>
          <cell r="B242" t="str">
            <v>MANAQUIRI</v>
          </cell>
          <cell r="C242">
            <v>2007</v>
          </cell>
          <cell r="D242">
            <v>0.60029999999999994</v>
          </cell>
          <cell r="E242">
            <v>0.26550000000000001</v>
          </cell>
          <cell r="F242">
            <v>2568946.56</v>
          </cell>
          <cell r="G242">
            <v>3748839.18</v>
          </cell>
          <cell r="H242">
            <v>337126.35</v>
          </cell>
          <cell r="I242">
            <v>9938659.8900000006</v>
          </cell>
          <cell r="J242">
            <v>3.2807839918631856E-2</v>
          </cell>
          <cell r="K242">
            <v>0.96719216008136821</v>
          </cell>
          <cell r="L242">
            <v>5869363.6399999997</v>
          </cell>
          <cell r="M242">
            <v>3171195.02</v>
          </cell>
          <cell r="N242">
            <v>478061.26</v>
          </cell>
          <cell r="O242">
            <v>2220107.36</v>
          </cell>
          <cell r="P242">
            <v>3831072.91</v>
          </cell>
        </row>
        <row r="243">
          <cell r="A243" t="str">
            <v>MANAQUIRI2008</v>
          </cell>
          <cell r="B243" t="str">
            <v>MANAQUIRI</v>
          </cell>
          <cell r="C243">
            <v>2008</v>
          </cell>
          <cell r="D243">
            <v>0.60009999999999997</v>
          </cell>
          <cell r="E243">
            <v>0.26279999999999998</v>
          </cell>
          <cell r="F243">
            <v>3208369.32</v>
          </cell>
          <cell r="G243">
            <v>5365397.7699999996</v>
          </cell>
          <cell r="H243">
            <v>432433.08</v>
          </cell>
          <cell r="I243">
            <v>12401044.199999999</v>
          </cell>
          <cell r="J243">
            <v>3.3695706203798262E-2</v>
          </cell>
          <cell r="K243">
            <v>0.96630429379620175</v>
          </cell>
          <cell r="L243">
            <v>8165656.04</v>
          </cell>
          <cell r="M243">
            <v>4388335.03</v>
          </cell>
          <cell r="N243">
            <v>1519382.61</v>
          </cell>
          <cell r="O243">
            <v>2257938.4</v>
          </cell>
          <cell r="P243">
            <v>5473897.6500000004</v>
          </cell>
        </row>
        <row r="244">
          <cell r="A244" t="str">
            <v>MANAQUIRI2009</v>
          </cell>
          <cell r="B244" t="str">
            <v>MANAQUIRI</v>
          </cell>
          <cell r="C244">
            <v>2009</v>
          </cell>
          <cell r="D244">
            <v>0.72519999999999996</v>
          </cell>
          <cell r="E244">
            <v>0.29020000000000001</v>
          </cell>
          <cell r="F244">
            <v>3090819.48</v>
          </cell>
          <cell r="G244">
            <v>5597736.9100000001</v>
          </cell>
          <cell r="H244">
            <v>652518.55000000005</v>
          </cell>
          <cell r="I244">
            <v>11710759.380000001</v>
          </cell>
          <cell r="J244">
            <v>5.2778765811324582E-2</v>
          </cell>
          <cell r="K244">
            <v>0.94722123499752253</v>
          </cell>
          <cell r="L244">
            <v>8059917.4000000004</v>
          </cell>
          <cell r="M244">
            <v>4665692.0199999996</v>
          </cell>
          <cell r="N244">
            <v>468858</v>
          </cell>
          <cell r="O244">
            <v>2925367.38</v>
          </cell>
          <cell r="P244">
            <v>5339534.6900000004</v>
          </cell>
        </row>
        <row r="245">
          <cell r="A245" t="str">
            <v>MANAQUIRI2010</v>
          </cell>
          <cell r="B245" t="str">
            <v>MANAQUIRI</v>
          </cell>
          <cell r="C245">
            <v>2010</v>
          </cell>
          <cell r="D245">
            <v>0.6</v>
          </cell>
          <cell r="E245">
            <v>0.30380000000000001</v>
          </cell>
          <cell r="F245">
            <v>3540113.46</v>
          </cell>
          <cell r="G245">
            <v>7384998.4699999997</v>
          </cell>
          <cell r="H245">
            <v>826093.37</v>
          </cell>
          <cell r="I245">
            <v>13334360.449999999</v>
          </cell>
          <cell r="J245">
            <v>5.8338057475705876E-2</v>
          </cell>
          <cell r="K245">
            <v>0.94166194111190993</v>
          </cell>
          <cell r="L245">
            <v>10723268.640000001</v>
          </cell>
          <cell r="M245">
            <v>5260847.22</v>
          </cell>
          <cell r="N245">
            <v>2978943.27</v>
          </cell>
          <cell r="O245">
            <v>2483478.15</v>
          </cell>
          <cell r="P245">
            <v>6727849.1299999999</v>
          </cell>
        </row>
        <row r="246">
          <cell r="A246" t="str">
            <v>MANAQUIRI2011</v>
          </cell>
          <cell r="B246" t="str">
            <v>MANAQUIRI</v>
          </cell>
          <cell r="C246">
            <v>2011</v>
          </cell>
          <cell r="D246">
            <v>0.60019999999999996</v>
          </cell>
          <cell r="E246">
            <v>0.30940000000000001</v>
          </cell>
          <cell r="F246">
            <v>4020119.31</v>
          </cell>
          <cell r="G246">
            <v>8448657.5199999996</v>
          </cell>
          <cell r="H246">
            <v>670788.54</v>
          </cell>
          <cell r="I246">
            <v>15409688.710000001</v>
          </cell>
          <cell r="J246">
            <v>4.1714467175851061E-2</v>
          </cell>
          <cell r="K246">
            <v>0.95828553344602108</v>
          </cell>
          <cell r="L246">
            <v>12373053.689999999</v>
          </cell>
          <cell r="M246">
            <v>6466702.5</v>
          </cell>
          <cell r="N246">
            <v>2175147.4300000002</v>
          </cell>
          <cell r="O246">
            <v>3731203.76</v>
          </cell>
          <cell r="P246">
            <v>7773856.4900000002</v>
          </cell>
        </row>
        <row r="247">
          <cell r="A247" t="str">
            <v>MANAQUIRI2012</v>
          </cell>
          <cell r="B247" t="str">
            <v>MANAQUIRI</v>
          </cell>
          <cell r="C247">
            <v>2012</v>
          </cell>
          <cell r="D247">
            <v>0.60040000000000004</v>
          </cell>
          <cell r="E247">
            <v>0.27060000000000001</v>
          </cell>
          <cell r="F247">
            <v>4243343.3600000003</v>
          </cell>
          <cell r="G247">
            <v>11028284.25</v>
          </cell>
          <cell r="H247">
            <v>713376.87</v>
          </cell>
          <cell r="I247">
            <v>16259996.57</v>
          </cell>
          <cell r="J247">
            <v>4.2029174254708437E-2</v>
          </cell>
          <cell r="K247">
            <v>0.95797082574529147</v>
          </cell>
          <cell r="L247">
            <v>14055186.300000001</v>
          </cell>
          <cell r="M247">
            <v>8063949.96</v>
          </cell>
          <cell r="N247">
            <v>1171467.46</v>
          </cell>
          <cell r="O247">
            <v>4819768.88</v>
          </cell>
          <cell r="P247">
            <v>8945554.8900000006</v>
          </cell>
        </row>
        <row r="248">
          <cell r="A248" t="str">
            <v>MANAQUIRI2013</v>
          </cell>
          <cell r="B248" t="str">
            <v>MANAQUIRI</v>
          </cell>
          <cell r="C248">
            <v>2013</v>
          </cell>
          <cell r="D248">
            <v>0.60270000000000001</v>
          </cell>
          <cell r="E248">
            <v>0.30690000000000001</v>
          </cell>
          <cell r="F248">
            <v>5145448.25</v>
          </cell>
          <cell r="G248">
            <v>12326911.189999999</v>
          </cell>
          <cell r="H248">
            <v>939121.41</v>
          </cell>
          <cell r="I248">
            <v>19642671.59</v>
          </cell>
          <cell r="J248">
            <v>4.562874624188476E-2</v>
          </cell>
          <cell r="K248">
            <v>0.95437125375811527</v>
          </cell>
          <cell r="L248">
            <v>17437642.079999998</v>
          </cell>
          <cell r="M248">
            <v>9860564.2899999991</v>
          </cell>
          <cell r="N248">
            <v>306420</v>
          </cell>
          <cell r="O248">
            <v>7255245.2300000004</v>
          </cell>
          <cell r="P248">
            <v>9926691.4499999993</v>
          </cell>
        </row>
        <row r="249">
          <cell r="A249" t="str">
            <v>MANAQUIRI2014</v>
          </cell>
          <cell r="B249" t="str">
            <v>MANAQUIRI</v>
          </cell>
          <cell r="C249">
            <v>2014</v>
          </cell>
          <cell r="J249" t="e">
            <v>#DIV/0!</v>
          </cell>
          <cell r="K249" t="e">
            <v>#DIV/0!</v>
          </cell>
          <cell r="P249">
            <v>10638055.529999999</v>
          </cell>
        </row>
        <row r="250">
          <cell r="A250" t="str">
            <v>SÃO BORJA2006</v>
          </cell>
          <cell r="B250" t="str">
            <v>SÃO BORJA</v>
          </cell>
          <cell r="C250">
            <v>2006</v>
          </cell>
          <cell r="D250">
            <v>0.75600000000000001</v>
          </cell>
          <cell r="E250">
            <v>0.14449999999999999</v>
          </cell>
          <cell r="L250">
            <v>11417038.869999999</v>
          </cell>
          <cell r="M250">
            <v>7728294.2400000002</v>
          </cell>
          <cell r="N250">
            <v>3000</v>
          </cell>
          <cell r="O250">
            <v>3641534.86</v>
          </cell>
          <cell r="P250">
            <v>6506815.04</v>
          </cell>
        </row>
        <row r="251">
          <cell r="A251" t="str">
            <v>SÃO BORJA2007</v>
          </cell>
          <cell r="B251" t="str">
            <v>SÃO BORJA</v>
          </cell>
          <cell r="C251">
            <v>2007</v>
          </cell>
          <cell r="D251">
            <v>0.81910000000000005</v>
          </cell>
          <cell r="E251">
            <v>0.31780000000000003</v>
          </cell>
          <cell r="F251">
            <v>9547975.9000000004</v>
          </cell>
          <cell r="G251">
            <v>7723051.54</v>
          </cell>
          <cell r="H251">
            <v>6488369.46</v>
          </cell>
          <cell r="I251">
            <v>31703534.120000001</v>
          </cell>
          <cell r="J251">
            <v>0.16988861115579482</v>
          </cell>
          <cell r="K251">
            <v>0.83011138832053399</v>
          </cell>
          <cell r="L251">
            <v>17380666.539999999</v>
          </cell>
          <cell r="M251">
            <v>7679733.7300000004</v>
          </cell>
          <cell r="N251">
            <v>1275780.3</v>
          </cell>
          <cell r="O251">
            <v>2700618.7</v>
          </cell>
          <cell r="P251">
            <v>7648292.3499999996</v>
          </cell>
        </row>
        <row r="252">
          <cell r="A252" t="str">
            <v>SÃO BORJA2008</v>
          </cell>
          <cell r="B252" t="str">
            <v>SÃO BORJA</v>
          </cell>
          <cell r="C252">
            <v>2008</v>
          </cell>
          <cell r="D252">
            <v>0.81369999999999998</v>
          </cell>
          <cell r="E252">
            <v>0.2576</v>
          </cell>
          <cell r="F252">
            <v>11808176.109999999</v>
          </cell>
          <cell r="G252">
            <v>10037998.76</v>
          </cell>
          <cell r="H252">
            <v>7464481.2199999997</v>
          </cell>
          <cell r="I252">
            <v>39768223.229999997</v>
          </cell>
          <cell r="J252">
            <v>0.15803628668949452</v>
          </cell>
          <cell r="K252">
            <v>0.84196371352222321</v>
          </cell>
          <cell r="L252">
            <v>18156818.09</v>
          </cell>
          <cell r="M252">
            <v>12007916.17</v>
          </cell>
          <cell r="N252">
            <v>782162.8</v>
          </cell>
          <cell r="O252">
            <v>5074883.1500000004</v>
          </cell>
          <cell r="P252">
            <v>10127473.470000001</v>
          </cell>
        </row>
        <row r="253">
          <cell r="A253" t="str">
            <v>SÃO BORJA2009</v>
          </cell>
          <cell r="B253" t="str">
            <v>SÃO BORJA</v>
          </cell>
          <cell r="C253">
            <v>2009</v>
          </cell>
          <cell r="D253">
            <v>0.7833</v>
          </cell>
          <cell r="E253">
            <v>0.31540000000000001</v>
          </cell>
          <cell r="F253">
            <v>11822222.43</v>
          </cell>
          <cell r="G253">
            <v>11167357.050000001</v>
          </cell>
          <cell r="H253">
            <v>8310997.5800000001</v>
          </cell>
          <cell r="I253">
            <v>38977892.159999996</v>
          </cell>
          <cell r="J253">
            <v>0.17574947581154587</v>
          </cell>
          <cell r="K253">
            <v>0.82425052461138637</v>
          </cell>
          <cell r="L253">
            <v>22349670.77</v>
          </cell>
          <cell r="M253">
            <v>14323014.82</v>
          </cell>
          <cell r="N253">
            <v>110145.75</v>
          </cell>
          <cell r="O253">
            <v>7916510.2000000002</v>
          </cell>
          <cell r="P253">
            <v>11138807.51</v>
          </cell>
        </row>
        <row r="254">
          <cell r="A254" t="str">
            <v>SÃO BORJA2010</v>
          </cell>
          <cell r="B254" t="str">
            <v>SÃO BORJA</v>
          </cell>
          <cell r="C254">
            <v>2010</v>
          </cell>
          <cell r="D254">
            <v>0.60040000000000004</v>
          </cell>
          <cell r="E254">
            <v>0.27629999999999999</v>
          </cell>
          <cell r="F254">
            <v>13495105.699999999</v>
          </cell>
          <cell r="G254">
            <v>13686945.43</v>
          </cell>
          <cell r="H254">
            <v>8403225.2799999993</v>
          </cell>
          <cell r="I254">
            <v>45577197.509999998</v>
          </cell>
          <cell r="J254">
            <v>0.15567172030375426</v>
          </cell>
          <cell r="K254">
            <v>0.84432827951099343</v>
          </cell>
          <cell r="L254">
            <v>24660004.690000001</v>
          </cell>
          <cell r="M254">
            <v>15036012.310000001</v>
          </cell>
          <cell r="N254">
            <v>2324969.9300000002</v>
          </cell>
          <cell r="O254">
            <v>7299022.4500000002</v>
          </cell>
          <cell r="P254">
            <v>13656664.83</v>
          </cell>
        </row>
        <row r="255">
          <cell r="A255" t="str">
            <v>SÃO BORJA2011</v>
          </cell>
          <cell r="B255" t="str">
            <v>SÃO BORJA</v>
          </cell>
          <cell r="C255">
            <v>2011</v>
          </cell>
          <cell r="D255">
            <v>0.60370000000000001</v>
          </cell>
          <cell r="E255">
            <v>0.26860000000000001</v>
          </cell>
          <cell r="F255">
            <v>15639972.68</v>
          </cell>
          <cell r="G255">
            <v>14988632.73</v>
          </cell>
          <cell r="H255">
            <v>9891632.1600000001</v>
          </cell>
          <cell r="I255">
            <v>52668258.57</v>
          </cell>
          <cell r="J255">
            <v>0.15811460100325445</v>
          </cell>
          <cell r="K255">
            <v>0.84188539915659244</v>
          </cell>
          <cell r="L255">
            <v>25101237.399999999</v>
          </cell>
          <cell r="M255">
            <v>16591232.689999999</v>
          </cell>
          <cell r="N255">
            <v>1045528.48</v>
          </cell>
          <cell r="O255">
            <v>7464476.2300000004</v>
          </cell>
          <cell r="P255">
            <v>15012637.060000001</v>
          </cell>
        </row>
        <row r="256">
          <cell r="A256" t="str">
            <v>SÃO BORJA2012</v>
          </cell>
          <cell r="B256" t="str">
            <v>SÃO BORJA</v>
          </cell>
          <cell r="C256">
            <v>2012</v>
          </cell>
          <cell r="D256">
            <v>0.88890000000000002</v>
          </cell>
          <cell r="E256">
            <v>0.30780000000000002</v>
          </cell>
          <cell r="F256">
            <v>16609306.16</v>
          </cell>
          <cell r="G256">
            <v>16250574.310000001</v>
          </cell>
          <cell r="H256">
            <v>10772236.630000001</v>
          </cell>
          <cell r="I256">
            <v>55664987.990000002</v>
          </cell>
          <cell r="J256">
            <v>0.16214158084373587</v>
          </cell>
          <cell r="K256">
            <v>0.83785841885522816</v>
          </cell>
          <cell r="L256">
            <v>31650087.77</v>
          </cell>
          <cell r="M256">
            <v>23440403.890000001</v>
          </cell>
          <cell r="N256">
            <v>2670492.63</v>
          </cell>
          <cell r="O256">
            <v>5539191.25</v>
          </cell>
          <cell r="P256">
            <v>16259180.699999999</v>
          </cell>
        </row>
        <row r="257">
          <cell r="A257" t="str">
            <v>SÃO BORJA2013</v>
          </cell>
          <cell r="B257" t="str">
            <v>SÃO BORJA</v>
          </cell>
          <cell r="C257">
            <v>2013</v>
          </cell>
          <cell r="D257">
            <v>0.91579999999999995</v>
          </cell>
          <cell r="E257">
            <v>0.3211</v>
          </cell>
          <cell r="F257">
            <v>18544522.690000001</v>
          </cell>
          <cell r="G257">
            <v>17985273.280000001</v>
          </cell>
          <cell r="H257">
            <v>13270109.029999999</v>
          </cell>
          <cell r="I257">
            <v>60907981.740000002</v>
          </cell>
          <cell r="J257">
            <v>0.17889526265828087</v>
          </cell>
          <cell r="K257">
            <v>0.82110473747652979</v>
          </cell>
          <cell r="L257">
            <v>35625577.950000003</v>
          </cell>
          <cell r="M257">
            <v>25802109.809999999</v>
          </cell>
          <cell r="N257">
            <v>7178211.2699999996</v>
          </cell>
          <cell r="O257">
            <v>6162349.6500000004</v>
          </cell>
          <cell r="P257">
            <v>17985273.280000001</v>
          </cell>
        </row>
        <row r="258">
          <cell r="A258" t="str">
            <v>SÃO BORJA2014</v>
          </cell>
          <cell r="B258" t="str">
            <v>SÃO BORJA</v>
          </cell>
          <cell r="C258">
            <v>2014</v>
          </cell>
          <cell r="D258">
            <v>0.91749999999999998</v>
          </cell>
          <cell r="E258">
            <v>0.3342</v>
          </cell>
          <cell r="F258">
            <v>20034083.960000001</v>
          </cell>
          <cell r="G258">
            <v>19085509.329999998</v>
          </cell>
          <cell r="H258">
            <v>14950556.58</v>
          </cell>
          <cell r="I258">
            <v>65185779.259999998</v>
          </cell>
          <cell r="J258">
            <v>0.18656401522837582</v>
          </cell>
          <cell r="K258">
            <v>0.81343598477162415</v>
          </cell>
          <cell r="L258">
            <v>36291920.880000003</v>
          </cell>
          <cell r="M258">
            <v>28952780.27</v>
          </cell>
          <cell r="N258">
            <v>671771.34</v>
          </cell>
          <cell r="O258">
            <v>6667369.2699999996</v>
          </cell>
          <cell r="P258">
            <v>19049397.93</v>
          </cell>
        </row>
        <row r="259">
          <cell r="A259" t="str">
            <v>LAVRAS DO SUL2006</v>
          </cell>
          <cell r="B259" t="str">
            <v>LAVRAS DO SUL</v>
          </cell>
          <cell r="C259">
            <v>2006</v>
          </cell>
          <cell r="D259">
            <v>0.62029999999999996</v>
          </cell>
          <cell r="E259">
            <v>0.25359999999999999</v>
          </cell>
          <cell r="L259">
            <v>1137902.99</v>
          </cell>
          <cell r="M259">
            <v>959045.16</v>
          </cell>
          <cell r="N259">
            <v>110000</v>
          </cell>
          <cell r="O259">
            <v>68857.83</v>
          </cell>
          <cell r="P259">
            <v>1070456.3799999999</v>
          </cell>
        </row>
        <row r="260">
          <cell r="A260" t="str">
            <v>LAVRAS DO SUL2007</v>
          </cell>
          <cell r="B260" t="str">
            <v>LAVRAS DO SUL</v>
          </cell>
          <cell r="C260">
            <v>2007</v>
          </cell>
          <cell r="D260">
            <v>0.63870000000000005</v>
          </cell>
          <cell r="E260">
            <v>0.2571</v>
          </cell>
          <cell r="F260">
            <v>2098663.5499999998</v>
          </cell>
          <cell r="G260">
            <v>1164567.71</v>
          </cell>
          <cell r="H260">
            <v>1082272.79</v>
          </cell>
          <cell r="I260">
            <v>7312381.4100000001</v>
          </cell>
          <cell r="J260">
            <v>0.1289240466867593</v>
          </cell>
          <cell r="K260">
            <v>0.87107595331324084</v>
          </cell>
          <cell r="L260">
            <v>2545993.1</v>
          </cell>
          <cell r="M260">
            <v>1170975.56</v>
          </cell>
          <cell r="N260">
            <v>81622.960000000006</v>
          </cell>
          <cell r="O260">
            <v>953314.68</v>
          </cell>
          <cell r="P260">
            <v>1154146.42</v>
          </cell>
        </row>
        <row r="261">
          <cell r="A261" t="str">
            <v>LAVRAS DO SUL2008</v>
          </cell>
          <cell r="B261" t="str">
            <v>LAVRAS DO SUL</v>
          </cell>
          <cell r="C261">
            <v>2008</v>
          </cell>
          <cell r="D261">
            <v>0.67649999999999999</v>
          </cell>
          <cell r="E261">
            <v>0.25280000000000002</v>
          </cell>
          <cell r="F261">
            <v>2574930.4300000002</v>
          </cell>
          <cell r="G261">
            <v>1498596.11</v>
          </cell>
          <cell r="H261">
            <v>1024093.03</v>
          </cell>
          <cell r="I261">
            <v>9275628.6899999995</v>
          </cell>
          <cell r="J261">
            <v>9.9429194092828355E-2</v>
          </cell>
          <cell r="K261">
            <v>0.90057080590717153</v>
          </cell>
          <cell r="L261">
            <v>3288908.17</v>
          </cell>
          <cell r="M261">
            <v>400348.3</v>
          </cell>
          <cell r="N261">
            <v>376351.58</v>
          </cell>
          <cell r="O261">
            <v>1012528.95</v>
          </cell>
          <cell r="P261">
            <v>1491006.91</v>
          </cell>
        </row>
        <row r="262">
          <cell r="A262" t="str">
            <v>LAVRAS DO SUL2009</v>
          </cell>
          <cell r="B262" t="str">
            <v>LAVRAS DO SUL</v>
          </cell>
          <cell r="C262">
            <v>2009</v>
          </cell>
          <cell r="D262">
            <v>0.72430000000000005</v>
          </cell>
          <cell r="E262">
            <v>0.2611</v>
          </cell>
          <cell r="F262">
            <v>2485473.6</v>
          </cell>
          <cell r="G262">
            <v>1735316.68</v>
          </cell>
          <cell r="H262">
            <v>838946.47</v>
          </cell>
          <cell r="I262">
            <v>9102947.9199999999</v>
          </cell>
          <cell r="J262">
            <v>8.4384970936726103E-2</v>
          </cell>
          <cell r="K262">
            <v>0.91561502805742934</v>
          </cell>
          <cell r="L262">
            <v>2919746.95</v>
          </cell>
          <cell r="M262">
            <v>1912327.75</v>
          </cell>
          <cell r="N262">
            <v>32320.5</v>
          </cell>
          <cell r="O262">
            <v>848237.64</v>
          </cell>
          <cell r="P262">
            <v>1731674.66</v>
          </cell>
        </row>
        <row r="263">
          <cell r="A263" t="str">
            <v>LAVRAS DO SUL2010</v>
          </cell>
          <cell r="B263" t="str">
            <v>LAVRAS DO SUL</v>
          </cell>
          <cell r="C263">
            <v>2010</v>
          </cell>
          <cell r="D263">
            <v>0.71779999999999999</v>
          </cell>
          <cell r="E263">
            <v>0.26040000000000002</v>
          </cell>
          <cell r="F263">
            <v>3011843.46</v>
          </cell>
          <cell r="G263">
            <v>2121026.62</v>
          </cell>
          <cell r="H263">
            <v>1636690.43</v>
          </cell>
          <cell r="I263">
            <v>10410683.390000001</v>
          </cell>
          <cell r="J263">
            <v>0.13585453989697061</v>
          </cell>
          <cell r="K263">
            <v>0.86414545844291657</v>
          </cell>
          <cell r="L263">
            <v>3826723.76</v>
          </cell>
          <cell r="M263">
            <v>2256816.11</v>
          </cell>
          <cell r="N263">
            <v>435951.91</v>
          </cell>
          <cell r="O263">
            <v>934128.44</v>
          </cell>
          <cell r="P263">
            <v>2114732.56</v>
          </cell>
        </row>
        <row r="264">
          <cell r="A264" t="str">
            <v>LAVRAS DO SUL2011</v>
          </cell>
          <cell r="B264" t="str">
            <v>LAVRAS DO SUL</v>
          </cell>
          <cell r="C264">
            <v>2011</v>
          </cell>
          <cell r="D264">
            <v>0.80230000000000001</v>
          </cell>
          <cell r="E264">
            <v>0.28820000000000001</v>
          </cell>
          <cell r="F264">
            <v>3405176.52</v>
          </cell>
          <cell r="G264">
            <v>2721032.46</v>
          </cell>
          <cell r="H264">
            <v>1465292.23</v>
          </cell>
          <cell r="I264">
            <v>12155413.85</v>
          </cell>
          <cell r="J264">
            <v>0.10757828716027913</v>
          </cell>
          <cell r="K264">
            <v>0.89242171283972083</v>
          </cell>
          <cell r="L264">
            <v>4871740.6900000004</v>
          </cell>
          <cell r="M264">
            <v>3206293.72</v>
          </cell>
          <cell r="N264">
            <v>360803.4</v>
          </cell>
          <cell r="O264">
            <v>1025118.43</v>
          </cell>
          <cell r="P264">
            <v>2709996.71</v>
          </cell>
        </row>
        <row r="265">
          <cell r="A265" t="str">
            <v>LAVRAS DO SUL2012</v>
          </cell>
          <cell r="B265" t="str">
            <v>LAVRAS DO SUL</v>
          </cell>
          <cell r="C265">
            <v>2012</v>
          </cell>
          <cell r="D265">
            <v>0.95799999999999996</v>
          </cell>
          <cell r="E265">
            <v>0.3261</v>
          </cell>
          <cell r="F265">
            <v>3648949.05</v>
          </cell>
          <cell r="G265">
            <v>3063198.97</v>
          </cell>
          <cell r="H265">
            <v>1492342.6</v>
          </cell>
          <cell r="I265">
            <v>13103453.609999999</v>
          </cell>
          <cell r="J265">
            <v>0.10224468604186185</v>
          </cell>
          <cell r="K265">
            <v>0.89775531464326697</v>
          </cell>
          <cell r="L265">
            <v>5629643.75</v>
          </cell>
          <cell r="M265">
            <v>1419047.35</v>
          </cell>
          <cell r="N265">
            <v>16224.26</v>
          </cell>
          <cell r="O265">
            <v>7196117.4199999999</v>
          </cell>
          <cell r="P265">
            <v>3059210.6</v>
          </cell>
        </row>
        <row r="266">
          <cell r="A266" t="str">
            <v>LAVRAS DO SUL2013</v>
          </cell>
          <cell r="B266" t="str">
            <v>LAVRAS DO SUL</v>
          </cell>
          <cell r="C266">
            <v>2013</v>
          </cell>
          <cell r="D266">
            <v>0.99129999999999996</v>
          </cell>
          <cell r="E266">
            <v>0.31269999999999998</v>
          </cell>
          <cell r="F266">
            <v>4028400.8</v>
          </cell>
          <cell r="G266">
            <v>3398924.69</v>
          </cell>
          <cell r="H266">
            <v>1436851.31</v>
          </cell>
          <cell r="I266">
            <v>14676751.9</v>
          </cell>
          <cell r="J266">
            <v>8.9170081462599263E-2</v>
          </cell>
          <cell r="K266">
            <v>0.91082991915799449</v>
          </cell>
          <cell r="L266">
            <v>6032578.1399999997</v>
          </cell>
          <cell r="M266">
            <v>1591981.39</v>
          </cell>
          <cell r="N266">
            <v>40164.92</v>
          </cell>
          <cell r="O266">
            <v>1125084.58</v>
          </cell>
          <cell r="P266">
            <v>3396515.07</v>
          </cell>
        </row>
        <row r="267">
          <cell r="A267" t="str">
            <v>LAVRAS DO SUL2014</v>
          </cell>
          <cell r="B267" t="str">
            <v>LAVRAS DO SUL</v>
          </cell>
          <cell r="C267">
            <v>2014</v>
          </cell>
          <cell r="D267">
            <v>0.99980000000000002</v>
          </cell>
          <cell r="E267">
            <v>0.316</v>
          </cell>
          <cell r="F267">
            <v>4606505.25</v>
          </cell>
          <cell r="G267">
            <v>3397680.2</v>
          </cell>
          <cell r="H267">
            <v>2450566.9500000002</v>
          </cell>
          <cell r="I267">
            <v>15975454.039999999</v>
          </cell>
          <cell r="J267">
            <v>0.132994907039344</v>
          </cell>
          <cell r="K267">
            <v>0.86700509241794521</v>
          </cell>
          <cell r="L267">
            <v>6695240.9500000002</v>
          </cell>
          <cell r="M267">
            <v>4941157.0599999996</v>
          </cell>
          <cell r="N267">
            <v>129067.5</v>
          </cell>
          <cell r="O267">
            <v>1921721.01</v>
          </cell>
          <cell r="P267">
            <v>3388618.35</v>
          </cell>
        </row>
        <row r="268">
          <cell r="A268" t="str">
            <v>POCINHOS2006</v>
          </cell>
          <cell r="B268" t="str">
            <v>POCINHOS</v>
          </cell>
          <cell r="C268">
            <v>2006</v>
          </cell>
          <cell r="D268">
            <v>1.0670999999999999</v>
          </cell>
          <cell r="E268">
            <v>0.28760000000000002</v>
          </cell>
          <cell r="J268" t="e">
            <v>#DIV/0!</v>
          </cell>
          <cell r="K268" t="e">
            <v>#DIV/0!</v>
          </cell>
        </row>
        <row r="269">
          <cell r="A269" t="str">
            <v>POCINHOS2007</v>
          </cell>
          <cell r="B269" t="str">
            <v>POCINHOS</v>
          </cell>
          <cell r="C269">
            <v>2007</v>
          </cell>
          <cell r="D269">
            <v>0.62228029440064847</v>
          </cell>
          <cell r="E269">
            <v>0.19313972983582431</v>
          </cell>
          <cell r="J269" t="e">
            <v>#DIV/0!</v>
          </cell>
          <cell r="K269" t="e">
            <v>#DIV/0!</v>
          </cell>
        </row>
        <row r="270">
          <cell r="A270" t="str">
            <v>POCINHOS2008</v>
          </cell>
          <cell r="B270" t="str">
            <v>POCINHOS</v>
          </cell>
          <cell r="C270">
            <v>2008</v>
          </cell>
          <cell r="D270">
            <v>0.9909102438637476</v>
          </cell>
          <cell r="E270">
            <v>0.32319380084857036</v>
          </cell>
          <cell r="J270" t="e">
            <v>#DIV/0!</v>
          </cell>
          <cell r="K270" t="e">
            <v>#DIV/0!</v>
          </cell>
        </row>
        <row r="271">
          <cell r="A271" t="str">
            <v>POCINHOS2009</v>
          </cell>
          <cell r="B271" t="str">
            <v>POCINHOS</v>
          </cell>
          <cell r="C271">
            <v>2009</v>
          </cell>
          <cell r="D271">
            <v>1</v>
          </cell>
          <cell r="E271">
            <v>0.27370002195471971</v>
          </cell>
          <cell r="J271" t="e">
            <v>#DIV/0!</v>
          </cell>
          <cell r="K271" t="e">
            <v>#DIV/0!</v>
          </cell>
        </row>
        <row r="272">
          <cell r="A272" t="str">
            <v>POCINHOS2010</v>
          </cell>
          <cell r="B272" t="str">
            <v>POCINHOS</v>
          </cell>
          <cell r="C272">
            <v>2010</v>
          </cell>
          <cell r="D272">
            <v>0.76067081701275185</v>
          </cell>
          <cell r="E272">
            <v>0.31752978568466317</v>
          </cell>
          <cell r="J272" t="e">
            <v>#DIV/0!</v>
          </cell>
          <cell r="K272" t="e">
            <v>#DIV/0!</v>
          </cell>
        </row>
        <row r="273">
          <cell r="A273" t="str">
            <v>POCINHOS2011</v>
          </cell>
          <cell r="B273" t="str">
            <v>POCINHOS</v>
          </cell>
          <cell r="C273">
            <v>2011</v>
          </cell>
          <cell r="D273">
            <v>0.6042307883348168</v>
          </cell>
          <cell r="E273">
            <v>0.34751618283524077</v>
          </cell>
          <cell r="J273" t="e">
            <v>#DIV/0!</v>
          </cell>
          <cell r="K273" t="e">
            <v>#DIV/0!</v>
          </cell>
        </row>
        <row r="274">
          <cell r="A274" t="str">
            <v>POCINHOS2012</v>
          </cell>
          <cell r="B274" t="str">
            <v>POCINHOS</v>
          </cell>
          <cell r="C274">
            <v>2012</v>
          </cell>
          <cell r="D274">
            <v>0.63792156446360182</v>
          </cell>
          <cell r="E274">
            <v>0.28403058286988092</v>
          </cell>
          <cell r="J274" t="e">
            <v>#DIV/0!</v>
          </cell>
          <cell r="K274" t="e">
            <v>#DIV/0!</v>
          </cell>
        </row>
        <row r="275">
          <cell r="A275" t="str">
            <v>POCINHOS2013</v>
          </cell>
          <cell r="B275" t="str">
            <v>POCINHOS</v>
          </cell>
          <cell r="C275">
            <v>2013</v>
          </cell>
          <cell r="D275">
            <v>0.69969999999999999</v>
          </cell>
          <cell r="E275">
            <v>0.27050000000000002</v>
          </cell>
          <cell r="J275" t="e">
            <v>#DIV/0!</v>
          </cell>
          <cell r="K275" t="e">
            <v>#DIV/0!</v>
          </cell>
        </row>
        <row r="276">
          <cell r="A276" t="str">
            <v>POCINHOS2014</v>
          </cell>
          <cell r="B276" t="str">
            <v>POCINHOS</v>
          </cell>
          <cell r="C276">
            <v>2014</v>
          </cell>
          <cell r="D276">
            <v>0.69430000000000003</v>
          </cell>
          <cell r="E276">
            <v>0.30320000000000003</v>
          </cell>
          <cell r="J276" t="e">
            <v>#DIV/0!</v>
          </cell>
          <cell r="K276" t="e">
            <v>#DIV/0!</v>
          </cell>
        </row>
        <row r="277">
          <cell r="A277" t="str">
            <v>CAMPINA GRANDE2006</v>
          </cell>
          <cell r="B277" t="str">
            <v>CAMPINA GRANDE</v>
          </cell>
          <cell r="C277">
            <v>2006</v>
          </cell>
          <cell r="D277">
            <v>0.97770000000000001</v>
          </cell>
          <cell r="E277">
            <v>0.27879999999999999</v>
          </cell>
          <cell r="J277" t="e">
            <v>#DIV/0!</v>
          </cell>
          <cell r="K277" t="e">
            <v>#DIV/0!</v>
          </cell>
        </row>
        <row r="278">
          <cell r="A278" t="str">
            <v>CAMPINA GRANDE2007</v>
          </cell>
          <cell r="B278" t="str">
            <v>CAMPINA GRANDE</v>
          </cell>
          <cell r="C278">
            <v>2007</v>
          </cell>
          <cell r="D278">
            <v>0.90508722086222415</v>
          </cell>
          <cell r="E278">
            <v>0.27036568276080958</v>
          </cell>
          <cell r="J278" t="e">
            <v>#DIV/0!</v>
          </cell>
          <cell r="K278" t="e">
            <v>#DIV/0!</v>
          </cell>
        </row>
        <row r="279">
          <cell r="A279" t="str">
            <v>CAMPINA GRANDE2008</v>
          </cell>
          <cell r="B279" t="str">
            <v>CAMPINA GRANDE</v>
          </cell>
          <cell r="C279">
            <v>2008</v>
          </cell>
          <cell r="D279">
            <v>0.75276145833920638</v>
          </cell>
          <cell r="E279">
            <v>0.2653149984988632</v>
          </cell>
          <cell r="J279" t="e">
            <v>#DIV/0!</v>
          </cell>
          <cell r="K279" t="e">
            <v>#DIV/0!</v>
          </cell>
        </row>
        <row r="280">
          <cell r="A280" t="str">
            <v>CAMPINA GRANDE2009</v>
          </cell>
          <cell r="B280" t="str">
            <v>CAMPINA GRANDE</v>
          </cell>
          <cell r="C280">
            <v>2009</v>
          </cell>
          <cell r="D280">
            <v>0.78292916644727739</v>
          </cell>
          <cell r="E280">
            <v>0.28557258407811464</v>
          </cell>
          <cell r="J280" t="e">
            <v>#DIV/0!</v>
          </cell>
          <cell r="K280" t="e">
            <v>#DIV/0!</v>
          </cell>
        </row>
        <row r="281">
          <cell r="A281" t="str">
            <v>CAMPINA GRANDE2010</v>
          </cell>
          <cell r="B281" t="str">
            <v>CAMPINA GRANDE</v>
          </cell>
          <cell r="C281">
            <v>2010</v>
          </cell>
          <cell r="D281">
            <v>0.87859647818184894</v>
          </cell>
          <cell r="E281">
            <v>0.27108326506815089</v>
          </cell>
          <cell r="J281" t="e">
            <v>#DIV/0!</v>
          </cell>
          <cell r="K281" t="e">
            <v>#DIV/0!</v>
          </cell>
        </row>
        <row r="282">
          <cell r="A282" t="str">
            <v>CAMPINA GRANDE2011</v>
          </cell>
          <cell r="B282" t="str">
            <v>CAMPINA GRANDE</v>
          </cell>
          <cell r="C282">
            <v>2011</v>
          </cell>
          <cell r="D282">
            <v>0.76966454434711495</v>
          </cell>
          <cell r="E282">
            <v>0.25222521162662093</v>
          </cell>
          <cell r="J282" t="e">
            <v>#DIV/0!</v>
          </cell>
          <cell r="K282" t="e">
            <v>#DIV/0!</v>
          </cell>
        </row>
        <row r="283">
          <cell r="A283" t="str">
            <v>CAMPINA GRANDE2012</v>
          </cell>
          <cell r="B283" t="str">
            <v>CAMPINA GRANDE</v>
          </cell>
          <cell r="C283">
            <v>2012</v>
          </cell>
          <cell r="D283">
            <v>0.81071631482344098</v>
          </cell>
          <cell r="E283">
            <v>0.30136011348638719</v>
          </cell>
          <cell r="J283" t="e">
            <v>#DIV/0!</v>
          </cell>
          <cell r="K283" t="e">
            <v>#DIV/0!</v>
          </cell>
        </row>
        <row r="284">
          <cell r="A284" t="str">
            <v>CAMPINA GRANDE2013</v>
          </cell>
          <cell r="B284" t="str">
            <v>CAMPINA GRANDE</v>
          </cell>
          <cell r="C284">
            <v>2013</v>
          </cell>
          <cell r="D284">
            <v>0.92159999999999997</v>
          </cell>
          <cell r="E284">
            <v>0.28799999999999998</v>
          </cell>
          <cell r="J284" t="e">
            <v>#DIV/0!</v>
          </cell>
          <cell r="K284" t="e">
            <v>#DIV/0!</v>
          </cell>
        </row>
        <row r="285">
          <cell r="A285" t="str">
            <v>CAMPINA GRANDE2014</v>
          </cell>
          <cell r="B285" t="str">
            <v>CAMPINA GRANDE</v>
          </cell>
          <cell r="C285">
            <v>2014</v>
          </cell>
          <cell r="D285">
            <v>0.96399999999999997</v>
          </cell>
          <cell r="E285">
            <v>0.26590000000000003</v>
          </cell>
          <cell r="J285" t="e">
            <v>#DIV/0!</v>
          </cell>
          <cell r="K285" t="e">
            <v>#DIV/0!</v>
          </cell>
        </row>
        <row r="286">
          <cell r="A286" t="str">
            <v>DIANÓPOLIS2006</v>
          </cell>
          <cell r="B286" t="str">
            <v>DIANÓPOLIS</v>
          </cell>
          <cell r="C286">
            <v>2006</v>
          </cell>
          <cell r="D286">
            <v>0.61840000000000006</v>
          </cell>
          <cell r="E286">
            <v>0.16400000000000001</v>
          </cell>
          <cell r="L286">
            <v>1668242.44</v>
          </cell>
          <cell r="M286">
            <v>922640.6</v>
          </cell>
          <cell r="N286">
            <v>76381</v>
          </cell>
          <cell r="O286">
            <v>669220.84</v>
          </cell>
          <cell r="P286">
            <v>1490931.88</v>
          </cell>
        </row>
        <row r="287">
          <cell r="A287" t="str">
            <v>DIANÓPOLIS2007</v>
          </cell>
          <cell r="B287" t="str">
            <v>DIANÓPOLIS</v>
          </cell>
          <cell r="C287">
            <v>2007</v>
          </cell>
          <cell r="D287">
            <v>0.79810000000000003</v>
          </cell>
          <cell r="E287">
            <v>0.3337</v>
          </cell>
          <cell r="F287">
            <v>2989383.18</v>
          </cell>
          <cell r="G287">
            <v>2330980.21</v>
          </cell>
          <cell r="H287">
            <v>3140345.43</v>
          </cell>
          <cell r="I287">
            <v>8817187.3100000005</v>
          </cell>
          <cell r="J287">
            <v>0.33680524361894948</v>
          </cell>
          <cell r="K287">
            <v>0.94565231315284315</v>
          </cell>
          <cell r="L287">
            <v>4978453.2699999996</v>
          </cell>
          <cell r="M287">
            <v>2584874.85</v>
          </cell>
          <cell r="N287">
            <v>329118.99</v>
          </cell>
          <cell r="O287">
            <v>4978453.2699999996</v>
          </cell>
          <cell r="P287">
            <v>2104345.29</v>
          </cell>
        </row>
        <row r="288">
          <cell r="A288" t="str">
            <v>DIANÓPOLIS2008</v>
          </cell>
          <cell r="B288" t="str">
            <v>DIANÓPOLIS</v>
          </cell>
          <cell r="C288">
            <v>2008</v>
          </cell>
          <cell r="D288">
            <v>0.65620000000000001</v>
          </cell>
          <cell r="E288">
            <v>0.31669999999999998</v>
          </cell>
          <cell r="F288">
            <v>3400128.24</v>
          </cell>
          <cell r="G288">
            <v>2385763.14</v>
          </cell>
          <cell r="H288">
            <v>2814736.14</v>
          </cell>
          <cell r="I288">
            <v>10785776.83</v>
          </cell>
          <cell r="J288">
            <v>0.29495133997250039</v>
          </cell>
          <cell r="K288">
            <v>1.1302229304707927</v>
          </cell>
          <cell r="L288">
            <v>6635118.0700000003</v>
          </cell>
          <cell r="M288">
            <v>3605094.89</v>
          </cell>
          <cell r="N288">
            <v>987760.69</v>
          </cell>
          <cell r="O288">
            <v>2042262.49</v>
          </cell>
          <cell r="P288">
            <v>3127647.17</v>
          </cell>
        </row>
        <row r="289">
          <cell r="A289" t="str">
            <v>DIANÓPOLIS2009</v>
          </cell>
          <cell r="B289" t="str">
            <v>DIANÓPOLIS</v>
          </cell>
          <cell r="C289">
            <v>2009</v>
          </cell>
          <cell r="D289">
            <v>0.6</v>
          </cell>
          <cell r="E289">
            <v>0.3543</v>
          </cell>
          <cell r="F289">
            <v>3042983.49</v>
          </cell>
          <cell r="G289">
            <v>3311057.64</v>
          </cell>
          <cell r="H289">
            <v>1980802.47</v>
          </cell>
          <cell r="I289">
            <v>10191131.5</v>
          </cell>
          <cell r="J289">
            <v>0.14955964871091762</v>
          </cell>
          <cell r="K289">
            <v>0.76947705295761626</v>
          </cell>
          <cell r="L289">
            <v>7618172.9000000004</v>
          </cell>
          <cell r="M289">
            <v>3436032.26</v>
          </cell>
          <cell r="N289">
            <v>90507.07</v>
          </cell>
          <cell r="O289">
            <v>4091633.57</v>
          </cell>
          <cell r="P289">
            <v>3311057.64</v>
          </cell>
        </row>
        <row r="290">
          <cell r="A290" t="str">
            <v>DIANÓPOLIS2010</v>
          </cell>
          <cell r="B290" t="str">
            <v>DIANÓPOLIS</v>
          </cell>
          <cell r="C290">
            <v>2010</v>
          </cell>
          <cell r="D290">
            <v>0.74719999999999998</v>
          </cell>
          <cell r="E290">
            <v>0.25819999999999999</v>
          </cell>
          <cell r="F290">
            <v>3402221.29</v>
          </cell>
          <cell r="G290">
            <v>3641852.33</v>
          </cell>
          <cell r="H290">
            <v>2568260.54</v>
          </cell>
          <cell r="I290">
            <v>11040624.6</v>
          </cell>
          <cell r="J290">
            <v>0.17630180381311616</v>
          </cell>
          <cell r="K290">
            <v>0.75789897554687502</v>
          </cell>
          <cell r="L290">
            <v>5922508.5999999996</v>
          </cell>
          <cell r="M290">
            <v>3329239.78</v>
          </cell>
          <cell r="N290">
            <v>360448.17</v>
          </cell>
          <cell r="O290">
            <v>2232820.65</v>
          </cell>
          <cell r="P290">
            <v>3641852.33</v>
          </cell>
        </row>
        <row r="291">
          <cell r="A291" t="str">
            <v>DIANÓPOLIS2011</v>
          </cell>
          <cell r="B291" t="str">
            <v>DIANÓPOLIS</v>
          </cell>
          <cell r="C291">
            <v>2011</v>
          </cell>
          <cell r="D291">
            <v>0.71409999999999996</v>
          </cell>
          <cell r="E291">
            <v>0.25969999999999999</v>
          </cell>
          <cell r="F291">
            <v>4060096.51</v>
          </cell>
          <cell r="G291">
            <v>4177986.65</v>
          </cell>
          <cell r="H291">
            <v>1692831.58</v>
          </cell>
          <cell r="I291">
            <v>14547554.460000001</v>
          </cell>
          <cell r="J291">
            <v>0.10129469777027651</v>
          </cell>
          <cell r="K291">
            <v>0.87048832839137968</v>
          </cell>
          <cell r="L291">
            <v>6850981.0700000003</v>
          </cell>
          <cell r="M291">
            <v>4722372.6500000004</v>
          </cell>
          <cell r="N291">
            <v>29262.87</v>
          </cell>
          <cell r="O291">
            <v>2099345.5499999998</v>
          </cell>
          <cell r="P291">
            <v>4330632.6500000004</v>
          </cell>
        </row>
        <row r="292">
          <cell r="A292" t="str">
            <v>DIANÓPOLIS2012</v>
          </cell>
          <cell r="B292" t="str">
            <v>DIANÓPOLIS</v>
          </cell>
          <cell r="C292">
            <v>2012</v>
          </cell>
          <cell r="D292">
            <v>0.78059999999999996</v>
          </cell>
          <cell r="E292">
            <v>0.33760000000000001</v>
          </cell>
          <cell r="F292">
            <v>4735894.04</v>
          </cell>
          <cell r="G292">
            <v>4653446.96</v>
          </cell>
          <cell r="H292">
            <v>2981128.53</v>
          </cell>
          <cell r="I292">
            <v>15962447.640000001</v>
          </cell>
          <cell r="J292">
            <v>0.16015700595843901</v>
          </cell>
          <cell r="K292">
            <v>0.85756041581700981</v>
          </cell>
          <cell r="L292">
            <v>9150042.9000000004</v>
          </cell>
          <cell r="M292">
            <v>5485837.8600000003</v>
          </cell>
          <cell r="N292">
            <v>619490.53</v>
          </cell>
          <cell r="O292">
            <v>3044714.51</v>
          </cell>
          <cell r="P292">
            <v>4663553.4000000004</v>
          </cell>
        </row>
        <row r="293">
          <cell r="A293" t="str">
            <v>DIANÓPOLIS2013</v>
          </cell>
          <cell r="B293" t="str">
            <v>DIANÓPOLIS</v>
          </cell>
          <cell r="C293">
            <v>2013</v>
          </cell>
          <cell r="D293">
            <v>0.81420000000000003</v>
          </cell>
          <cell r="E293">
            <v>0.27479999999999999</v>
          </cell>
          <cell r="F293">
            <v>5040695.37</v>
          </cell>
          <cell r="G293">
            <v>5592397.4900000002</v>
          </cell>
          <cell r="H293">
            <v>2497401.83</v>
          </cell>
          <cell r="I293">
            <v>17665379.629999999</v>
          </cell>
          <cell r="J293">
            <v>0.11164271828253038</v>
          </cell>
          <cell r="K293">
            <v>0.78970511581071456</v>
          </cell>
          <cell r="L293">
            <v>9096179.6400000006</v>
          </cell>
          <cell r="M293">
            <v>5208961.57</v>
          </cell>
          <cell r="N293">
            <v>150649.34</v>
          </cell>
          <cell r="O293">
            <v>3736568.73</v>
          </cell>
          <cell r="P293">
            <v>5609311.9500000002</v>
          </cell>
        </row>
        <row r="294">
          <cell r="A294" t="str">
            <v>DIANÓPOLIS2014</v>
          </cell>
          <cell r="B294" t="str">
            <v>DIANÓPOLIS</v>
          </cell>
          <cell r="C294">
            <v>2014</v>
          </cell>
          <cell r="D294">
            <v>0.78420000000000001</v>
          </cell>
          <cell r="E294">
            <v>0.34820000000000001</v>
          </cell>
          <cell r="F294">
            <v>5767878.5700000003</v>
          </cell>
          <cell r="G294">
            <v>6316211.5899999999</v>
          </cell>
          <cell r="H294">
            <v>3648661.73</v>
          </cell>
          <cell r="I294">
            <v>19422852.539999999</v>
          </cell>
          <cell r="J294">
            <v>0.14441654138758833</v>
          </cell>
          <cell r="K294">
            <v>0.76876986557697002</v>
          </cell>
          <cell r="L294">
            <v>11754068.98</v>
          </cell>
          <cell r="M294">
            <v>7312205.0099999998</v>
          </cell>
          <cell r="N294">
            <v>167845.12</v>
          </cell>
          <cell r="O294">
            <v>4273841.91</v>
          </cell>
          <cell r="P294">
            <v>6209632.79</v>
          </cell>
        </row>
        <row r="295">
          <cell r="A295" t="str">
            <v>SÃO JULIÃO2006</v>
          </cell>
          <cell r="B295" t="str">
            <v>SÃO JULIÃO</v>
          </cell>
          <cell r="C295">
            <v>2006</v>
          </cell>
          <cell r="D295">
            <v>0.62939999999999996</v>
          </cell>
          <cell r="E295">
            <v>0.29980000000000001</v>
          </cell>
          <cell r="L295">
            <v>1189760.56</v>
          </cell>
          <cell r="M295">
            <v>751317.91</v>
          </cell>
          <cell r="N295">
            <v>10341</v>
          </cell>
          <cell r="O295">
            <v>428101.65</v>
          </cell>
          <cell r="P295">
            <v>1069108.02</v>
          </cell>
        </row>
        <row r="296">
          <cell r="A296" t="str">
            <v>SÃO JULIÃO2007</v>
          </cell>
          <cell r="B296" t="str">
            <v>SÃO JULIÃO</v>
          </cell>
          <cell r="C296">
            <v>2007</v>
          </cell>
          <cell r="D296">
            <v>0.62080000000000002</v>
          </cell>
          <cell r="E296">
            <v>0.2611</v>
          </cell>
          <cell r="F296">
            <v>803286.84</v>
          </cell>
          <cell r="G296">
            <v>1347690.94</v>
          </cell>
          <cell r="H296">
            <v>243062.51</v>
          </cell>
          <cell r="I296">
            <v>2970084.83</v>
          </cell>
          <cell r="J296">
            <v>4.5088696300058233E-2</v>
          </cell>
          <cell r="K296">
            <v>0.55095807611498826</v>
          </cell>
          <cell r="L296">
            <v>1850255.67</v>
          </cell>
          <cell r="M296">
            <v>1079352.92</v>
          </cell>
          <cell r="N296">
            <v>106995.82</v>
          </cell>
          <cell r="O296">
            <v>663906.93000000005</v>
          </cell>
          <cell r="P296">
            <v>1322949.03</v>
          </cell>
        </row>
        <row r="297">
          <cell r="A297" t="str">
            <v>SÃO JULIÃO2008</v>
          </cell>
          <cell r="B297" t="str">
            <v>SÃO JULIÃO</v>
          </cell>
          <cell r="C297">
            <v>2008</v>
          </cell>
          <cell r="D297">
            <v>0.76480000000000004</v>
          </cell>
          <cell r="E297">
            <v>0.26150000000000001</v>
          </cell>
          <cell r="F297">
            <v>1070444.8899999999</v>
          </cell>
          <cell r="G297">
            <v>1466906.55</v>
          </cell>
          <cell r="H297">
            <v>308441.03999999998</v>
          </cell>
          <cell r="I297">
            <v>3973338.53</v>
          </cell>
          <cell r="J297">
            <v>5.256657965021698E-2</v>
          </cell>
          <cell r="K297">
            <v>0.67716285846566027</v>
          </cell>
          <cell r="L297">
            <v>2371885.71</v>
          </cell>
          <cell r="M297">
            <v>1363867.01</v>
          </cell>
          <cell r="N297">
            <v>228000</v>
          </cell>
          <cell r="O297">
            <v>780018.7</v>
          </cell>
          <cell r="P297">
            <v>1491143.03</v>
          </cell>
        </row>
        <row r="298">
          <cell r="A298" t="str">
            <v>SÃO JULIÃO2009</v>
          </cell>
          <cell r="B298" t="str">
            <v>SÃO JULIÃO</v>
          </cell>
          <cell r="C298">
            <v>2009</v>
          </cell>
          <cell r="D298">
            <v>0.79090000000000005</v>
          </cell>
          <cell r="E298">
            <v>0.31180000000000002</v>
          </cell>
          <cell r="F298">
            <v>1072148.1599999999</v>
          </cell>
          <cell r="G298">
            <v>1502707.39</v>
          </cell>
          <cell r="H298">
            <v>389576.95</v>
          </cell>
          <cell r="I298">
            <v>3899015.69</v>
          </cell>
          <cell r="J298">
            <v>6.4812509839324087E-2</v>
          </cell>
          <cell r="K298">
            <v>0.64866515529680069</v>
          </cell>
          <cell r="L298">
            <v>2194708.06</v>
          </cell>
          <cell r="M298">
            <v>1332969.3400000001</v>
          </cell>
          <cell r="N298">
            <v>99274</v>
          </cell>
          <cell r="O298">
            <v>762464.72</v>
          </cell>
          <cell r="P298">
            <v>1508909.99</v>
          </cell>
        </row>
        <row r="299">
          <cell r="A299" t="str">
            <v>SÃO JULIÃO2010</v>
          </cell>
          <cell r="B299" t="str">
            <v>SÃO JULIÃO</v>
          </cell>
          <cell r="C299">
            <v>2010</v>
          </cell>
          <cell r="D299">
            <v>0.62060000000000004</v>
          </cell>
          <cell r="E299">
            <v>0.34150000000000003</v>
          </cell>
          <cell r="F299">
            <v>1157529.1299999999</v>
          </cell>
          <cell r="G299">
            <v>1670834.04</v>
          </cell>
          <cell r="H299">
            <v>408263.34</v>
          </cell>
          <cell r="I299">
            <v>4221853.17</v>
          </cell>
          <cell r="J299">
            <v>6.1086758203705259E-2</v>
          </cell>
          <cell r="K299">
            <v>0.63169846150608711</v>
          </cell>
          <cell r="L299">
            <v>2964037.52</v>
          </cell>
          <cell r="M299">
            <v>1555529.13</v>
          </cell>
          <cell r="N299">
            <v>494057.73</v>
          </cell>
          <cell r="O299">
            <v>904450.66</v>
          </cell>
          <cell r="P299">
            <v>1670834.04</v>
          </cell>
        </row>
        <row r="300">
          <cell r="A300" t="str">
            <v>SÃO JULIÃO2011</v>
          </cell>
          <cell r="B300" t="str">
            <v>SÃO JULIÃO</v>
          </cell>
          <cell r="C300">
            <v>2011</v>
          </cell>
          <cell r="D300">
            <v>0.60160000000000002</v>
          </cell>
          <cell r="E300">
            <v>0.26640000000000003</v>
          </cell>
          <cell r="F300">
            <v>1351612.58</v>
          </cell>
          <cell r="G300">
            <v>2320777.37</v>
          </cell>
          <cell r="H300">
            <v>246971.7</v>
          </cell>
          <cell r="I300">
            <v>5159478.63</v>
          </cell>
          <cell r="J300">
            <v>2.6604415312788059E-2</v>
          </cell>
          <cell r="K300">
            <v>0.55579206957710037</v>
          </cell>
          <cell r="L300">
            <v>2969062.25</v>
          </cell>
          <cell r="M300">
            <v>2041997.57</v>
          </cell>
          <cell r="N300">
            <v>94192.46</v>
          </cell>
          <cell r="O300">
            <v>832872.22</v>
          </cell>
          <cell r="P300">
            <v>2328239.83</v>
          </cell>
        </row>
        <row r="301">
          <cell r="A301" t="str">
            <v>SÃO JULIÃO2012</v>
          </cell>
          <cell r="B301" t="str">
            <v>SÃO JULIÃO</v>
          </cell>
          <cell r="C301">
            <v>2012</v>
          </cell>
          <cell r="D301">
            <v>0.71460000000000001</v>
          </cell>
          <cell r="E301">
            <v>0.2707</v>
          </cell>
          <cell r="F301">
            <v>1384473.55</v>
          </cell>
          <cell r="G301">
            <v>2886787.93</v>
          </cell>
          <cell r="H301">
            <v>238828.01</v>
          </cell>
          <cell r="I301">
            <v>5299066.17</v>
          </cell>
          <cell r="J301">
            <v>2.0682850263961026E-2</v>
          </cell>
          <cell r="K301">
            <v>0.45890677618982562</v>
          </cell>
          <cell r="L301">
            <v>4336286.21</v>
          </cell>
          <cell r="M301">
            <v>2382820.7799999998</v>
          </cell>
          <cell r="N301">
            <v>801959.13</v>
          </cell>
          <cell r="O301">
            <v>1151506.3</v>
          </cell>
          <cell r="P301">
            <v>2485943.66</v>
          </cell>
        </row>
        <row r="302">
          <cell r="A302" t="str">
            <v>SÃO JULIÃO2013</v>
          </cell>
          <cell r="B302" t="str">
            <v>SÃO JULIÃO</v>
          </cell>
          <cell r="C302">
            <v>2013</v>
          </cell>
          <cell r="D302">
            <v>0.6089</v>
          </cell>
          <cell r="E302">
            <v>0.32090000000000002</v>
          </cell>
          <cell r="F302">
            <v>1491488.59</v>
          </cell>
          <cell r="G302">
            <v>2595384.65</v>
          </cell>
          <cell r="H302">
            <v>238370.27</v>
          </cell>
          <cell r="I302">
            <v>5727584.0999999996</v>
          </cell>
          <cell r="J302">
            <v>2.2960977094474224E-2</v>
          </cell>
          <cell r="K302">
            <v>0.55170859741348932</v>
          </cell>
          <cell r="L302">
            <v>4588576.5199999996</v>
          </cell>
          <cell r="M302">
            <v>2509944.27</v>
          </cell>
          <cell r="N302">
            <v>876537.34</v>
          </cell>
          <cell r="O302">
            <v>1301724.6599999999</v>
          </cell>
          <cell r="P302">
            <v>2693749.63</v>
          </cell>
        </row>
        <row r="303">
          <cell r="A303" t="str">
            <v>SÃO JULIÃO2014</v>
          </cell>
          <cell r="B303" t="str">
            <v>SÃO JULIÃO</v>
          </cell>
          <cell r="C303">
            <v>2014</v>
          </cell>
          <cell r="D303">
            <v>0.6</v>
          </cell>
          <cell r="E303">
            <v>0.30830000000000002</v>
          </cell>
          <cell r="F303">
            <v>1601027.43</v>
          </cell>
          <cell r="G303">
            <v>3319922.02</v>
          </cell>
          <cell r="H303">
            <v>215939.78</v>
          </cell>
          <cell r="I303">
            <v>6188169.9299999997</v>
          </cell>
          <cell r="J303">
            <v>1.6260907537822229E-2</v>
          </cell>
          <cell r="K303">
            <v>0.46598759644962984</v>
          </cell>
          <cell r="L303">
            <v>4531055.2</v>
          </cell>
          <cell r="M303">
            <v>2873657.54</v>
          </cell>
          <cell r="N303">
            <v>31860</v>
          </cell>
          <cell r="O303">
            <v>1625537.66</v>
          </cell>
          <cell r="P303">
            <v>3390752.58</v>
          </cell>
        </row>
        <row r="304">
          <cell r="A304" t="str">
            <v>CUMARU2006</v>
          </cell>
          <cell r="B304" t="str">
            <v>CUMARU</v>
          </cell>
          <cell r="C304">
            <v>2006</v>
          </cell>
          <cell r="D304">
            <v>0.60160000000000002</v>
          </cell>
          <cell r="E304">
            <v>0.26640000000000003</v>
          </cell>
          <cell r="L304">
            <v>2965447.73</v>
          </cell>
          <cell r="M304">
            <v>2415809.71</v>
          </cell>
          <cell r="N304">
            <v>35960</v>
          </cell>
          <cell r="O304">
            <v>513678.02</v>
          </cell>
        </row>
        <row r="305">
          <cell r="A305" t="str">
            <v>CUMARU2007</v>
          </cell>
          <cell r="B305" t="str">
            <v>CUMARU</v>
          </cell>
          <cell r="C305">
            <v>2007</v>
          </cell>
          <cell r="D305">
            <v>0.61199999999999999</v>
          </cell>
          <cell r="E305">
            <v>0.28889999999999999</v>
          </cell>
          <cell r="F305">
            <v>2835710.56</v>
          </cell>
          <cell r="G305">
            <v>3302077.47</v>
          </cell>
          <cell r="H305">
            <v>189127.5</v>
          </cell>
          <cell r="I305">
            <v>11153714.75</v>
          </cell>
          <cell r="J305">
            <v>1.6673730974856617E-2</v>
          </cell>
          <cell r="K305">
            <v>0.98332626990675664</v>
          </cell>
          <cell r="L305">
            <v>5536624.3700000001</v>
          </cell>
          <cell r="M305">
            <v>3115283.02</v>
          </cell>
          <cell r="N305">
            <v>171078.92</v>
          </cell>
          <cell r="O305">
            <v>2250262.4300000002</v>
          </cell>
        </row>
        <row r="306">
          <cell r="A306" t="str">
            <v>CUMARU2008</v>
          </cell>
          <cell r="B306" t="str">
            <v>CUMARU</v>
          </cell>
          <cell r="C306">
            <v>2008</v>
          </cell>
          <cell r="D306">
            <v>0.77090000000000003</v>
          </cell>
          <cell r="E306">
            <v>0.21</v>
          </cell>
          <cell r="F306">
            <v>2469872.25</v>
          </cell>
          <cell r="G306">
            <v>4058892.31</v>
          </cell>
          <cell r="H306">
            <v>358809.24</v>
          </cell>
          <cell r="I306">
            <v>9520679.7599999998</v>
          </cell>
          <cell r="J306">
            <v>3.631860311803576E-2</v>
          </cell>
          <cell r="K306">
            <v>0.96368139688196419</v>
          </cell>
          <cell r="L306">
            <v>5200433.62</v>
          </cell>
          <cell r="M306">
            <v>3578211.36</v>
          </cell>
          <cell r="N306">
            <v>183312.41</v>
          </cell>
          <cell r="O306">
            <v>1438909.85</v>
          </cell>
        </row>
        <row r="307">
          <cell r="A307" t="str">
            <v>CUMARU2009</v>
          </cell>
          <cell r="B307" t="str">
            <v>CUMARU</v>
          </cell>
          <cell r="C307">
            <v>2009</v>
          </cell>
          <cell r="D307">
            <v>0.63249999999999995</v>
          </cell>
          <cell r="E307">
            <v>0.27479999999999999</v>
          </cell>
          <cell r="F307">
            <v>2913770.45</v>
          </cell>
          <cell r="G307">
            <v>4562470.26</v>
          </cell>
          <cell r="H307">
            <v>369636.75</v>
          </cell>
          <cell r="I307">
            <v>11285445.07</v>
          </cell>
          <cell r="J307">
            <v>3.1714642277328328E-2</v>
          </cell>
          <cell r="K307">
            <v>0.96828535943866134</v>
          </cell>
          <cell r="L307">
            <v>6372268.8600000003</v>
          </cell>
          <cell r="M307">
            <v>3881855.92</v>
          </cell>
          <cell r="N307">
            <v>791989.16</v>
          </cell>
          <cell r="O307">
            <v>1698423.78</v>
          </cell>
        </row>
        <row r="308">
          <cell r="A308" t="str">
            <v>CUMARU2010</v>
          </cell>
          <cell r="B308" t="str">
            <v>CUMARU</v>
          </cell>
          <cell r="C308">
            <v>2010</v>
          </cell>
          <cell r="D308">
            <v>0.60250000000000004</v>
          </cell>
          <cell r="E308">
            <v>0.28449999999999998</v>
          </cell>
          <cell r="F308">
            <v>3784707.17</v>
          </cell>
          <cell r="G308">
            <v>4906655.71</v>
          </cell>
          <cell r="H308">
            <v>459490.45</v>
          </cell>
          <cell r="I308">
            <v>14679338.23</v>
          </cell>
          <cell r="J308">
            <v>3.0351783464399443E-2</v>
          </cell>
          <cell r="K308">
            <v>0.96964821653560063</v>
          </cell>
          <cell r="L308">
            <v>8897003.1300000008</v>
          </cell>
          <cell r="M308">
            <v>4168419.2</v>
          </cell>
          <cell r="N308">
            <v>2300520.1800000002</v>
          </cell>
          <cell r="O308">
            <v>2428063.75</v>
          </cell>
        </row>
        <row r="309">
          <cell r="A309" t="str">
            <v>CUMARU2011</v>
          </cell>
          <cell r="B309" t="str">
            <v>CUMARU</v>
          </cell>
          <cell r="C309">
            <v>2011</v>
          </cell>
          <cell r="D309">
            <v>0.60419999999999996</v>
          </cell>
          <cell r="E309">
            <v>0.29899999999999999</v>
          </cell>
          <cell r="F309">
            <v>3800307.94</v>
          </cell>
          <cell r="G309">
            <v>6296276.6200000001</v>
          </cell>
          <cell r="H309">
            <v>554850.19999999995</v>
          </cell>
          <cell r="I309">
            <v>14646381.550000001</v>
          </cell>
          <cell r="J309">
            <v>3.650034475890393E-2</v>
          </cell>
          <cell r="K309">
            <v>0.96349965458325471</v>
          </cell>
          <cell r="L309">
            <v>8863891.4700000007</v>
          </cell>
          <cell r="M309">
            <v>5290642.4800000004</v>
          </cell>
          <cell r="N309">
            <v>875792.91</v>
          </cell>
          <cell r="O309">
            <v>2697456.08</v>
          </cell>
        </row>
        <row r="310">
          <cell r="A310" t="str">
            <v>CUMARU2012</v>
          </cell>
          <cell r="B310" t="str">
            <v>CUMARU</v>
          </cell>
          <cell r="C310">
            <v>2012</v>
          </cell>
          <cell r="D310">
            <v>0.82820000000000005</v>
          </cell>
          <cell r="E310">
            <v>0.35020000000000001</v>
          </cell>
          <cell r="F310">
            <v>4018221.75</v>
          </cell>
          <cell r="G310">
            <v>6399274.3499999996</v>
          </cell>
          <cell r="H310">
            <v>741767.84</v>
          </cell>
          <cell r="I310">
            <v>15331119.16</v>
          </cell>
          <cell r="J310">
            <v>4.6150255395934779E-2</v>
          </cell>
          <cell r="K310">
            <v>0.95384974460406524</v>
          </cell>
          <cell r="L310">
            <v>13083362.75</v>
          </cell>
          <cell r="M310">
            <v>7508319.6200000001</v>
          </cell>
          <cell r="N310">
            <v>2994610.6</v>
          </cell>
          <cell r="O310">
            <v>2580432.5299999998</v>
          </cell>
        </row>
        <row r="311">
          <cell r="A311" t="str">
            <v>CUMARU2013</v>
          </cell>
          <cell r="B311" t="str">
            <v>CUMARU</v>
          </cell>
          <cell r="C311">
            <v>2013</v>
          </cell>
          <cell r="D311">
            <v>0.63970000000000005</v>
          </cell>
          <cell r="E311">
            <v>0.28110000000000002</v>
          </cell>
          <cell r="F311">
            <v>4338547.7699999996</v>
          </cell>
          <cell r="G311">
            <v>6955810.21</v>
          </cell>
          <cell r="H311">
            <v>790120.44</v>
          </cell>
          <cell r="I311">
            <v>16564070.65</v>
          </cell>
          <cell r="J311">
            <v>4.5529084954618354E-2</v>
          </cell>
          <cell r="K311">
            <v>0.95447091562161146</v>
          </cell>
          <cell r="L311">
            <v>9757091.5600000005</v>
          </cell>
          <cell r="M311">
            <v>6739333.1900000004</v>
          </cell>
          <cell r="N311">
            <v>394965.42</v>
          </cell>
          <cell r="O311">
            <v>2622792.9500000002</v>
          </cell>
        </row>
        <row r="312">
          <cell r="A312" t="str">
            <v>CUMARU2014</v>
          </cell>
          <cell r="B312" t="str">
            <v>CUMARU</v>
          </cell>
          <cell r="C312">
            <v>2014</v>
          </cell>
          <cell r="D312">
            <v>0.58250000000000002</v>
          </cell>
          <cell r="E312">
            <v>0.2364</v>
          </cell>
          <cell r="F312">
            <v>4157229.95</v>
          </cell>
          <cell r="G312">
            <v>8116476.96</v>
          </cell>
          <cell r="H312">
            <v>749175.91</v>
          </cell>
          <cell r="I312">
            <v>15879743.890000001</v>
          </cell>
          <cell r="J312">
            <v>4.5052590247022538E-2</v>
          </cell>
          <cell r="K312">
            <v>0.95494740975297743</v>
          </cell>
          <cell r="L312">
            <v>10256271.9</v>
          </cell>
          <cell r="M312">
            <v>7013069.3099999996</v>
          </cell>
          <cell r="N312">
            <v>283202.37</v>
          </cell>
          <cell r="O312">
            <v>2960000.22</v>
          </cell>
        </row>
        <row r="313">
          <cell r="A313" t="str">
            <v>CUMARU2015</v>
          </cell>
          <cell r="B313" t="str">
            <v>CUMARU</v>
          </cell>
          <cell r="C313">
            <v>2015</v>
          </cell>
          <cell r="D313">
            <v>0.66379999999999995</v>
          </cell>
          <cell r="E313">
            <v>0.2888</v>
          </cell>
          <cell r="F313">
            <v>4244901.29</v>
          </cell>
          <cell r="G313">
            <v>8284813.3700000001</v>
          </cell>
          <cell r="H313">
            <v>753626.71</v>
          </cell>
          <cell r="I313">
            <v>16225978.449999999</v>
          </cell>
          <cell r="J313">
            <v>4.4384230545912173E-2</v>
          </cell>
          <cell r="K313">
            <v>0.95561576945408777</v>
          </cell>
          <cell r="L313">
            <v>11345856.33</v>
          </cell>
          <cell r="M313">
            <v>8516090.0399999991</v>
          </cell>
          <cell r="N313">
            <v>4600</v>
          </cell>
          <cell r="O313">
            <v>2825166.29</v>
          </cell>
        </row>
        <row r="314">
          <cell r="A314" t="str">
            <v>SÃO JOÃO DO PIAUÍ2006</v>
          </cell>
          <cell r="B314" t="str">
            <v>SÃO JOÃO DO PIAUÍ</v>
          </cell>
          <cell r="C314">
            <v>2006</v>
          </cell>
          <cell r="D314">
            <v>0.6794</v>
          </cell>
          <cell r="E314">
            <v>0.26100000000000001</v>
          </cell>
          <cell r="J314" t="e">
            <v>#DIV/0!</v>
          </cell>
          <cell r="L314">
            <v>2838457.96</v>
          </cell>
          <cell r="M314">
            <v>1932942.86</v>
          </cell>
          <cell r="N314">
            <v>863.5</v>
          </cell>
          <cell r="O314">
            <v>904651.6</v>
          </cell>
          <cell r="P314">
            <v>2259582.64</v>
          </cell>
        </row>
        <row r="315">
          <cell r="A315" t="str">
            <v>SÃO JOÃO DO PIAUÍ2007</v>
          </cell>
          <cell r="B315" t="str">
            <v>SÃO JOÃO DO PIAUÍ</v>
          </cell>
          <cell r="C315">
            <v>2007</v>
          </cell>
          <cell r="D315">
            <v>0.51200000000000001</v>
          </cell>
          <cell r="E315">
            <v>0.26569999999999999</v>
          </cell>
          <cell r="F315">
            <v>2004988.21</v>
          </cell>
          <cell r="G315">
            <v>2905059.58</v>
          </cell>
          <cell r="H315">
            <v>1172550.55</v>
          </cell>
          <cell r="I315">
            <v>6847402.2699999996</v>
          </cell>
          <cell r="J315">
            <v>0.1462041701980881</v>
          </cell>
          <cell r="K315">
            <v>0.58926521827135814</v>
          </cell>
          <cell r="L315">
            <v>4148193.91</v>
          </cell>
          <cell r="M315">
            <v>2770442.3</v>
          </cell>
          <cell r="N315">
            <v>80151.59</v>
          </cell>
          <cell r="O315">
            <v>1197175.47</v>
          </cell>
          <cell r="P315">
            <v>2910414.6</v>
          </cell>
        </row>
        <row r="316">
          <cell r="A316" t="str">
            <v>SÃO JOÃO DO PIAUÍ2008</v>
          </cell>
          <cell r="B316" t="str">
            <v>SÃO JOÃO DO PIAUÍ</v>
          </cell>
          <cell r="C316">
            <v>2008</v>
          </cell>
          <cell r="D316">
            <v>0.65339999999999998</v>
          </cell>
          <cell r="E316">
            <v>0.28249999999999997</v>
          </cell>
          <cell r="F316">
            <v>2540340.02</v>
          </cell>
          <cell r="G316">
            <v>3860965.21</v>
          </cell>
          <cell r="H316">
            <v>904957.15</v>
          </cell>
          <cell r="I316">
            <v>9256402.9199999999</v>
          </cell>
          <cell r="J316">
            <v>8.905866369022522E-2</v>
          </cell>
          <cell r="K316">
            <v>0.59935808901007948</v>
          </cell>
          <cell r="L316">
            <v>5522927.8600000003</v>
          </cell>
          <cell r="M316">
            <v>3101247.26</v>
          </cell>
          <cell r="N316">
            <v>122403.05</v>
          </cell>
          <cell r="O316">
            <v>2201273.94</v>
          </cell>
          <cell r="P316">
            <v>3860965.21</v>
          </cell>
        </row>
        <row r="317">
          <cell r="A317" t="str">
            <v>SÃO JOÃO DO PIAUÍ2009</v>
          </cell>
          <cell r="B317" t="str">
            <v>SÃO JOÃO DO PIAUÍ</v>
          </cell>
          <cell r="C317">
            <v>2009</v>
          </cell>
          <cell r="D317">
            <v>0.78779999999999994</v>
          </cell>
          <cell r="E317">
            <v>0.28910000000000002</v>
          </cell>
          <cell r="F317">
            <v>2535708.23</v>
          </cell>
          <cell r="G317">
            <v>4253688.5999999996</v>
          </cell>
          <cell r="H317">
            <v>663213.56000000006</v>
          </cell>
          <cell r="I317">
            <v>9479619.3699999992</v>
          </cell>
          <cell r="J317">
            <v>6.5387408550549211E-2</v>
          </cell>
          <cell r="K317">
            <v>0.55714112276578032</v>
          </cell>
          <cell r="L317">
            <v>6725583.1799999997</v>
          </cell>
          <cell r="M317">
            <v>3614396.02</v>
          </cell>
          <cell r="N317">
            <v>1035132</v>
          </cell>
          <cell r="O317">
            <v>1993364.87</v>
          </cell>
          <cell r="P317">
            <v>4256466.9800000004</v>
          </cell>
        </row>
        <row r="318">
          <cell r="A318" t="str">
            <v>SÃO JOÃO DO PIAUÍ2010</v>
          </cell>
          <cell r="B318" t="str">
            <v>SÃO JOÃO DO PIAUÍ</v>
          </cell>
          <cell r="C318">
            <v>2010</v>
          </cell>
          <cell r="D318">
            <v>0.6593</v>
          </cell>
          <cell r="E318">
            <v>0.27579999999999999</v>
          </cell>
          <cell r="F318">
            <v>2667578.4700000002</v>
          </cell>
          <cell r="G318">
            <v>4700394.6100000003</v>
          </cell>
          <cell r="H318">
            <v>1063728.96</v>
          </cell>
          <cell r="I318">
            <v>9606584.9000000004</v>
          </cell>
          <cell r="J318">
            <v>9.9690503200080174E-2</v>
          </cell>
          <cell r="K318">
            <v>0.51094565973047101</v>
          </cell>
          <cell r="L318">
            <v>6771761.3200000003</v>
          </cell>
          <cell r="M318">
            <v>4097382.27</v>
          </cell>
          <cell r="N318">
            <v>505549.5</v>
          </cell>
          <cell r="O318">
            <v>2168829.5499999998</v>
          </cell>
          <cell r="P318">
            <v>4702970.78</v>
          </cell>
        </row>
        <row r="319">
          <cell r="A319" t="str">
            <v>SÃO JOÃO DO PIAUÍ2011</v>
          </cell>
          <cell r="B319" t="str">
            <v>SÃO JOÃO DO PIAUÍ</v>
          </cell>
          <cell r="C319">
            <v>2011</v>
          </cell>
          <cell r="D319">
            <v>0.60160000000000002</v>
          </cell>
          <cell r="E319">
            <v>0.28060000000000002</v>
          </cell>
          <cell r="F319">
            <v>3067363.68</v>
          </cell>
          <cell r="G319">
            <v>6320467.3799999999</v>
          </cell>
          <cell r="H319">
            <v>657779.19999999995</v>
          </cell>
          <cell r="I319">
            <v>11611675.52</v>
          </cell>
          <cell r="J319">
            <v>5.3611119239698364E-2</v>
          </cell>
          <cell r="K319">
            <v>0.45928864203710201</v>
          </cell>
          <cell r="L319">
            <v>8387100.4400000004</v>
          </cell>
          <cell r="M319">
            <v>4825675.4800000004</v>
          </cell>
          <cell r="N319">
            <v>428773.1</v>
          </cell>
          <cell r="O319">
            <v>3132651.86</v>
          </cell>
          <cell r="P319">
            <v>6325010.2400000002</v>
          </cell>
        </row>
        <row r="320">
          <cell r="A320" t="str">
            <v>SÃO JOÃO DO PIAUÍ2012</v>
          </cell>
          <cell r="B320" t="str">
            <v>SÃO JOÃO DO PIAUÍ</v>
          </cell>
          <cell r="C320">
            <v>2012</v>
          </cell>
          <cell r="D320">
            <v>0.69059999999999999</v>
          </cell>
          <cell r="E320">
            <v>0.31030000000000002</v>
          </cell>
          <cell r="F320">
            <v>3401029.1</v>
          </cell>
          <cell r="G320">
            <v>6693876.8600000003</v>
          </cell>
          <cell r="H320">
            <v>1423648.21</v>
          </cell>
          <cell r="I320">
            <v>12180468.18</v>
          </cell>
          <cell r="J320">
            <v>0.10464834085071485</v>
          </cell>
          <cell r="K320">
            <v>0.45491082502524549</v>
          </cell>
          <cell r="L320">
            <v>10518285.58</v>
          </cell>
          <cell r="M320">
            <v>6566605.8799999999</v>
          </cell>
          <cell r="N320">
            <v>1195035</v>
          </cell>
          <cell r="O320">
            <v>2756644.7</v>
          </cell>
          <cell r="P320">
            <v>6721553.6699999999</v>
          </cell>
        </row>
        <row r="321">
          <cell r="A321" t="str">
            <v>SÃO JOÃO DO PIAUÍ2013</v>
          </cell>
          <cell r="B321" t="str">
            <v>SÃO JOÃO DO PIAUÍ</v>
          </cell>
          <cell r="C321">
            <v>2013</v>
          </cell>
          <cell r="D321">
            <v>0.86970000000000003</v>
          </cell>
          <cell r="E321">
            <v>0.33450000000000002</v>
          </cell>
          <cell r="F321">
            <v>3784006.38</v>
          </cell>
          <cell r="G321">
            <v>7131917.1699999999</v>
          </cell>
          <cell r="H321">
            <v>1526903.12</v>
          </cell>
          <cell r="I321">
            <v>13609122.4</v>
          </cell>
          <cell r="J321">
            <v>0.10087873583342109</v>
          </cell>
          <cell r="K321">
            <v>0.47704993186285144</v>
          </cell>
          <cell r="L321">
            <v>10728945.470000001</v>
          </cell>
          <cell r="M321">
            <v>9164019.1400000006</v>
          </cell>
          <cell r="N321">
            <v>64437.53</v>
          </cell>
          <cell r="O321">
            <v>1500488.8</v>
          </cell>
          <cell r="P321">
            <v>7135352.1500000004</v>
          </cell>
        </row>
        <row r="322">
          <cell r="A322" t="str">
            <v>SÃO JOÃO DO PIAUÍ2014</v>
          </cell>
          <cell r="B322" t="str">
            <v>SÃO JOÃO DO PIAUÍ</v>
          </cell>
          <cell r="C322">
            <v>2014</v>
          </cell>
          <cell r="D322">
            <v>0.65990000000000004</v>
          </cell>
          <cell r="E322">
            <v>0.29149999999999998</v>
          </cell>
          <cell r="F322">
            <v>4105336.89</v>
          </cell>
          <cell r="G322">
            <v>8138503.4400000004</v>
          </cell>
          <cell r="H322">
            <v>2056862.44</v>
          </cell>
          <cell r="I322">
            <v>14364485.119999999</v>
          </cell>
          <cell r="J322">
            <v>0.12525539895460319</v>
          </cell>
          <cell r="K322">
            <v>0.4412508155184855</v>
          </cell>
          <cell r="L322">
            <v>13139948.539999999</v>
          </cell>
          <cell r="M322">
            <v>8471768.6999999993</v>
          </cell>
          <cell r="N322">
            <v>2798244.1</v>
          </cell>
          <cell r="O322">
            <v>1869935.74</v>
          </cell>
          <cell r="P322">
            <v>8326917.2199999997</v>
          </cell>
        </row>
        <row r="323">
          <cell r="A323" t="str">
            <v>FRONTEIRAS2006</v>
          </cell>
          <cell r="B323" t="str">
            <v>FRONTEIRAS</v>
          </cell>
          <cell r="C323">
            <v>2006</v>
          </cell>
          <cell r="D323">
            <v>0.57199999999999995</v>
          </cell>
          <cell r="E323">
            <v>0.30449999999999999</v>
          </cell>
          <cell r="J323" t="e">
            <v>#DIV/0!</v>
          </cell>
          <cell r="L323">
            <v>1555117.04</v>
          </cell>
          <cell r="M323">
            <v>1090490.18</v>
          </cell>
          <cell r="N323">
            <v>390</v>
          </cell>
          <cell r="O323">
            <v>464236.86</v>
          </cell>
          <cell r="P323">
            <v>1447725.1</v>
          </cell>
        </row>
        <row r="324">
          <cell r="A324" t="str">
            <v>FRONTEIRAS2007</v>
          </cell>
          <cell r="B324" t="str">
            <v>FRONTEIRAS</v>
          </cell>
          <cell r="C324">
            <v>2007</v>
          </cell>
          <cell r="D324">
            <v>0.54610000000000003</v>
          </cell>
          <cell r="E324">
            <v>0.23</v>
          </cell>
          <cell r="F324">
            <v>2077399.02</v>
          </cell>
          <cell r="G324">
            <v>1981508.03</v>
          </cell>
          <cell r="H324">
            <v>162085.76999999999</v>
          </cell>
          <cell r="I324">
            <v>8147510.3099999996</v>
          </cell>
          <cell r="J324">
            <v>1.9505854248453431E-2</v>
          </cell>
          <cell r="K324">
            <v>1.0279431355622615</v>
          </cell>
          <cell r="L324">
            <v>2996018.3</v>
          </cell>
          <cell r="M324">
            <v>1454669.36</v>
          </cell>
          <cell r="N324">
            <v>186559.61</v>
          </cell>
          <cell r="O324">
            <v>1354789.33</v>
          </cell>
          <cell r="P324">
            <v>1977609.23</v>
          </cell>
        </row>
        <row r="325">
          <cell r="A325" t="str">
            <v>FRONTEIRAS2008</v>
          </cell>
          <cell r="B325" t="str">
            <v>FRONTEIRAS</v>
          </cell>
          <cell r="C325">
            <v>2008</v>
          </cell>
          <cell r="D325">
            <v>0.67689999999999995</v>
          </cell>
          <cell r="E325">
            <v>0.27089999999999997</v>
          </cell>
          <cell r="F325">
            <v>2557076.2799999998</v>
          </cell>
          <cell r="G325">
            <v>2387880.46</v>
          </cell>
          <cell r="H325">
            <v>125668.88</v>
          </cell>
          <cell r="I325">
            <v>10102636.24</v>
          </cell>
          <cell r="J325">
            <v>1.2286383572413415E-2</v>
          </cell>
          <cell r="K325">
            <v>1.0576991194944492</v>
          </cell>
          <cell r="L325">
            <v>3554355.28</v>
          </cell>
          <cell r="M325">
            <v>1684877.61</v>
          </cell>
          <cell r="N325">
            <v>247652.12</v>
          </cell>
          <cell r="O325">
            <v>1621825.55</v>
          </cell>
          <cell r="P325">
            <v>2392550.81</v>
          </cell>
        </row>
        <row r="326">
          <cell r="A326" t="str">
            <v>FRONTEIRAS2009</v>
          </cell>
          <cell r="B326" t="str">
            <v>FRONTEIRAS</v>
          </cell>
          <cell r="C326">
            <v>2009</v>
          </cell>
          <cell r="D326">
            <v>0.75860000000000005</v>
          </cell>
          <cell r="E326">
            <v>0.2954</v>
          </cell>
          <cell r="F326">
            <v>2987204.27</v>
          </cell>
          <cell r="G326">
            <v>3069529</v>
          </cell>
          <cell r="H326">
            <v>300619.95</v>
          </cell>
          <cell r="I326">
            <v>11648197.140000001</v>
          </cell>
          <cell r="J326">
            <v>2.5158971636044161E-2</v>
          </cell>
          <cell r="K326">
            <v>0.94869580479611049</v>
          </cell>
          <cell r="L326">
            <v>4542240.7699999996</v>
          </cell>
          <cell r="M326">
            <v>2369724</v>
          </cell>
          <cell r="N326">
            <v>166526.79999999999</v>
          </cell>
          <cell r="O326">
            <v>2005989.97</v>
          </cell>
          <cell r="P326">
            <v>3071302.82</v>
          </cell>
        </row>
        <row r="327">
          <cell r="A327" t="str">
            <v>FRONTEIRAS2010</v>
          </cell>
          <cell r="B327" t="str">
            <v>FRONTEIRAS</v>
          </cell>
          <cell r="C327">
            <v>2010</v>
          </cell>
          <cell r="D327">
            <v>0.623</v>
          </cell>
          <cell r="E327">
            <v>0.25009999999999999</v>
          </cell>
          <cell r="F327">
            <v>3274925.7</v>
          </cell>
          <cell r="G327">
            <v>3165700.26</v>
          </cell>
          <cell r="H327">
            <v>487854.44</v>
          </cell>
          <cell r="I327">
            <v>12611848.35</v>
          </cell>
          <cell r="J327">
            <v>3.7241641848546364E-2</v>
          </cell>
          <cell r="K327">
            <v>0.99597619122032743</v>
          </cell>
          <cell r="L327">
            <v>4518146.34</v>
          </cell>
          <cell r="M327">
            <v>2660025.91</v>
          </cell>
          <cell r="N327">
            <v>271830.65999999997</v>
          </cell>
          <cell r="O327">
            <v>1586289.77</v>
          </cell>
          <cell r="P327">
            <v>3254484.25</v>
          </cell>
        </row>
        <row r="328">
          <cell r="A328" t="str">
            <v>FRONTEIRAS2011</v>
          </cell>
          <cell r="B328" t="str">
            <v>FRONTEIRAS</v>
          </cell>
          <cell r="C328">
            <v>2011</v>
          </cell>
          <cell r="J328" t="e">
            <v>#DIV/0!</v>
          </cell>
        </row>
        <row r="329">
          <cell r="A329" t="str">
            <v>FRONTEIRAS2012</v>
          </cell>
          <cell r="B329" t="str">
            <v>FRONTEIRAS</v>
          </cell>
          <cell r="C329">
            <v>2012</v>
          </cell>
          <cell r="D329">
            <v>0.60450000000000004</v>
          </cell>
          <cell r="E329">
            <v>0.27829999999999999</v>
          </cell>
          <cell r="F329">
            <v>4541384.6900000004</v>
          </cell>
          <cell r="G329">
            <v>4680670.6100000003</v>
          </cell>
          <cell r="H329">
            <v>758556.09</v>
          </cell>
          <cell r="I329">
            <v>17406982.670000002</v>
          </cell>
          <cell r="J329">
            <v>4.1757973711757941E-2</v>
          </cell>
          <cell r="K329">
            <v>0.92972696224398499</v>
          </cell>
          <cell r="L329">
            <v>6649826</v>
          </cell>
          <cell r="M329">
            <v>4504907.55</v>
          </cell>
          <cell r="N329">
            <v>417691.16</v>
          </cell>
          <cell r="O329">
            <v>1727227.29</v>
          </cell>
          <cell r="P329">
            <v>4681477.6500000004</v>
          </cell>
        </row>
        <row r="330">
          <cell r="A330" t="str">
            <v>FRONTEIRAS2013</v>
          </cell>
          <cell r="B330" t="str">
            <v>FRONTEIRAS</v>
          </cell>
          <cell r="C330">
            <v>2013</v>
          </cell>
          <cell r="D330">
            <v>0.65369999999999995</v>
          </cell>
          <cell r="E330">
            <v>0.25669999999999998</v>
          </cell>
          <cell r="F330">
            <v>5296810.43</v>
          </cell>
          <cell r="G330">
            <v>4791218.2300000004</v>
          </cell>
          <cell r="H330">
            <v>587976.91</v>
          </cell>
          <cell r="I330">
            <v>20599264.800000001</v>
          </cell>
          <cell r="J330">
            <v>2.7751460891908872E-2</v>
          </cell>
          <cell r="K330">
            <v>1.0748448417053214</v>
          </cell>
          <cell r="L330">
            <v>7686384.0999999996</v>
          </cell>
          <cell r="M330">
            <v>4864198.03</v>
          </cell>
          <cell r="N330">
            <v>483692.94</v>
          </cell>
          <cell r="O330">
            <v>2281304.91</v>
          </cell>
          <cell r="P330">
            <v>4793942.68</v>
          </cell>
        </row>
        <row r="331">
          <cell r="A331" t="str">
            <v>FRONTEIRAS2014</v>
          </cell>
          <cell r="B331" t="str">
            <v>FRONTEIRAS</v>
          </cell>
          <cell r="C331">
            <v>2014</v>
          </cell>
          <cell r="D331">
            <v>0.61509999999999998</v>
          </cell>
          <cell r="E331">
            <v>0.28770000000000001</v>
          </cell>
          <cell r="F331">
            <v>5253194.21</v>
          </cell>
          <cell r="G331">
            <v>5204078.54</v>
          </cell>
          <cell r="H331">
            <v>621909.52</v>
          </cell>
          <cell r="I331">
            <v>20390867.32</v>
          </cell>
          <cell r="J331">
            <v>2.9596731775884601E-2</v>
          </cell>
          <cell r="K331">
            <v>0.97956185534432771</v>
          </cell>
          <cell r="L331">
            <v>9174078.0399999991</v>
          </cell>
          <cell r="M331">
            <v>4847840.58</v>
          </cell>
          <cell r="N331">
            <v>933349.79</v>
          </cell>
          <cell r="O331">
            <v>3350715.37</v>
          </cell>
          <cell r="P331">
            <v>5211381.8099999996</v>
          </cell>
        </row>
        <row r="332">
          <cell r="A332" t="str">
            <v>ALEGRETE DO PIAUÍ2006</v>
          </cell>
          <cell r="B332" t="str">
            <v>ALEGRETE DO PIAUÍ</v>
          </cell>
          <cell r="C332">
            <v>2006</v>
          </cell>
          <cell r="D332">
            <v>0.83760000000000001</v>
          </cell>
          <cell r="E332">
            <v>0.30380000000000001</v>
          </cell>
          <cell r="J332" t="e">
            <v>#DIV/0!</v>
          </cell>
          <cell r="L332">
            <v>851006.19</v>
          </cell>
          <cell r="M332">
            <v>706526.95</v>
          </cell>
          <cell r="N332">
            <v>1500</v>
          </cell>
          <cell r="O332">
            <v>142979.24</v>
          </cell>
          <cell r="P332">
            <v>843499.14</v>
          </cell>
        </row>
        <row r="333">
          <cell r="A333" t="str">
            <v>ALEGRETE DO PIAUÍ2007</v>
          </cell>
          <cell r="B333" t="str">
            <v>ALEGRETE DO PIAUÍ</v>
          </cell>
          <cell r="C333">
            <v>2007</v>
          </cell>
          <cell r="D333">
            <v>0.60680000000000001</v>
          </cell>
          <cell r="E333">
            <v>0.25119999999999998</v>
          </cell>
          <cell r="F333">
            <v>885464.44</v>
          </cell>
          <cell r="G333">
            <v>1320097.9099999999</v>
          </cell>
          <cell r="H333">
            <v>311273.44</v>
          </cell>
          <cell r="I333">
            <v>3230584.31</v>
          </cell>
          <cell r="J333">
            <v>8.7884229433312991E-2</v>
          </cell>
          <cell r="K333">
            <v>0.61180770864185374</v>
          </cell>
          <cell r="L333">
            <v>1803743.3</v>
          </cell>
          <cell r="M333">
            <v>1038839.26</v>
          </cell>
          <cell r="N333">
            <v>207256.49</v>
          </cell>
          <cell r="O333">
            <v>557647.55000000005</v>
          </cell>
          <cell r="P333">
            <v>1320097.9099999999</v>
          </cell>
        </row>
        <row r="334">
          <cell r="A334" t="str">
            <v>ALEGRETE DO PIAUÍ2008</v>
          </cell>
          <cell r="B334" t="str">
            <v>ALEGRETE DO PIAUÍ</v>
          </cell>
          <cell r="C334">
            <v>2008</v>
          </cell>
          <cell r="D334">
            <v>0.67649999999999999</v>
          </cell>
          <cell r="E334">
            <v>0.2792</v>
          </cell>
          <cell r="F334">
            <v>1045494.15</v>
          </cell>
          <cell r="G334">
            <v>1428780.5</v>
          </cell>
          <cell r="H334">
            <v>288130.96999999997</v>
          </cell>
          <cell r="I334">
            <v>3893845.63</v>
          </cell>
          <cell r="J334">
            <v>6.8898274084077837E-2</v>
          </cell>
          <cell r="K334">
            <v>0.68132327358891021</v>
          </cell>
          <cell r="L334">
            <v>1987553.54</v>
          </cell>
          <cell r="M334">
            <v>1241386.56</v>
          </cell>
          <cell r="N334">
            <v>7966</v>
          </cell>
          <cell r="O334">
            <v>738200.98</v>
          </cell>
          <cell r="P334">
            <v>1428780.5</v>
          </cell>
        </row>
        <row r="335">
          <cell r="A335" t="str">
            <v>ALEGRETE DO PIAUÍ2009</v>
          </cell>
          <cell r="B335" t="str">
            <v>ALEGRETE DO PIAUÍ</v>
          </cell>
          <cell r="C335">
            <v>2009</v>
          </cell>
          <cell r="D335">
            <v>0.6623</v>
          </cell>
          <cell r="E335">
            <v>0.28160000000000002</v>
          </cell>
          <cell r="F335">
            <v>1008247.41</v>
          </cell>
          <cell r="G335">
            <v>1742368.13</v>
          </cell>
          <cell r="H335">
            <v>260446.1</v>
          </cell>
          <cell r="I335">
            <v>3772543.55</v>
          </cell>
          <cell r="J335">
            <v>6.4578916200736886E-2</v>
          </cell>
          <cell r="K335">
            <v>0.5412954192981021</v>
          </cell>
          <cell r="L335">
            <v>2292797.7799999998</v>
          </cell>
          <cell r="M335">
            <v>1452031.81</v>
          </cell>
          <cell r="N335">
            <v>139500.82999999999</v>
          </cell>
          <cell r="O335">
            <v>701265.14</v>
          </cell>
          <cell r="P335">
            <v>1742368.13</v>
          </cell>
        </row>
        <row r="336">
          <cell r="A336" t="str">
            <v>ALEGRETE DO PIAUÍ2010</v>
          </cell>
          <cell r="B336" t="str">
            <v>ALEGRETE DO PIAUÍ</v>
          </cell>
          <cell r="C336">
            <v>2010</v>
          </cell>
          <cell r="D336">
            <v>0.63360000000000005</v>
          </cell>
          <cell r="E336">
            <v>0.27610000000000001</v>
          </cell>
          <cell r="F336">
            <v>1083606.95</v>
          </cell>
          <cell r="G336">
            <v>2042041.6</v>
          </cell>
          <cell r="H336">
            <v>208996.94</v>
          </cell>
          <cell r="I336">
            <v>4125430.85</v>
          </cell>
          <cell r="J336">
            <v>4.8217884722869302E-2</v>
          </cell>
          <cell r="K336">
            <v>0.50506204795240217</v>
          </cell>
          <cell r="L336">
            <v>2677482.02</v>
          </cell>
          <cell r="M336">
            <v>1845386.28</v>
          </cell>
          <cell r="N336">
            <v>20953</v>
          </cell>
          <cell r="O336">
            <v>772379.39</v>
          </cell>
          <cell r="P336">
            <v>2042041.6</v>
          </cell>
        </row>
        <row r="337">
          <cell r="A337" t="str">
            <v>ALEGRETE DO PIAUÍ2011</v>
          </cell>
          <cell r="B337" t="str">
            <v>ALEGRETE DO PIAUÍ</v>
          </cell>
          <cell r="C337">
            <v>2011</v>
          </cell>
          <cell r="D337">
            <v>0.61709999999999998</v>
          </cell>
          <cell r="E337">
            <v>0.28420000000000001</v>
          </cell>
          <cell r="F337">
            <v>1294025.31</v>
          </cell>
          <cell r="G337">
            <v>2303919.71</v>
          </cell>
          <cell r="H337">
            <v>166711.6</v>
          </cell>
          <cell r="I337">
            <v>5009389.62</v>
          </cell>
          <cell r="J337">
            <v>3.2207948081015507E-2</v>
          </cell>
          <cell r="K337">
            <v>0.54357250366159682</v>
          </cell>
          <cell r="L337">
            <v>3200331.09</v>
          </cell>
          <cell r="M337">
            <v>2061509.76</v>
          </cell>
          <cell r="N337">
            <v>266250.06</v>
          </cell>
          <cell r="O337">
            <v>885076.22</v>
          </cell>
          <cell r="P337">
            <v>2303919.71</v>
          </cell>
        </row>
        <row r="338">
          <cell r="A338" t="str">
            <v>ALEGRETE DO PIAUÍ2012</v>
          </cell>
          <cell r="B338" t="str">
            <v>ALEGRETE DO PIAUÍ</v>
          </cell>
          <cell r="C338">
            <v>2012</v>
          </cell>
          <cell r="D338">
            <v>0.66810000000000003</v>
          </cell>
          <cell r="E338">
            <v>0.30370000000000003</v>
          </cell>
          <cell r="F338">
            <v>1332005.43</v>
          </cell>
          <cell r="G338">
            <v>2408562.4700000002</v>
          </cell>
          <cell r="H338">
            <v>165165.09</v>
          </cell>
          <cell r="I338">
            <v>5162856.63</v>
          </cell>
          <cell r="J338">
            <v>3.0999327457696627E-2</v>
          </cell>
          <cell r="K338">
            <v>0.53588568848704177</v>
          </cell>
          <cell r="L338">
            <v>3729493.44</v>
          </cell>
          <cell r="M338">
            <v>323987.33</v>
          </cell>
          <cell r="N338">
            <v>681144.16</v>
          </cell>
          <cell r="O338">
            <v>5171907.1399999997</v>
          </cell>
          <cell r="P338">
            <v>2447235.5699999998</v>
          </cell>
        </row>
        <row r="339">
          <cell r="A339" t="str">
            <v>ALEGRETE DO PIAUÍ2013</v>
          </cell>
          <cell r="B339" t="str">
            <v>ALEGRETE DO PIAUÍ</v>
          </cell>
          <cell r="C339">
            <v>2013</v>
          </cell>
          <cell r="D339">
            <v>0.629</v>
          </cell>
          <cell r="E339">
            <v>0.27610000000000001</v>
          </cell>
          <cell r="F339">
            <v>1418571.15</v>
          </cell>
          <cell r="G339">
            <v>2522667.83</v>
          </cell>
          <cell r="H339">
            <v>68427.94</v>
          </cell>
          <cell r="I339">
            <v>5605856.6600000001</v>
          </cell>
          <cell r="J339">
            <v>1.2059307000568849E-2</v>
          </cell>
          <cell r="K339">
            <v>0.55554843500739448</v>
          </cell>
          <cell r="L339">
            <v>3273072.68</v>
          </cell>
          <cell r="M339">
            <v>1727128.09</v>
          </cell>
          <cell r="N339">
            <v>31115.5</v>
          </cell>
          <cell r="O339">
            <v>837228.67</v>
          </cell>
          <cell r="P339">
            <v>2524849.86</v>
          </cell>
        </row>
        <row r="340">
          <cell r="A340" t="str">
            <v>ALEGRETE DO PIAUÍ2014</v>
          </cell>
          <cell r="B340" t="str">
            <v>ALEGRETE DO PIAUÍ</v>
          </cell>
          <cell r="C340">
            <v>2014</v>
          </cell>
          <cell r="D340">
            <v>0.65569999999999995</v>
          </cell>
          <cell r="E340">
            <v>0.25419999999999998</v>
          </cell>
          <cell r="F340">
            <v>1584327.05</v>
          </cell>
          <cell r="G340">
            <v>2956739.33</v>
          </cell>
          <cell r="H340">
            <v>214636.02</v>
          </cell>
          <cell r="I340">
            <v>6122672.1900000004</v>
          </cell>
          <cell r="J340">
            <v>3.3868641578769988E-2</v>
          </cell>
          <cell r="K340">
            <v>0.51768785701511266</v>
          </cell>
          <cell r="L340">
            <v>3895674.6</v>
          </cell>
          <cell r="M340">
            <v>2480631.9900000002</v>
          </cell>
          <cell r="N340">
            <v>264136.73</v>
          </cell>
          <cell r="O340">
            <v>1150905.8799999999</v>
          </cell>
          <cell r="P340">
            <v>2956739.33</v>
          </cell>
        </row>
        <row r="341">
          <cell r="A341" t="str">
            <v>BOCAÍNA2006</v>
          </cell>
          <cell r="B341" t="str">
            <v>BOCAÍNA</v>
          </cell>
          <cell r="C341">
            <v>2006</v>
          </cell>
          <cell r="D341">
            <v>0.64490000000000003</v>
          </cell>
          <cell r="E341">
            <v>0.28570000000000001</v>
          </cell>
          <cell r="J341" t="e">
            <v>#DIV/0!</v>
          </cell>
          <cell r="L341">
            <v>1035368.57</v>
          </cell>
          <cell r="M341">
            <v>758176.2</v>
          </cell>
          <cell r="N341">
            <v>14432</v>
          </cell>
          <cell r="O341">
            <v>320591.39</v>
          </cell>
          <cell r="P341">
            <v>777706.03</v>
          </cell>
        </row>
        <row r="342">
          <cell r="A342" t="str">
            <v>BOCAÍNA2007</v>
          </cell>
          <cell r="B342" t="str">
            <v>BOCAÍNA</v>
          </cell>
          <cell r="C342">
            <v>2007</v>
          </cell>
          <cell r="D342">
            <v>0.63180000000000003</v>
          </cell>
          <cell r="E342">
            <v>0.29260000000000003</v>
          </cell>
          <cell r="F342">
            <v>841549.42</v>
          </cell>
          <cell r="G342">
            <v>1016619.99</v>
          </cell>
          <cell r="H342">
            <v>129262.96</v>
          </cell>
          <cell r="I342">
            <v>3236934.71</v>
          </cell>
          <cell r="J342">
            <v>3.8400287888024451E-2</v>
          </cell>
          <cell r="K342">
            <v>0.79600409736188638</v>
          </cell>
          <cell r="L342">
            <v>1523806.57</v>
          </cell>
          <cell r="M342">
            <v>953951.78</v>
          </cell>
          <cell r="O342">
            <v>569854.79</v>
          </cell>
          <cell r="P342">
            <v>965125.6</v>
          </cell>
        </row>
        <row r="343">
          <cell r="A343" t="str">
            <v>BOCAÍNA2008</v>
          </cell>
          <cell r="B343" t="str">
            <v>BOCAÍNA</v>
          </cell>
          <cell r="C343">
            <v>2008</v>
          </cell>
          <cell r="D343">
            <v>0.66800000000000004</v>
          </cell>
          <cell r="E343">
            <v>0.2979</v>
          </cell>
          <cell r="F343">
            <v>1012589.97</v>
          </cell>
          <cell r="G343">
            <v>858761.4</v>
          </cell>
          <cell r="H343">
            <v>149202.93</v>
          </cell>
          <cell r="I343">
            <v>3901156.96</v>
          </cell>
          <cell r="J343">
            <v>3.6836956324977223E-2</v>
          </cell>
          <cell r="K343">
            <v>1.1356929177301169</v>
          </cell>
          <cell r="L343">
            <v>1536057.66</v>
          </cell>
          <cell r="M343">
            <v>1013799.29</v>
          </cell>
          <cell r="O343">
            <v>516258.37</v>
          </cell>
          <cell r="P343">
            <v>859948.98</v>
          </cell>
        </row>
        <row r="344">
          <cell r="A344" t="str">
            <v>BOCAÍNA2009</v>
          </cell>
          <cell r="B344" t="str">
            <v>BOCAÍNA</v>
          </cell>
          <cell r="C344">
            <v>2009</v>
          </cell>
          <cell r="D344">
            <v>0.6593</v>
          </cell>
          <cell r="E344">
            <v>0.28599999999999998</v>
          </cell>
          <cell r="F344">
            <v>969487.4</v>
          </cell>
          <cell r="G344">
            <v>987608.62</v>
          </cell>
          <cell r="H344">
            <v>127390.39</v>
          </cell>
          <cell r="I344">
            <v>3750559.2</v>
          </cell>
          <cell r="J344">
            <v>3.2849934408636976E-2</v>
          </cell>
          <cell r="K344">
            <v>0.94940422856981554</v>
          </cell>
          <cell r="L344">
            <v>1517821.58</v>
          </cell>
          <cell r="M344">
            <v>917211.69</v>
          </cell>
          <cell r="O344">
            <v>600609.89</v>
          </cell>
          <cell r="P344">
            <v>987608.62</v>
          </cell>
        </row>
        <row r="345">
          <cell r="A345" t="str">
            <v>BOCAÍNA2010</v>
          </cell>
          <cell r="B345" t="str">
            <v>BOCAÍNA</v>
          </cell>
          <cell r="C345">
            <v>2010</v>
          </cell>
          <cell r="D345">
            <v>0.64680000000000004</v>
          </cell>
          <cell r="E345">
            <v>0.29139999999999999</v>
          </cell>
          <cell r="F345">
            <v>1049166.04</v>
          </cell>
          <cell r="G345">
            <v>1150835.22</v>
          </cell>
          <cell r="H345">
            <v>146998.56</v>
          </cell>
          <cell r="I345">
            <v>4049665.59</v>
          </cell>
          <cell r="J345">
            <v>3.5027477633568845E-2</v>
          </cell>
          <cell r="K345">
            <v>0.87972316097520897</v>
          </cell>
          <cell r="L345">
            <v>1796158.86</v>
          </cell>
          <cell r="M345">
            <v>1073720.27</v>
          </cell>
          <cell r="N345">
            <v>15499</v>
          </cell>
          <cell r="O345">
            <v>706939.59</v>
          </cell>
          <cell r="P345">
            <v>1152287.06</v>
          </cell>
        </row>
        <row r="346">
          <cell r="A346" t="str">
            <v>BOCAÍNA2011</v>
          </cell>
          <cell r="B346" t="str">
            <v>BOCAÍNA</v>
          </cell>
          <cell r="C346">
            <v>2011</v>
          </cell>
          <cell r="D346">
            <v>0.61939999999999995</v>
          </cell>
          <cell r="E346">
            <v>0.28549999999999998</v>
          </cell>
          <cell r="F346">
            <v>1273575.8999999999</v>
          </cell>
          <cell r="G346">
            <v>1350352.72</v>
          </cell>
          <cell r="H346">
            <v>143061.64000000001</v>
          </cell>
          <cell r="I346">
            <v>4951241.96</v>
          </cell>
          <cell r="J346">
            <v>2.8082668649744399E-2</v>
          </cell>
          <cell r="K346">
            <v>0.91665716050840407</v>
          </cell>
          <cell r="L346">
            <v>2153124.81</v>
          </cell>
          <cell r="M346">
            <v>1291113.4099999999</v>
          </cell>
          <cell r="N346">
            <v>196020</v>
          </cell>
          <cell r="O346">
            <v>665991.4</v>
          </cell>
          <cell r="P346">
            <v>1350352.72</v>
          </cell>
        </row>
        <row r="347">
          <cell r="A347" t="str">
            <v>BOCAÍNA2012</v>
          </cell>
          <cell r="B347" t="str">
            <v>BOCAÍNA</v>
          </cell>
          <cell r="C347">
            <v>2012</v>
          </cell>
          <cell r="D347">
            <v>0.65410000000000001</v>
          </cell>
          <cell r="E347">
            <v>0.25750000000000001</v>
          </cell>
          <cell r="F347">
            <v>1323145.3500000001</v>
          </cell>
          <cell r="G347">
            <v>1382424.52</v>
          </cell>
          <cell r="H347">
            <v>164820.76999999999</v>
          </cell>
          <cell r="I347">
            <v>5127760.63</v>
          </cell>
          <cell r="J347">
            <v>3.1141848852811217E-2</v>
          </cell>
          <cell r="K347">
            <v>0.92731294834093358</v>
          </cell>
          <cell r="L347">
            <v>2245605.9</v>
          </cell>
          <cell r="M347">
            <v>1462346.08</v>
          </cell>
          <cell r="N347">
            <v>372231.3</v>
          </cell>
          <cell r="O347">
            <v>411028.52</v>
          </cell>
          <cell r="P347">
            <v>1382424.52</v>
          </cell>
        </row>
        <row r="348">
          <cell r="A348" t="str">
            <v>BOCAÍNA2013</v>
          </cell>
          <cell r="B348" t="str">
            <v>BOCAÍNA</v>
          </cell>
          <cell r="C348">
            <v>2013</v>
          </cell>
          <cell r="D348">
            <v>0.63549999999999995</v>
          </cell>
          <cell r="E348">
            <v>0.23930000000000001</v>
          </cell>
          <cell r="F348">
            <v>1420391.67</v>
          </cell>
          <cell r="G348">
            <v>1332314.3899999999</v>
          </cell>
          <cell r="H348">
            <v>145191.24</v>
          </cell>
          <cell r="I348">
            <v>5536375.4299999997</v>
          </cell>
          <cell r="J348">
            <v>2.5554789405375773E-2</v>
          </cell>
          <cell r="K348">
            <v>1.0388643010153182</v>
          </cell>
          <cell r="L348">
            <v>1919445.65</v>
          </cell>
          <cell r="M348">
            <v>1401096.34</v>
          </cell>
          <cell r="N348">
            <v>1300</v>
          </cell>
          <cell r="O348">
            <v>517049.31</v>
          </cell>
          <cell r="P348">
            <v>1379277.17</v>
          </cell>
        </row>
        <row r="349">
          <cell r="A349" t="str">
            <v>BOCAÍNA2014</v>
          </cell>
          <cell r="B349" t="str">
            <v>BOCAÍNA</v>
          </cell>
          <cell r="C349">
            <v>2014</v>
          </cell>
          <cell r="D349">
            <v>0.66390000000000005</v>
          </cell>
          <cell r="E349">
            <v>0.27229999999999999</v>
          </cell>
          <cell r="F349">
            <v>1558633.72</v>
          </cell>
          <cell r="G349">
            <v>1678439.29</v>
          </cell>
          <cell r="H349">
            <v>213868.15</v>
          </cell>
          <cell r="I349">
            <v>6020666.7199999997</v>
          </cell>
          <cell r="J349">
            <v>3.4303785946578902E-2</v>
          </cell>
          <cell r="K349">
            <v>0.89676563755844863</v>
          </cell>
          <cell r="L349">
            <v>2786422.72</v>
          </cell>
          <cell r="M349">
            <v>1615763.37</v>
          </cell>
          <cell r="N349">
            <v>400293.17</v>
          </cell>
          <cell r="O349">
            <v>770366.18</v>
          </cell>
          <cell r="P349">
            <v>1651911.83</v>
          </cell>
        </row>
        <row r="350">
          <cell r="A350" t="str">
            <v>PAES LANDIM2006</v>
          </cell>
          <cell r="B350" t="str">
            <v>PAES LANDIM</v>
          </cell>
          <cell r="C350">
            <v>2006</v>
          </cell>
          <cell r="D350">
            <v>0.70950000000000002</v>
          </cell>
          <cell r="E350">
            <v>0.31509999999999999</v>
          </cell>
          <cell r="J350" t="e">
            <v>#DIV/0!</v>
          </cell>
          <cell r="L350">
            <v>870550.57</v>
          </cell>
          <cell r="M350">
            <v>763205.34</v>
          </cell>
          <cell r="N350">
            <v>3599.1</v>
          </cell>
          <cell r="O350">
            <v>128358.61</v>
          </cell>
          <cell r="P350">
            <v>710083.18</v>
          </cell>
        </row>
        <row r="351">
          <cell r="A351" t="str">
            <v>PAES LANDIM2007</v>
          </cell>
          <cell r="B351" t="str">
            <v>PAES LANDIM</v>
          </cell>
          <cell r="C351">
            <v>2007</v>
          </cell>
          <cell r="D351">
            <v>0.74039999999999995</v>
          </cell>
          <cell r="E351">
            <v>0.29099999999999998</v>
          </cell>
          <cell r="F351">
            <v>827427.83</v>
          </cell>
          <cell r="G351">
            <v>884532</v>
          </cell>
          <cell r="H351">
            <v>95052.89</v>
          </cell>
          <cell r="I351">
            <v>3214658.41</v>
          </cell>
          <cell r="J351">
            <v>2.8719389943652248E-2</v>
          </cell>
          <cell r="K351">
            <v>0.90857606338719232</v>
          </cell>
          <cell r="L351">
            <v>1412865.62</v>
          </cell>
          <cell r="M351">
            <v>918306.74</v>
          </cell>
          <cell r="N351">
            <v>17365.330000000002</v>
          </cell>
          <cell r="O351">
            <v>477193.55</v>
          </cell>
          <cell r="P351">
            <v>869630.15</v>
          </cell>
        </row>
        <row r="352">
          <cell r="A352" t="str">
            <v>PAES LANDIM2008</v>
          </cell>
          <cell r="B352" t="str">
            <v>PAES LANDIM</v>
          </cell>
          <cell r="C352">
            <v>2008</v>
          </cell>
          <cell r="D352">
            <v>0.9224</v>
          </cell>
          <cell r="E352">
            <v>0.32990000000000003</v>
          </cell>
          <cell r="F352">
            <v>991076.54</v>
          </cell>
          <cell r="G352">
            <v>1067480.52</v>
          </cell>
          <cell r="H352">
            <v>83518.02</v>
          </cell>
          <cell r="I352">
            <v>3880788.15</v>
          </cell>
          <cell r="J352">
            <v>2.1067499993491924E-2</v>
          </cell>
          <cell r="K352">
            <v>0.90886626905379031</v>
          </cell>
          <cell r="L352">
            <v>1785852.73</v>
          </cell>
          <cell r="M352">
            <v>1245180.51</v>
          </cell>
          <cell r="N352">
            <v>51120.65</v>
          </cell>
          <cell r="O352">
            <v>489551.57</v>
          </cell>
          <cell r="P352">
            <v>1067480.52</v>
          </cell>
        </row>
        <row r="353">
          <cell r="A353" t="str">
            <v>PAES LANDIM2009</v>
          </cell>
          <cell r="B353" t="str">
            <v>PAES LANDIM</v>
          </cell>
          <cell r="C353">
            <v>2009</v>
          </cell>
          <cell r="D353">
            <v>0.61180000000000001</v>
          </cell>
          <cell r="E353">
            <v>0.2631</v>
          </cell>
          <cell r="F353">
            <v>970443.84</v>
          </cell>
          <cell r="G353">
            <v>1218540.07</v>
          </cell>
          <cell r="H353">
            <v>126527.69</v>
          </cell>
          <cell r="I353">
            <v>3755247.65</v>
          </cell>
          <cell r="J353">
            <v>3.2595314840681559E-2</v>
          </cell>
          <cell r="K353">
            <v>0.77043991872996009</v>
          </cell>
          <cell r="L353">
            <v>1931273.24</v>
          </cell>
          <cell r="M353">
            <v>1298727.72</v>
          </cell>
          <cell r="N353">
            <v>251198.17</v>
          </cell>
          <cell r="O353">
            <v>381347.35</v>
          </cell>
          <cell r="P353">
            <v>1220720.3700000001</v>
          </cell>
        </row>
        <row r="354">
          <cell r="A354" t="str">
            <v>PAES LANDIM2010</v>
          </cell>
          <cell r="B354" t="str">
            <v>PAES LANDIM</v>
          </cell>
          <cell r="C354">
            <v>2010</v>
          </cell>
          <cell r="D354">
            <v>0.89249999999999996</v>
          </cell>
          <cell r="E354">
            <v>0.34860000000000002</v>
          </cell>
          <cell r="F354">
            <v>1063131.06</v>
          </cell>
          <cell r="G354">
            <v>1203120.27</v>
          </cell>
          <cell r="H354">
            <v>168741.15</v>
          </cell>
          <cell r="I354">
            <v>4083783.07</v>
          </cell>
          <cell r="J354">
            <v>3.9680232369469097E-2</v>
          </cell>
          <cell r="K354">
            <v>0.84858163639783069</v>
          </cell>
          <cell r="L354">
            <v>2159394.54</v>
          </cell>
          <cell r="M354">
            <v>1297058.07</v>
          </cell>
          <cell r="N354">
            <v>48937.95</v>
          </cell>
          <cell r="O354">
            <v>813398.52</v>
          </cell>
          <cell r="P354">
            <v>1203120.27</v>
          </cell>
        </row>
        <row r="355">
          <cell r="A355" t="str">
            <v>PAES LANDIM2011</v>
          </cell>
          <cell r="B355" t="str">
            <v>PAES LANDIM</v>
          </cell>
          <cell r="C355">
            <v>2011</v>
          </cell>
          <cell r="D355">
            <v>0.68959999999999999</v>
          </cell>
          <cell r="E355">
            <v>0.26050000000000001</v>
          </cell>
          <cell r="F355">
            <v>1300355.21</v>
          </cell>
          <cell r="G355">
            <v>1763515.26</v>
          </cell>
          <cell r="H355">
            <v>110365.22</v>
          </cell>
          <cell r="I355">
            <v>5091055.63</v>
          </cell>
          <cell r="J355">
            <v>2.1218283118195066E-2</v>
          </cell>
          <cell r="K355">
            <v>0.72171981517188566</v>
          </cell>
          <cell r="L355">
            <v>2317965.14</v>
          </cell>
          <cell r="M355">
            <v>1754588.68</v>
          </cell>
          <cell r="O355">
            <v>563376.46</v>
          </cell>
          <cell r="P355">
            <v>1844529.32</v>
          </cell>
        </row>
        <row r="356">
          <cell r="A356" t="str">
            <v>PAES LANDIM2012</v>
          </cell>
          <cell r="B356" t="str">
            <v>PAES LANDIM</v>
          </cell>
          <cell r="C356">
            <v>2012</v>
          </cell>
          <cell r="D356">
            <v>0.7117</v>
          </cell>
          <cell r="E356">
            <v>0.2868</v>
          </cell>
          <cell r="F356">
            <v>1331301.3600000001</v>
          </cell>
          <cell r="G356">
            <v>1851055.66</v>
          </cell>
          <cell r="H356">
            <v>176192.92</v>
          </cell>
          <cell r="I356">
            <v>5149012.53</v>
          </cell>
          <cell r="J356">
            <v>3.3086595810282955E-2</v>
          </cell>
          <cell r="K356">
            <v>0.69541568107141638</v>
          </cell>
          <cell r="L356">
            <v>2842445.2</v>
          </cell>
          <cell r="M356">
            <v>1809593.82</v>
          </cell>
          <cell r="N356">
            <v>343392.6</v>
          </cell>
          <cell r="O356">
            <v>689458.78</v>
          </cell>
          <cell r="P356">
            <v>1857654.81</v>
          </cell>
        </row>
        <row r="357">
          <cell r="A357" t="str">
            <v>PAES LANDIM2013</v>
          </cell>
          <cell r="B357" t="str">
            <v>PAES LANDIM</v>
          </cell>
          <cell r="C357">
            <v>2013</v>
          </cell>
          <cell r="D357">
            <v>0.76690000000000003</v>
          </cell>
          <cell r="E357">
            <v>0.2757</v>
          </cell>
          <cell r="F357">
            <v>1439166.07</v>
          </cell>
          <cell r="G357">
            <v>1865007.3</v>
          </cell>
          <cell r="H357">
            <v>154163.75</v>
          </cell>
          <cell r="I357">
            <v>5602500.5300000003</v>
          </cell>
          <cell r="J357">
            <v>2.6780048740309724E-2</v>
          </cell>
          <cell r="K357">
            <v>0.75100249339506608</v>
          </cell>
          <cell r="L357">
            <v>4639320.7300000004</v>
          </cell>
          <cell r="M357">
            <v>2511915.19</v>
          </cell>
          <cell r="N357">
            <v>735144.22</v>
          </cell>
          <cell r="O357">
            <v>1392261.32</v>
          </cell>
          <cell r="P357">
            <v>1872601.38</v>
          </cell>
        </row>
        <row r="358">
          <cell r="A358" t="str">
            <v>PAES LANDIM2014</v>
          </cell>
          <cell r="B358" t="str">
            <v>PAES LANDIM</v>
          </cell>
          <cell r="C358">
            <v>2014</v>
          </cell>
          <cell r="D358">
            <v>0.69199999999999995</v>
          </cell>
          <cell r="E358">
            <v>0.26050000000000001</v>
          </cell>
          <cell r="F358">
            <v>1549957.51</v>
          </cell>
          <cell r="G358">
            <v>2618120.04</v>
          </cell>
          <cell r="H358">
            <v>102847.61</v>
          </cell>
          <cell r="I358">
            <v>6096982.4299999997</v>
          </cell>
          <cell r="J358">
            <v>1.6588778940140107E-2</v>
          </cell>
          <cell r="K358">
            <v>0.58219087903242206</v>
          </cell>
          <cell r="L358">
            <v>4742695.09</v>
          </cell>
          <cell r="M358">
            <v>2866443.72</v>
          </cell>
          <cell r="N358">
            <v>185049.88</v>
          </cell>
          <cell r="O358">
            <v>1691201.49</v>
          </cell>
          <cell r="P358">
            <v>2628981.04</v>
          </cell>
        </row>
        <row r="359">
          <cell r="A359" t="str">
            <v>PICOS2006</v>
          </cell>
          <cell r="B359" t="str">
            <v>PICOS</v>
          </cell>
          <cell r="C359">
            <v>2006</v>
          </cell>
          <cell r="D359">
            <v>0.65569999999999995</v>
          </cell>
          <cell r="E359">
            <v>0.27060000000000001</v>
          </cell>
          <cell r="J359" t="e">
            <v>#DIV/0!</v>
          </cell>
          <cell r="L359">
            <v>6172551.5300000003</v>
          </cell>
          <cell r="M359">
            <v>4700908.84</v>
          </cell>
          <cell r="N359">
            <v>16545</v>
          </cell>
          <cell r="O359">
            <v>1494428.59</v>
          </cell>
          <cell r="P359">
            <v>4849567.55</v>
          </cell>
        </row>
        <row r="360">
          <cell r="A360" t="str">
            <v>PICOS2007</v>
          </cell>
          <cell r="B360" t="str">
            <v>PICOS</v>
          </cell>
          <cell r="C360">
            <v>2007</v>
          </cell>
          <cell r="D360">
            <v>0.61219999999999997</v>
          </cell>
          <cell r="E360">
            <v>0.2576</v>
          </cell>
          <cell r="F360">
            <v>6988161.3600000003</v>
          </cell>
          <cell r="G360">
            <v>7425028.0999999996</v>
          </cell>
          <cell r="H360">
            <v>3477694.07</v>
          </cell>
          <cell r="I360">
            <v>24474951.390000001</v>
          </cell>
          <cell r="J360">
            <v>0.12441377248049119</v>
          </cell>
          <cell r="K360">
            <v>0.87558622823500454</v>
          </cell>
          <cell r="L360">
            <v>11620058.41</v>
          </cell>
          <cell r="M360">
            <v>7609604.8300000001</v>
          </cell>
          <cell r="N360">
            <v>472479.6</v>
          </cell>
          <cell r="O360">
            <v>3537973.98</v>
          </cell>
          <cell r="P360">
            <v>7484662.9400000004</v>
          </cell>
        </row>
        <row r="361">
          <cell r="A361" t="str">
            <v>PICOS2008</v>
          </cell>
          <cell r="B361" t="str">
            <v>PICOS</v>
          </cell>
          <cell r="C361">
            <v>2008</v>
          </cell>
          <cell r="D361">
            <v>0.63329999999999997</v>
          </cell>
          <cell r="E361">
            <v>0.26640000000000003</v>
          </cell>
          <cell r="F361">
            <v>8283567.6299999999</v>
          </cell>
          <cell r="G361">
            <v>9932720.2599999998</v>
          </cell>
          <cell r="H361">
            <v>3851491.97</v>
          </cell>
          <cell r="I361">
            <v>29282778.539999999</v>
          </cell>
          <cell r="J361">
            <v>0.11623892452001386</v>
          </cell>
          <cell r="K361">
            <v>0.88376107517818381</v>
          </cell>
          <cell r="L361">
            <v>14809418.51</v>
          </cell>
          <cell r="M361">
            <v>10107811.859999999</v>
          </cell>
          <cell r="N361">
            <v>171553.64</v>
          </cell>
          <cell r="O361">
            <v>4530053.01</v>
          </cell>
          <cell r="P361">
            <v>9933550.1600000001</v>
          </cell>
        </row>
        <row r="362">
          <cell r="A362" t="str">
            <v>PICOS2009</v>
          </cell>
          <cell r="B362" t="str">
            <v>PICOS</v>
          </cell>
          <cell r="C362">
            <v>2009</v>
          </cell>
          <cell r="D362">
            <v>0.60970000000000002</v>
          </cell>
          <cell r="E362">
            <v>0.27679999999999999</v>
          </cell>
          <cell r="F362">
            <v>8973190.7400000002</v>
          </cell>
          <cell r="G362">
            <v>12753165.109999999</v>
          </cell>
          <cell r="H362">
            <v>4497737.33</v>
          </cell>
          <cell r="I362">
            <v>31395025.629999999</v>
          </cell>
          <cell r="J362">
            <v>0.12531042358072064</v>
          </cell>
          <cell r="K362">
            <v>0.87468957641927936</v>
          </cell>
          <cell r="L362">
            <v>17845728.25</v>
          </cell>
          <cell r="M362">
            <v>11431056.6</v>
          </cell>
          <cell r="N362">
            <v>1033601.77</v>
          </cell>
          <cell r="O362">
            <v>5381069.8799999999</v>
          </cell>
          <cell r="P362">
            <v>12768751.84</v>
          </cell>
        </row>
        <row r="363">
          <cell r="A363" t="str">
            <v>PICOS2010</v>
          </cell>
          <cell r="B363" t="str">
            <v>PICOS</v>
          </cell>
          <cell r="C363">
            <v>2010</v>
          </cell>
          <cell r="D363">
            <v>0.67149999999999999</v>
          </cell>
          <cell r="E363">
            <v>0.27629999999999999</v>
          </cell>
          <cell r="F363">
            <v>9611297.8599999994</v>
          </cell>
          <cell r="G363">
            <v>14310787.92</v>
          </cell>
          <cell r="H363">
            <v>5513001.7300000004</v>
          </cell>
          <cell r="I363">
            <v>32932189.719999999</v>
          </cell>
          <cell r="J363">
            <v>0.14339899278701579</v>
          </cell>
          <cell r="K363">
            <v>0.85660100747309487</v>
          </cell>
          <cell r="L363">
            <v>20276928.210000001</v>
          </cell>
          <cell r="M363">
            <v>14061786.369999999</v>
          </cell>
          <cell r="N363">
            <v>240727.3</v>
          </cell>
          <cell r="O363">
            <v>5974414.54</v>
          </cell>
          <cell r="P363">
            <v>14310787.92</v>
          </cell>
        </row>
        <row r="364">
          <cell r="A364" t="str">
            <v>PICOS2011</v>
          </cell>
          <cell r="B364" t="str">
            <v>PICOS</v>
          </cell>
          <cell r="C364">
            <v>2011</v>
          </cell>
          <cell r="D364">
            <v>0.61250000000000004</v>
          </cell>
          <cell r="E364">
            <v>0.253</v>
          </cell>
          <cell r="F364">
            <v>10889445.810000001</v>
          </cell>
          <cell r="G364">
            <v>18001184.449999999</v>
          </cell>
          <cell r="H364">
            <v>6114595.2400000002</v>
          </cell>
          <cell r="I364">
            <v>37443188</v>
          </cell>
          <cell r="J364">
            <v>0.14037893540883509</v>
          </cell>
          <cell r="K364">
            <v>0.85962106459116483</v>
          </cell>
          <cell r="L364">
            <v>23375076.899999999</v>
          </cell>
          <cell r="M364">
            <v>15788502.810000001</v>
          </cell>
          <cell r="N364">
            <v>151816.67000000001</v>
          </cell>
          <cell r="O364">
            <v>7434757.4199999999</v>
          </cell>
          <cell r="P364">
            <v>18632396.629999999</v>
          </cell>
        </row>
        <row r="365">
          <cell r="A365" t="str">
            <v>PICOS2012</v>
          </cell>
          <cell r="B365" t="str">
            <v>PICOS</v>
          </cell>
          <cell r="C365">
            <v>2012</v>
          </cell>
          <cell r="D365">
            <v>0.72570000000000001</v>
          </cell>
          <cell r="E365">
            <v>0.2833</v>
          </cell>
          <cell r="F365">
            <v>12372266.23</v>
          </cell>
          <cell r="G365">
            <v>19687369.390000001</v>
          </cell>
          <cell r="H365">
            <v>7811117.4400000004</v>
          </cell>
          <cell r="I365">
            <v>41677947.490000002</v>
          </cell>
          <cell r="J365">
            <v>0.15783521981324192</v>
          </cell>
          <cell r="K365">
            <v>0.84216478038882292</v>
          </cell>
          <cell r="L365">
            <v>29273480.670000002</v>
          </cell>
          <cell r="M365">
            <v>21197125.920000002</v>
          </cell>
          <cell r="N365">
            <v>1869088.56</v>
          </cell>
          <cell r="O365">
            <v>6207266.1900000004</v>
          </cell>
          <cell r="P365">
            <v>19687369.390000001</v>
          </cell>
        </row>
        <row r="366">
          <cell r="A366" t="str">
            <v>PICOS2013</v>
          </cell>
          <cell r="B366" t="str">
            <v>PICOS</v>
          </cell>
          <cell r="C366">
            <v>2013</v>
          </cell>
          <cell r="D366">
            <v>0.66659999999999997</v>
          </cell>
          <cell r="E366">
            <v>0.25629999999999997</v>
          </cell>
          <cell r="F366">
            <v>13809045.460000001</v>
          </cell>
          <cell r="G366">
            <v>22150788.280000001</v>
          </cell>
          <cell r="H366">
            <v>9441199.8399999999</v>
          </cell>
          <cell r="I366">
            <v>45794982.020000003</v>
          </cell>
          <cell r="J366">
            <v>0.17092419362634206</v>
          </cell>
          <cell r="K366">
            <v>0.82907580673573944</v>
          </cell>
          <cell r="L366">
            <v>30720028.109999999</v>
          </cell>
          <cell r="M366">
            <v>25116258.609999999</v>
          </cell>
          <cell r="N366">
            <v>341014.04</v>
          </cell>
          <cell r="O366">
            <v>5262755.46</v>
          </cell>
          <cell r="P366">
            <v>22064960.879999999</v>
          </cell>
        </row>
        <row r="367">
          <cell r="A367" t="str">
            <v>PICOS2014</v>
          </cell>
          <cell r="B367" t="str">
            <v>PICOS</v>
          </cell>
          <cell r="C367">
            <v>2014</v>
          </cell>
          <cell r="D367">
            <v>0.7228</v>
          </cell>
          <cell r="E367">
            <v>0.25009999999999999</v>
          </cell>
          <cell r="F367">
            <v>15200767.48</v>
          </cell>
          <cell r="G367">
            <v>26785986.68</v>
          </cell>
          <cell r="H367">
            <v>10773037.17</v>
          </cell>
          <cell r="I367">
            <v>50030032.75</v>
          </cell>
          <cell r="J367">
            <v>0.17717916519962451</v>
          </cell>
          <cell r="K367">
            <v>0.82282083480037549</v>
          </cell>
          <cell r="L367">
            <v>37769072.950000003</v>
          </cell>
          <cell r="M367">
            <v>29059958.699999999</v>
          </cell>
          <cell r="N367">
            <v>4204505.57</v>
          </cell>
          <cell r="O367">
            <v>4504608.68</v>
          </cell>
          <cell r="P367">
            <v>25243569.390000001</v>
          </cell>
        </row>
        <row r="368">
          <cell r="A368" t="str">
            <v>CARIDADE DO PIAUÍ2006</v>
          </cell>
          <cell r="B368" t="str">
            <v>CARIDADE DO PIAUÍ</v>
          </cell>
          <cell r="C368">
            <v>2006</v>
          </cell>
          <cell r="D368">
            <v>0.65349999999999997</v>
          </cell>
          <cell r="E368">
            <v>0.30070000000000002</v>
          </cell>
          <cell r="L368">
            <v>1301332.81</v>
          </cell>
          <cell r="M368">
            <v>962976.19</v>
          </cell>
          <cell r="N368">
            <v>2526</v>
          </cell>
          <cell r="O368">
            <v>315658.11</v>
          </cell>
          <cell r="P368">
            <v>1085849.8</v>
          </cell>
        </row>
        <row r="369">
          <cell r="A369" t="str">
            <v>CARIDADE DO PIAUÍ2007</v>
          </cell>
          <cell r="B369" t="str">
            <v>CARIDADE DO PIAUÍ</v>
          </cell>
          <cell r="C369">
            <v>2007</v>
          </cell>
          <cell r="D369">
            <v>0.61599999999999999</v>
          </cell>
          <cell r="E369">
            <v>0.27250000000000002</v>
          </cell>
          <cell r="F369">
            <v>821972.38</v>
          </cell>
          <cell r="G369">
            <v>1516265.51</v>
          </cell>
          <cell r="H369">
            <v>72988.08</v>
          </cell>
          <cell r="I369">
            <v>3214901.43</v>
          </cell>
          <cell r="J369">
            <v>2.2199067078141968E-2</v>
          </cell>
          <cell r="K369">
            <v>0.97780092988039335</v>
          </cell>
          <cell r="L369">
            <v>1972151.55</v>
          </cell>
          <cell r="M369">
            <v>1387059.9</v>
          </cell>
          <cell r="N369">
            <v>3889.55</v>
          </cell>
          <cell r="O369">
            <v>673866.1</v>
          </cell>
          <cell r="P369">
            <v>1646948.82</v>
          </cell>
        </row>
        <row r="370">
          <cell r="A370" t="str">
            <v>CARIDADE DO PIAUÍ2008</v>
          </cell>
          <cell r="B370" t="str">
            <v>CARIDADE DO PIAUÍ</v>
          </cell>
          <cell r="C370">
            <v>2008</v>
          </cell>
          <cell r="D370">
            <v>0.88009999999999999</v>
          </cell>
          <cell r="E370">
            <v>0.31519999999999998</v>
          </cell>
          <cell r="F370">
            <v>1079479.82</v>
          </cell>
          <cell r="G370">
            <v>1695074.67</v>
          </cell>
          <cell r="H370">
            <v>455880.06</v>
          </cell>
          <cell r="I370">
            <v>3862039.24</v>
          </cell>
          <cell r="J370">
            <v>0.10557864342475619</v>
          </cell>
          <cell r="K370">
            <v>0.89442136120710436</v>
          </cell>
          <cell r="L370">
            <v>2427516.19</v>
          </cell>
          <cell r="M370">
            <v>1566861.36</v>
          </cell>
          <cell r="N370">
            <v>173926.76</v>
          </cell>
          <cell r="O370">
            <v>686728.07</v>
          </cell>
          <cell r="P370">
            <v>1697233.29</v>
          </cell>
        </row>
        <row r="371">
          <cell r="A371" t="str">
            <v>CARIDADE DO PIAUÍ2009</v>
          </cell>
          <cell r="B371" t="str">
            <v>CARIDADE DO PIAUÍ</v>
          </cell>
          <cell r="C371">
            <v>2009</v>
          </cell>
          <cell r="D371">
            <v>0.78700000000000003</v>
          </cell>
          <cell r="E371">
            <v>0.25629999999999997</v>
          </cell>
          <cell r="F371">
            <v>986166.11</v>
          </cell>
          <cell r="G371">
            <v>1883628.1</v>
          </cell>
          <cell r="H371">
            <v>207545.79</v>
          </cell>
          <cell r="I371">
            <v>3737118.65</v>
          </cell>
          <cell r="J371">
            <v>5.2614308049989678E-2</v>
          </cell>
          <cell r="K371">
            <v>0.94738569195001032</v>
          </cell>
          <cell r="L371">
            <v>2507465.52</v>
          </cell>
          <cell r="M371">
            <v>1634398.6</v>
          </cell>
          <cell r="N371">
            <v>105771.1</v>
          </cell>
          <cell r="O371">
            <v>677831.92</v>
          </cell>
          <cell r="P371">
            <v>1988938.98</v>
          </cell>
        </row>
        <row r="372">
          <cell r="A372" t="str">
            <v>CARIDADE DO PIAUÍ2010</v>
          </cell>
          <cell r="B372" t="str">
            <v>CARIDADE DO PIAUÍ</v>
          </cell>
          <cell r="C372">
            <v>2010</v>
          </cell>
          <cell r="D372">
            <v>0.63959999999999995</v>
          </cell>
          <cell r="E372">
            <v>0.3034</v>
          </cell>
          <cell r="F372">
            <v>1061084.98</v>
          </cell>
          <cell r="G372">
            <v>2308981.52</v>
          </cell>
          <cell r="H372">
            <v>198933.42</v>
          </cell>
          <cell r="I372">
            <v>4045406.5</v>
          </cell>
          <cell r="J372">
            <v>4.6870284602464174E-2</v>
          </cell>
          <cell r="K372">
            <v>0.95312971539753588</v>
          </cell>
          <cell r="L372">
            <v>3392998.17</v>
          </cell>
          <cell r="M372">
            <v>2169444.15</v>
          </cell>
          <cell r="N372">
            <v>306083.71000000002</v>
          </cell>
          <cell r="O372">
            <v>896970.31</v>
          </cell>
          <cell r="P372">
            <v>2312871.36</v>
          </cell>
        </row>
        <row r="373">
          <cell r="A373" t="str">
            <v>CARIDADE DO PIAUÍ2011</v>
          </cell>
          <cell r="B373" t="str">
            <v>CARIDADE DO PIAUÍ</v>
          </cell>
          <cell r="C373">
            <v>2011</v>
          </cell>
          <cell r="D373">
            <v>0.60099999999999998</v>
          </cell>
          <cell r="E373">
            <v>0.35299999999999998</v>
          </cell>
          <cell r="F373">
            <v>1289094.6599999999</v>
          </cell>
          <cell r="G373">
            <v>3029056.81</v>
          </cell>
          <cell r="H373">
            <v>200412.01</v>
          </cell>
          <cell r="I373">
            <v>4955966.63</v>
          </cell>
          <cell r="J373">
            <v>3.8866814094164356E-2</v>
          </cell>
          <cell r="K373">
            <v>0.96113318590583574</v>
          </cell>
          <cell r="L373">
            <v>4530095.3499999996</v>
          </cell>
          <cell r="M373">
            <v>2640272.0299999998</v>
          </cell>
          <cell r="N373">
            <v>897010.47</v>
          </cell>
          <cell r="O373">
            <v>981812.85</v>
          </cell>
          <cell r="P373">
            <v>3063962.33</v>
          </cell>
        </row>
        <row r="374">
          <cell r="A374" t="str">
            <v>CARIDADE DO PIAUÍ2012</v>
          </cell>
          <cell r="B374" t="str">
            <v>CARIDADE DO PIAUÍ</v>
          </cell>
          <cell r="C374">
            <v>2012</v>
          </cell>
          <cell r="D374">
            <v>0.68259999999999998</v>
          </cell>
          <cell r="E374">
            <v>0.33650000000000002</v>
          </cell>
          <cell r="F374">
            <v>1403358.7</v>
          </cell>
          <cell r="G374">
            <v>2883482.86</v>
          </cell>
          <cell r="H374">
            <v>480904.38</v>
          </cell>
          <cell r="I374">
            <v>5132530.4000000004</v>
          </cell>
          <cell r="J374">
            <v>8.5670253086399084E-2</v>
          </cell>
          <cell r="K374">
            <v>0.91432974335072004</v>
          </cell>
          <cell r="L374">
            <v>4759556.0199999996</v>
          </cell>
          <cell r="M374">
            <v>2879773.62</v>
          </cell>
          <cell r="N374">
            <v>919890.45</v>
          </cell>
          <cell r="O374">
            <v>959891.95</v>
          </cell>
          <cell r="P374">
            <v>3013676.94</v>
          </cell>
        </row>
        <row r="375">
          <cell r="A375" t="str">
            <v>CARIDADE DO PIAUÍ2013</v>
          </cell>
          <cell r="B375" t="str">
            <v>CARIDADE DO PIAUÍ</v>
          </cell>
          <cell r="C375">
            <v>2013</v>
          </cell>
          <cell r="D375">
            <v>0.6673</v>
          </cell>
          <cell r="E375">
            <v>0.34539999999999998</v>
          </cell>
          <cell r="F375">
            <v>1440851.81</v>
          </cell>
          <cell r="G375">
            <v>3500136.96</v>
          </cell>
          <cell r="H375">
            <v>186046.87</v>
          </cell>
          <cell r="I375">
            <v>5577360.3600000003</v>
          </cell>
          <cell r="J375">
            <v>3.2280708659414459E-2</v>
          </cell>
          <cell r="K375">
            <v>0.9677192896055008</v>
          </cell>
          <cell r="L375">
            <v>4949919.07</v>
          </cell>
          <cell r="M375">
            <v>921986.66</v>
          </cell>
          <cell r="N375">
            <v>501619.92</v>
          </cell>
          <cell r="O375">
            <v>5563370.04</v>
          </cell>
          <cell r="P375">
            <v>3349722.34</v>
          </cell>
        </row>
        <row r="376">
          <cell r="A376" t="str">
            <v>CARIDADE DO PIAUÍ2014</v>
          </cell>
          <cell r="B376" t="str">
            <v>CARIDADE DO PIAUÍ</v>
          </cell>
          <cell r="C376">
            <v>2014</v>
          </cell>
          <cell r="D376">
            <v>0.61939999999999995</v>
          </cell>
          <cell r="E376">
            <v>0.32340000000000002</v>
          </cell>
          <cell r="F376">
            <v>1589373.76</v>
          </cell>
          <cell r="G376">
            <v>3757147.81</v>
          </cell>
          <cell r="H376">
            <v>269299.09000000003</v>
          </cell>
          <cell r="I376">
            <v>6088195.9500000002</v>
          </cell>
          <cell r="J376">
            <v>4.2359307920120694E-2</v>
          </cell>
          <cell r="K376">
            <v>0.95764069207987934</v>
          </cell>
          <cell r="L376">
            <v>5354517.13</v>
          </cell>
          <cell r="M376">
            <v>3497646.99</v>
          </cell>
          <cell r="N376">
            <v>395128.8</v>
          </cell>
          <cell r="O376">
            <v>1461741.34</v>
          </cell>
          <cell r="P376">
            <v>3762405.28</v>
          </cell>
        </row>
        <row r="377">
          <cell r="A377" t="str">
            <v>CARIDADE DO PIAUÍ2015</v>
          </cell>
          <cell r="B377" t="str">
            <v>CARIDADE DO PIAUÍ</v>
          </cell>
          <cell r="C377">
            <v>2015</v>
          </cell>
          <cell r="D377">
            <v>0.63180000000000003</v>
          </cell>
          <cell r="E377">
            <v>0.27379999999999999</v>
          </cell>
          <cell r="F377">
            <v>1665183.08</v>
          </cell>
          <cell r="G377">
            <v>3797529.55</v>
          </cell>
          <cell r="H377">
            <v>219025.12</v>
          </cell>
          <cell r="I377">
            <v>6441707.21</v>
          </cell>
          <cell r="J377">
            <v>3.2883038902845441E-2</v>
          </cell>
          <cell r="K377">
            <v>0.96711696259849089</v>
          </cell>
          <cell r="L377">
            <v>5487148.6900000004</v>
          </cell>
          <cell r="M377">
            <v>3727093.49</v>
          </cell>
          <cell r="N377">
            <v>230611.15</v>
          </cell>
          <cell r="O377">
            <v>1529444.05</v>
          </cell>
          <cell r="P377">
            <v>4085349.12</v>
          </cell>
        </row>
        <row r="378">
          <cell r="A378" t="str">
            <v>CURRAL NOVO DO PIAUÍ2006</v>
          </cell>
          <cell r="B378" t="str">
            <v>CURRAL NOVO DO PIAUÍ</v>
          </cell>
          <cell r="C378">
            <v>2006</v>
          </cell>
          <cell r="D378">
            <v>0.8014</v>
          </cell>
          <cell r="E378">
            <v>0.26650000000000001</v>
          </cell>
          <cell r="L378">
            <v>1301464.51</v>
          </cell>
          <cell r="M378">
            <v>923417.14</v>
          </cell>
          <cell r="N378">
            <v>70677.03</v>
          </cell>
          <cell r="O378">
            <v>312370.34000000003</v>
          </cell>
          <cell r="P378">
            <v>1303581.57</v>
          </cell>
        </row>
        <row r="379">
          <cell r="A379" t="str">
            <v>CURRAL NOVO DO PIAUÍ2007</v>
          </cell>
          <cell r="B379" t="str">
            <v>CURRAL NOVO DO PIAUÍ</v>
          </cell>
          <cell r="C379">
            <v>2007</v>
          </cell>
          <cell r="D379">
            <v>0.74250000000000005</v>
          </cell>
          <cell r="E379">
            <v>0.28189999999999998</v>
          </cell>
          <cell r="F379">
            <v>851540.56</v>
          </cell>
          <cell r="G379">
            <v>1566643.12</v>
          </cell>
          <cell r="H379">
            <v>71515.08</v>
          </cell>
          <cell r="I379">
            <v>3334647.15</v>
          </cell>
          <cell r="J379">
            <v>2.099579378814322E-2</v>
          </cell>
          <cell r="K379">
            <v>0.97900420327600124</v>
          </cell>
          <cell r="L379">
            <v>2042189.51</v>
          </cell>
          <cell r="M379">
            <v>1250843.68</v>
          </cell>
          <cell r="N379">
            <v>184219.51999999999</v>
          </cell>
          <cell r="O379">
            <v>607126.31000000006</v>
          </cell>
          <cell r="P379">
            <v>1562972.55</v>
          </cell>
        </row>
        <row r="380">
          <cell r="A380" t="str">
            <v>CURRAL NOVO DO PIAUÍ2008</v>
          </cell>
          <cell r="B380" t="str">
            <v>CURRAL NOVO DO PIAUÍ</v>
          </cell>
          <cell r="C380">
            <v>2008</v>
          </cell>
          <cell r="D380">
            <v>0.7177</v>
          </cell>
          <cell r="E380">
            <v>0.30370000000000003</v>
          </cell>
          <cell r="F380">
            <v>1017149.05</v>
          </cell>
          <cell r="G380">
            <v>1795664.1</v>
          </cell>
          <cell r="H380">
            <v>143161.95000000001</v>
          </cell>
          <cell r="I380">
            <v>3925434.25</v>
          </cell>
          <cell r="J380">
            <v>3.5187062800678036E-2</v>
          </cell>
          <cell r="K380">
            <v>0.96481293719932193</v>
          </cell>
          <cell r="L380">
            <v>2605127.25</v>
          </cell>
          <cell r="M380">
            <v>1376678.68</v>
          </cell>
          <cell r="N380">
            <v>264731.5</v>
          </cell>
          <cell r="O380">
            <v>933379.97</v>
          </cell>
          <cell r="P380">
            <v>1796091.45</v>
          </cell>
        </row>
        <row r="381">
          <cell r="A381" t="str">
            <v>CURRAL NOVO DO PIAUÍ2009</v>
          </cell>
          <cell r="B381" t="str">
            <v>CURRAL NOVO DO PIAUÍ</v>
          </cell>
          <cell r="C381">
            <v>2009</v>
          </cell>
          <cell r="D381">
            <v>0.69199999999999995</v>
          </cell>
          <cell r="E381">
            <v>0.34300000000000003</v>
          </cell>
          <cell r="F381">
            <v>1002817.97</v>
          </cell>
          <cell r="G381">
            <v>2020642.17</v>
          </cell>
          <cell r="H381">
            <v>216447.17</v>
          </cell>
          <cell r="I381">
            <v>3794824.69</v>
          </cell>
          <cell r="J381">
            <v>5.3959735583916597E-2</v>
          </cell>
          <cell r="K381">
            <v>0.9460402594301337</v>
          </cell>
          <cell r="L381">
            <v>2846123.78</v>
          </cell>
          <cell r="M381">
            <v>1552856.75</v>
          </cell>
          <cell r="N381">
            <v>7042.14</v>
          </cell>
          <cell r="O381">
            <v>1286224.8899999999</v>
          </cell>
          <cell r="P381">
            <v>2021772.16</v>
          </cell>
        </row>
        <row r="382">
          <cell r="A382" t="str">
            <v>CURRAL NOVO DO PIAUÍ2010</v>
          </cell>
          <cell r="B382" t="str">
            <v>CURRAL NOVO DO PIAUÍ</v>
          </cell>
          <cell r="C382">
            <v>2010</v>
          </cell>
          <cell r="D382">
            <v>0.60299999999999998</v>
          </cell>
          <cell r="E382">
            <v>0.33589999999999998</v>
          </cell>
          <cell r="F382">
            <v>1111853.06</v>
          </cell>
          <cell r="G382">
            <v>2218670.9300000002</v>
          </cell>
          <cell r="H382">
            <v>285761.57</v>
          </cell>
          <cell r="I382">
            <v>4161650.65</v>
          </cell>
          <cell r="J382">
            <v>6.4253447753248968E-2</v>
          </cell>
          <cell r="K382">
            <v>0.93574654774975385</v>
          </cell>
          <cell r="L382">
            <v>3135396.79</v>
          </cell>
          <cell r="M382">
            <v>1801962.02</v>
          </cell>
          <cell r="O382">
            <v>1333434.77</v>
          </cell>
          <cell r="P382">
            <v>2253262.86</v>
          </cell>
        </row>
        <row r="383">
          <cell r="A383" t="str">
            <v>CURRAL NOVO DO PIAUÍ2011</v>
          </cell>
          <cell r="B383" t="str">
            <v>CURRAL NOVO DO PIAUÍ</v>
          </cell>
          <cell r="C383">
            <v>2011</v>
          </cell>
          <cell r="D383">
            <v>0.60109999999999997</v>
          </cell>
          <cell r="E383">
            <v>0.30470000000000003</v>
          </cell>
          <cell r="F383">
            <v>1294083.23</v>
          </cell>
          <cell r="G383">
            <v>2714603.48</v>
          </cell>
          <cell r="H383">
            <v>388417.74</v>
          </cell>
          <cell r="I383">
            <v>4787915.1900000004</v>
          </cell>
          <cell r="J383">
            <v>7.5037240842692934E-2</v>
          </cell>
          <cell r="K383">
            <v>0.92496276108917674</v>
          </cell>
          <cell r="L383">
            <v>3592507.45</v>
          </cell>
          <cell r="M383">
            <v>2158821.5099999998</v>
          </cell>
          <cell r="N383">
            <v>124969.68</v>
          </cell>
          <cell r="O383">
            <v>1308716.26</v>
          </cell>
          <cell r="P383">
            <v>2770374.24</v>
          </cell>
        </row>
        <row r="384">
          <cell r="A384" t="str">
            <v>CURRAL NOVO DO PIAUÍ2012</v>
          </cell>
          <cell r="B384" t="str">
            <v>CURRAL NOVO DO PIAUÍ</v>
          </cell>
          <cell r="C384">
            <v>2012</v>
          </cell>
          <cell r="D384">
            <v>0.60589999999999999</v>
          </cell>
          <cell r="E384">
            <v>0.25640000000000002</v>
          </cell>
          <cell r="F384">
            <v>1368341.79</v>
          </cell>
          <cell r="G384">
            <v>2899520.52</v>
          </cell>
          <cell r="H384">
            <v>265308.61</v>
          </cell>
          <cell r="I384">
            <v>5208058.5599999996</v>
          </cell>
          <cell r="J384">
            <v>4.8472649877922672E-2</v>
          </cell>
          <cell r="K384">
            <v>0.95152735194910609</v>
          </cell>
          <cell r="L384">
            <v>4002922.12</v>
          </cell>
          <cell r="M384">
            <v>1480911.54</v>
          </cell>
          <cell r="N384">
            <v>429760</v>
          </cell>
          <cell r="O384">
            <v>2842983.27</v>
          </cell>
          <cell r="P384">
            <v>2981949.74</v>
          </cell>
        </row>
        <row r="385">
          <cell r="A385" t="str">
            <v>CURRAL NOVO DO PIAUÍ2013</v>
          </cell>
          <cell r="B385" t="str">
            <v>CURRAL NOVO DO PIAUÍ</v>
          </cell>
          <cell r="C385">
            <v>2013</v>
          </cell>
          <cell r="D385">
            <v>0.64280000000000004</v>
          </cell>
          <cell r="E385">
            <v>0.29049999999999998</v>
          </cell>
          <cell r="F385">
            <v>1593113.89</v>
          </cell>
          <cell r="G385">
            <v>3150081.51</v>
          </cell>
          <cell r="H385">
            <v>719644.8</v>
          </cell>
          <cell r="I385">
            <v>5652810.7599999998</v>
          </cell>
          <cell r="J385">
            <v>0.11293053254340782</v>
          </cell>
          <cell r="K385">
            <v>0.88706946745659221</v>
          </cell>
          <cell r="L385">
            <v>4123533.48</v>
          </cell>
          <cell r="M385">
            <v>2755724.64</v>
          </cell>
          <cell r="N385">
            <v>36200</v>
          </cell>
          <cell r="O385">
            <v>1349652.18</v>
          </cell>
          <cell r="P385">
            <v>3150081.51</v>
          </cell>
        </row>
        <row r="386">
          <cell r="A386" t="str">
            <v>CURRAL NOVO DO PIAUÍ2014</v>
          </cell>
          <cell r="B386" t="str">
            <v>CURRAL NOVO DO PIAUÍ</v>
          </cell>
          <cell r="C386">
            <v>2014</v>
          </cell>
          <cell r="D386">
            <v>0.63700000000000001</v>
          </cell>
          <cell r="E386">
            <v>0.33850000000000002</v>
          </cell>
          <cell r="F386">
            <v>1592948.41</v>
          </cell>
          <cell r="G386">
            <v>3306073.51</v>
          </cell>
          <cell r="H386">
            <v>198202.27</v>
          </cell>
          <cell r="I386">
            <v>6173591.3700000001</v>
          </cell>
          <cell r="J386">
            <v>3.110619728105319E-2</v>
          </cell>
          <cell r="K386">
            <v>0.96889380271894687</v>
          </cell>
          <cell r="L386">
            <v>4865735.95</v>
          </cell>
          <cell r="M386">
            <v>3036357.23</v>
          </cell>
          <cell r="N386">
            <v>244500</v>
          </cell>
          <cell r="O386">
            <v>1584878.72</v>
          </cell>
          <cell r="P386">
            <v>3306073.51</v>
          </cell>
        </row>
        <row r="387">
          <cell r="A387" t="str">
            <v>CURRAL NOVO DO PIAUÍ2015</v>
          </cell>
          <cell r="B387" t="str">
            <v>CURRAL NOVO DO PIAUÍ</v>
          </cell>
          <cell r="C387">
            <v>2015</v>
          </cell>
          <cell r="J387" t="e">
            <v>#DIV/0!</v>
          </cell>
          <cell r="K387" t="e">
            <v>#DIV/0!</v>
          </cell>
        </row>
        <row r="388">
          <cell r="A388" t="str">
            <v>PAQUETÁ2006</v>
          </cell>
          <cell r="B388" t="str">
            <v>PAQUETÁ</v>
          </cell>
          <cell r="C388">
            <v>2006</v>
          </cell>
          <cell r="D388">
            <v>0.66080000000000005</v>
          </cell>
          <cell r="E388">
            <v>0.31290000000000001</v>
          </cell>
          <cell r="L388">
            <v>828969.52</v>
          </cell>
          <cell r="M388">
            <v>729809.32</v>
          </cell>
          <cell r="O388">
            <v>99160.2</v>
          </cell>
        </row>
        <row r="389">
          <cell r="A389" t="str">
            <v>PAQUETÁ2007</v>
          </cell>
          <cell r="B389" t="str">
            <v>PAQUETÁ</v>
          </cell>
          <cell r="C389">
            <v>2007</v>
          </cell>
          <cell r="D389">
            <v>0.55740000000000001</v>
          </cell>
          <cell r="E389">
            <v>0.33589999999999998</v>
          </cell>
          <cell r="F389">
            <v>837268.34</v>
          </cell>
          <cell r="G389">
            <v>955323.76</v>
          </cell>
          <cell r="H389">
            <v>123587.65</v>
          </cell>
          <cell r="I389">
            <v>3225485.72</v>
          </cell>
          <cell r="J389">
            <v>3.6902043256526337E-2</v>
          </cell>
          <cell r="K389">
            <v>0.96309795972937429</v>
          </cell>
          <cell r="L389">
            <v>1592283.71</v>
          </cell>
          <cell r="M389">
            <v>1153481.07</v>
          </cell>
          <cell r="N389">
            <v>1054</v>
          </cell>
          <cell r="O389">
            <v>437748.64</v>
          </cell>
          <cell r="P389">
            <v>971794.37</v>
          </cell>
        </row>
        <row r="390">
          <cell r="A390" t="str">
            <v>PAQUETÁ2008</v>
          </cell>
          <cell r="B390" t="str">
            <v>PAQUETÁ</v>
          </cell>
          <cell r="C390">
            <v>2008</v>
          </cell>
          <cell r="D390">
            <v>0.69120000000000004</v>
          </cell>
          <cell r="E390">
            <v>0.32079999999999997</v>
          </cell>
          <cell r="F390">
            <v>1004284.42</v>
          </cell>
          <cell r="G390">
            <v>1145784.43</v>
          </cell>
          <cell r="H390">
            <v>131808.01</v>
          </cell>
          <cell r="I390">
            <v>3885329.69</v>
          </cell>
          <cell r="J390">
            <v>3.2811424576316736E-2</v>
          </cell>
          <cell r="K390">
            <v>0.96718858040235245</v>
          </cell>
          <cell r="L390">
            <v>1934122</v>
          </cell>
          <cell r="M390">
            <v>1324968.73</v>
          </cell>
          <cell r="N390">
            <v>4746</v>
          </cell>
          <cell r="O390">
            <v>604407.27</v>
          </cell>
          <cell r="P390">
            <v>1148442.43</v>
          </cell>
        </row>
        <row r="391">
          <cell r="A391" t="str">
            <v>PAQUETÁ2009</v>
          </cell>
          <cell r="B391" t="str">
            <v>PAQUETÁ</v>
          </cell>
          <cell r="C391">
            <v>2009</v>
          </cell>
          <cell r="D391">
            <v>0.61099999999999999</v>
          </cell>
          <cell r="E391">
            <v>0.33</v>
          </cell>
          <cell r="F391">
            <v>959466.71</v>
          </cell>
          <cell r="G391">
            <v>1323893.3500000001</v>
          </cell>
          <cell r="H391">
            <v>99353.75</v>
          </cell>
          <cell r="I391">
            <v>3738513.09</v>
          </cell>
          <cell r="J391">
            <v>2.5887753312462503E-2</v>
          </cell>
          <cell r="K391">
            <v>0.97411224668753749</v>
          </cell>
          <cell r="L391">
            <v>1967252.35</v>
          </cell>
          <cell r="M391">
            <v>1453421.11</v>
          </cell>
          <cell r="N391">
            <v>10000</v>
          </cell>
          <cell r="O391">
            <v>503831.24</v>
          </cell>
          <cell r="P391">
            <v>1326794.8600000001</v>
          </cell>
        </row>
        <row r="392">
          <cell r="A392" t="str">
            <v>PAQUETÁ2010</v>
          </cell>
          <cell r="B392" t="str">
            <v>PAQUETÁ</v>
          </cell>
          <cell r="C392">
            <v>2010</v>
          </cell>
          <cell r="D392">
            <v>0.62380000000000002</v>
          </cell>
          <cell r="E392">
            <v>0.3513</v>
          </cell>
          <cell r="F392">
            <v>1046509.66</v>
          </cell>
          <cell r="G392">
            <v>1499995.32</v>
          </cell>
          <cell r="H392">
            <v>141617.37</v>
          </cell>
          <cell r="I392">
            <v>4044421.28</v>
          </cell>
          <cell r="J392">
            <v>3.3830879783756602E-2</v>
          </cell>
          <cell r="K392">
            <v>0.96616912260513665</v>
          </cell>
          <cell r="L392">
            <v>2464761.69</v>
          </cell>
          <cell r="M392">
            <v>1585398.86</v>
          </cell>
          <cell r="N392">
            <v>154760</v>
          </cell>
          <cell r="O392">
            <v>724602.83</v>
          </cell>
          <cell r="P392">
            <v>1501377.07</v>
          </cell>
        </row>
        <row r="393">
          <cell r="A393" t="str">
            <v>PAQUETÁ2011</v>
          </cell>
          <cell r="B393" t="str">
            <v>PAQUETÁ</v>
          </cell>
          <cell r="C393">
            <v>2011</v>
          </cell>
          <cell r="D393">
            <v>0.60980000000000001</v>
          </cell>
          <cell r="E393">
            <v>0.31359999999999999</v>
          </cell>
          <cell r="F393">
            <v>1288091.56</v>
          </cell>
          <cell r="G393">
            <v>2214041.88</v>
          </cell>
          <cell r="H393">
            <v>197359.62</v>
          </cell>
          <cell r="I393">
            <v>4955006.6100000003</v>
          </cell>
          <cell r="J393">
            <v>3.8304656696919896E-2</v>
          </cell>
          <cell r="K393">
            <v>0.96169534136222434</v>
          </cell>
          <cell r="L393">
            <v>3107412.14</v>
          </cell>
          <cell r="M393">
            <v>2229934.77</v>
          </cell>
          <cell r="N393">
            <v>2312.6</v>
          </cell>
          <cell r="O393">
            <v>875164.77</v>
          </cell>
          <cell r="P393">
            <v>2248923.91</v>
          </cell>
        </row>
        <row r="394">
          <cell r="A394" t="str">
            <v>PAQUETÁ2012</v>
          </cell>
          <cell r="B394" t="str">
            <v>PAQUETÁ</v>
          </cell>
          <cell r="C394">
            <v>2012</v>
          </cell>
          <cell r="D394">
            <v>0.68630000000000002</v>
          </cell>
          <cell r="E394">
            <v>0.29820000000000002</v>
          </cell>
          <cell r="F394">
            <v>1330594.24</v>
          </cell>
          <cell r="G394">
            <v>2507258.31</v>
          </cell>
          <cell r="H394">
            <v>204975.18</v>
          </cell>
          <cell r="I394">
            <v>5117401.79</v>
          </cell>
          <cell r="J394">
            <v>3.8511962144071807E-2</v>
          </cell>
          <cell r="K394">
            <v>0.96148803973478802</v>
          </cell>
          <cell r="L394">
            <v>3731521.17</v>
          </cell>
          <cell r="M394">
            <v>2468281.4900000002</v>
          </cell>
          <cell r="N394">
            <v>511304.8</v>
          </cell>
          <cell r="O394">
            <v>751934.88</v>
          </cell>
          <cell r="P394">
            <v>2492413.6</v>
          </cell>
        </row>
        <row r="395">
          <cell r="A395" t="str">
            <v>PAQUETÁ2013</v>
          </cell>
          <cell r="B395" t="str">
            <v>PAQUETÁ</v>
          </cell>
          <cell r="C395">
            <v>2013</v>
          </cell>
          <cell r="D395">
            <v>0.60550000000000004</v>
          </cell>
          <cell r="E395">
            <v>0.27910000000000001</v>
          </cell>
          <cell r="F395">
            <v>1438254.92</v>
          </cell>
          <cell r="G395">
            <v>2547492.9300000002</v>
          </cell>
          <cell r="H395">
            <v>220540.03</v>
          </cell>
          <cell r="I395">
            <v>5532479.6299999999</v>
          </cell>
          <cell r="J395">
            <v>3.8334655931508997E-2</v>
          </cell>
          <cell r="K395">
            <v>0.96166534059205588</v>
          </cell>
          <cell r="L395">
            <v>3720442.34</v>
          </cell>
          <cell r="M395">
            <v>2822005.31</v>
          </cell>
          <cell r="N395">
            <v>2335</v>
          </cell>
          <cell r="O395">
            <v>1094431.53</v>
          </cell>
          <cell r="P395">
            <v>2493819.94</v>
          </cell>
        </row>
        <row r="396">
          <cell r="A396" t="str">
            <v>PAQUETÁ2014</v>
          </cell>
          <cell r="B396" t="str">
            <v>PAQUETÁ</v>
          </cell>
          <cell r="C396">
            <v>2014</v>
          </cell>
          <cell r="D396">
            <v>0.67449999999999999</v>
          </cell>
          <cell r="E396">
            <v>0.31380000000000002</v>
          </cell>
          <cell r="F396">
            <v>1694250.08</v>
          </cell>
          <cell r="G396">
            <v>3020729</v>
          </cell>
          <cell r="H396">
            <v>273796.87</v>
          </cell>
          <cell r="I396">
            <v>6503203.4500000002</v>
          </cell>
          <cell r="J396">
            <v>4.0400893768882097E-2</v>
          </cell>
          <cell r="K396">
            <v>0.95959910623111788</v>
          </cell>
          <cell r="L396">
            <v>4510656.9400000004</v>
          </cell>
          <cell r="M396">
            <v>3301057.84</v>
          </cell>
          <cell r="N396">
            <v>255000</v>
          </cell>
          <cell r="O396">
            <v>954599.1</v>
          </cell>
          <cell r="P396">
            <v>3081474.73</v>
          </cell>
        </row>
        <row r="397">
          <cell r="A397" t="str">
            <v>PAQUETÁ2015</v>
          </cell>
          <cell r="B397" t="str">
            <v>PAQUETÁ</v>
          </cell>
          <cell r="C397">
            <v>2015</v>
          </cell>
          <cell r="D397">
            <v>0.61370000000000002</v>
          </cell>
          <cell r="E397">
            <v>0.35470000000000002</v>
          </cell>
          <cell r="F397">
            <v>1649682.9</v>
          </cell>
          <cell r="G397">
            <v>2950217.73</v>
          </cell>
          <cell r="H397">
            <v>206395.47</v>
          </cell>
          <cell r="I397">
            <v>6392336.1299999999</v>
          </cell>
          <cell r="J397">
            <v>3.1278051981989997E-2</v>
          </cell>
          <cell r="K397">
            <v>0.96872194801801004</v>
          </cell>
          <cell r="L397">
            <v>4691109.45</v>
          </cell>
          <cell r="M397">
            <v>3661382.94</v>
          </cell>
          <cell r="N397">
            <v>49291.22</v>
          </cell>
          <cell r="O397">
            <v>1240294.48</v>
          </cell>
          <cell r="P397">
            <v>2991866.43</v>
          </cell>
        </row>
        <row r="398">
          <cell r="A398" t="str">
            <v>DOM EXPEDITO LOPES2006</v>
          </cell>
          <cell r="B398" t="str">
            <v>DOM EXPEDITO LOPES</v>
          </cell>
          <cell r="C398">
            <v>2006</v>
          </cell>
          <cell r="D398">
            <v>0.62539999999999996</v>
          </cell>
          <cell r="E398">
            <v>0.33189999999999997</v>
          </cell>
          <cell r="L398">
            <v>1038456.11</v>
          </cell>
          <cell r="M398">
            <v>796632.18</v>
          </cell>
          <cell r="N398">
            <v>12362</v>
          </cell>
          <cell r="O398">
            <v>229798.93</v>
          </cell>
        </row>
        <row r="399">
          <cell r="A399" t="str">
            <v>DOM EXPEDITO LOPES2007</v>
          </cell>
          <cell r="B399" t="str">
            <v>DOM EXPEDITO LOPES</v>
          </cell>
          <cell r="C399">
            <v>2007</v>
          </cell>
          <cell r="D399">
            <v>0.63180000000000003</v>
          </cell>
          <cell r="E399">
            <v>0.29339999999999999</v>
          </cell>
          <cell r="F399">
            <v>882603.98</v>
          </cell>
          <cell r="G399">
            <v>1195351.77</v>
          </cell>
          <cell r="H399">
            <v>143334.9</v>
          </cell>
          <cell r="I399">
            <v>3387081.04</v>
          </cell>
          <cell r="J399">
            <v>4.0600003865833463E-2</v>
          </cell>
          <cell r="K399">
            <v>0.95940000179922147</v>
          </cell>
          <cell r="L399">
            <v>1840743.19</v>
          </cell>
          <cell r="M399">
            <v>1111316.32</v>
          </cell>
          <cell r="N399">
            <v>60913</v>
          </cell>
          <cell r="O399">
            <v>668513.87</v>
          </cell>
          <cell r="P399">
            <v>1195202.83</v>
          </cell>
        </row>
        <row r="400">
          <cell r="A400" t="str">
            <v>DOM EXPEDITO LOPES2008</v>
          </cell>
          <cell r="B400" t="str">
            <v>DOM EXPEDITO LOPES</v>
          </cell>
          <cell r="C400">
            <v>2008</v>
          </cell>
          <cell r="D400">
            <v>0.64019999999999999</v>
          </cell>
          <cell r="E400">
            <v>0.32979999999999998</v>
          </cell>
          <cell r="F400">
            <v>1059132.06</v>
          </cell>
          <cell r="G400">
            <v>1430771.89</v>
          </cell>
          <cell r="H400">
            <v>155241.20000000001</v>
          </cell>
          <cell r="I400">
            <v>4081287.05</v>
          </cell>
          <cell r="J400">
            <v>3.6643494674309079E-2</v>
          </cell>
          <cell r="K400">
            <v>0.96335650768611414</v>
          </cell>
          <cell r="L400">
            <v>2291358.7599999998</v>
          </cell>
          <cell r="M400">
            <v>1293807.73</v>
          </cell>
          <cell r="N400">
            <v>121426.6</v>
          </cell>
          <cell r="O400">
            <v>876124.43</v>
          </cell>
          <cell r="P400">
            <v>1430771.89</v>
          </cell>
        </row>
        <row r="401">
          <cell r="A401" t="str">
            <v>DOM EXPEDITO LOPES2009</v>
          </cell>
          <cell r="B401" t="str">
            <v>DOM EXPEDITO LOPES</v>
          </cell>
          <cell r="C401">
            <v>2009</v>
          </cell>
          <cell r="D401">
            <v>0.63790000000000002</v>
          </cell>
          <cell r="E401">
            <v>0.31290000000000001</v>
          </cell>
          <cell r="F401">
            <v>1038539.04</v>
          </cell>
          <cell r="G401">
            <v>1685807.05</v>
          </cell>
          <cell r="H401">
            <v>165285.07</v>
          </cell>
          <cell r="I401">
            <v>3988871.11</v>
          </cell>
          <cell r="J401">
            <v>3.9787880771434456E-2</v>
          </cell>
          <cell r="K401">
            <v>0.96021212404302103</v>
          </cell>
          <cell r="L401">
            <v>2396524.4900000002</v>
          </cell>
          <cell r="M401">
            <v>1502464.94</v>
          </cell>
          <cell r="N401">
            <v>64102.19</v>
          </cell>
          <cell r="O401">
            <v>829957.36</v>
          </cell>
          <cell r="P401">
            <v>1685807.05</v>
          </cell>
        </row>
        <row r="402">
          <cell r="A402" t="str">
            <v>DOM EXPEDITO LOPES2010</v>
          </cell>
          <cell r="B402" t="str">
            <v>DOM EXPEDITO LOPES</v>
          </cell>
          <cell r="C402">
            <v>2010</v>
          </cell>
          <cell r="D402">
            <v>0.66059999999999997</v>
          </cell>
          <cell r="E402">
            <v>0.307</v>
          </cell>
          <cell r="F402">
            <v>1114004.67</v>
          </cell>
          <cell r="G402">
            <v>1974246.02</v>
          </cell>
          <cell r="H402">
            <v>112638.64</v>
          </cell>
          <cell r="I402">
            <v>4343380.04</v>
          </cell>
          <cell r="J402">
            <v>2.5277865307333048E-2</v>
          </cell>
          <cell r="K402">
            <v>0.974722134692667</v>
          </cell>
          <cell r="L402">
            <v>2796939.34</v>
          </cell>
          <cell r="M402">
            <v>1794544.47</v>
          </cell>
          <cell r="N402">
            <v>36959.47</v>
          </cell>
          <cell r="O402">
            <v>965435.4</v>
          </cell>
          <cell r="P402">
            <v>1975155.59</v>
          </cell>
        </row>
        <row r="403">
          <cell r="A403" t="str">
            <v>DOM EXPEDITO LOPES2011</v>
          </cell>
          <cell r="B403" t="str">
            <v>DOM EXPEDITO LOPES</v>
          </cell>
          <cell r="C403">
            <v>2011</v>
          </cell>
          <cell r="D403">
            <v>0.61699999999999999</v>
          </cell>
          <cell r="E403">
            <v>0.34210000000000002</v>
          </cell>
          <cell r="F403">
            <v>1310082.33</v>
          </cell>
          <cell r="G403">
            <v>2453500.91</v>
          </cell>
          <cell r="H403">
            <v>190377.5</v>
          </cell>
          <cell r="I403">
            <v>5049951.83</v>
          </cell>
          <cell r="J403">
            <v>3.6329300769975273E-2</v>
          </cell>
          <cell r="K403">
            <v>0.96367070113830167</v>
          </cell>
          <cell r="L403">
            <v>3858711.17</v>
          </cell>
          <cell r="M403">
            <v>2226428.91</v>
          </cell>
          <cell r="N403">
            <v>378991.23</v>
          </cell>
          <cell r="O403">
            <v>1253291.03</v>
          </cell>
          <cell r="P403">
            <v>2579202.42</v>
          </cell>
        </row>
        <row r="404">
          <cell r="A404" t="str">
            <v>DOM EXPEDITO LOPES2012</v>
          </cell>
          <cell r="B404" t="str">
            <v>DOM EXPEDITO LOPES</v>
          </cell>
          <cell r="C404">
            <v>2012</v>
          </cell>
          <cell r="D404">
            <v>0.61570000000000003</v>
          </cell>
          <cell r="E404">
            <v>0.32290000000000002</v>
          </cell>
          <cell r="F404">
            <v>1421999.78</v>
          </cell>
          <cell r="G404">
            <v>2943204.25</v>
          </cell>
          <cell r="H404">
            <v>191598.21</v>
          </cell>
          <cell r="I404">
            <v>5496400.9000000004</v>
          </cell>
          <cell r="J404">
            <v>3.3684641287356598E-2</v>
          </cell>
          <cell r="K404">
            <v>0.96631535695455595</v>
          </cell>
          <cell r="L404">
            <v>4078561.46</v>
          </cell>
          <cell r="M404">
            <v>2694270.29</v>
          </cell>
          <cell r="N404">
            <v>488297.58</v>
          </cell>
          <cell r="O404">
            <v>895993.59</v>
          </cell>
          <cell r="P404">
            <v>2894962.24</v>
          </cell>
        </row>
        <row r="405">
          <cell r="A405" t="str">
            <v>DOM EXPEDITO LOPES2013</v>
          </cell>
          <cell r="B405" t="str">
            <v>DOM EXPEDITO LOPES</v>
          </cell>
          <cell r="C405">
            <v>2013</v>
          </cell>
          <cell r="D405">
            <v>0.67200000000000004</v>
          </cell>
          <cell r="E405">
            <v>0.26690000000000003</v>
          </cell>
          <cell r="F405">
            <v>1550526.13</v>
          </cell>
          <cell r="G405">
            <v>2810329.72</v>
          </cell>
          <cell r="H405">
            <v>251145.13</v>
          </cell>
          <cell r="I405">
            <v>5950959.3799999999</v>
          </cell>
          <cell r="J405">
            <v>4.0493533959340633E-2</v>
          </cell>
          <cell r="K405">
            <v>0.95950646442830345</v>
          </cell>
          <cell r="L405">
            <v>4192446.4</v>
          </cell>
          <cell r="M405">
            <v>2512777.14</v>
          </cell>
          <cell r="N405">
            <v>455711</v>
          </cell>
          <cell r="O405">
            <v>1249383.68</v>
          </cell>
          <cell r="P405">
            <v>2849370.5</v>
          </cell>
        </row>
        <row r="406">
          <cell r="A406" t="str">
            <v>DOM EXPEDITO LOPES2014</v>
          </cell>
          <cell r="B406" t="str">
            <v>DOM EXPEDITO LOPES</v>
          </cell>
          <cell r="C406">
            <v>2014</v>
          </cell>
          <cell r="D406">
            <v>0.65559999999999996</v>
          </cell>
          <cell r="E406">
            <v>0.34820000000000001</v>
          </cell>
          <cell r="F406">
            <v>1689263.12</v>
          </cell>
          <cell r="G406">
            <v>3281297.15</v>
          </cell>
          <cell r="H406">
            <v>275596.87</v>
          </cell>
          <cell r="I406">
            <v>6481455.5999999996</v>
          </cell>
          <cell r="J406">
            <v>4.078655165336232E-2</v>
          </cell>
          <cell r="K406">
            <v>0.95921344686670229</v>
          </cell>
          <cell r="L406">
            <v>4959688.0599999996</v>
          </cell>
          <cell r="M406">
            <v>3221065.14</v>
          </cell>
          <cell r="N406">
            <v>276005.08</v>
          </cell>
          <cell r="O406">
            <v>1462617.84</v>
          </cell>
          <cell r="P406">
            <v>3287225.57</v>
          </cell>
        </row>
        <row r="407">
          <cell r="A407" t="str">
            <v>DOM EXPEDITO LOPES2015</v>
          </cell>
          <cell r="B407" t="str">
            <v>DOM EXPEDITO LOPES</v>
          </cell>
          <cell r="C407">
            <v>2015</v>
          </cell>
          <cell r="D407">
            <v>0.66839999999999999</v>
          </cell>
          <cell r="E407">
            <v>0.30159999999999998</v>
          </cell>
          <cell r="F407">
            <v>1781902.94</v>
          </cell>
          <cell r="G407">
            <v>3291751.47</v>
          </cell>
          <cell r="H407">
            <v>252995.85</v>
          </cell>
          <cell r="I407">
            <v>6874615.9199999999</v>
          </cell>
          <cell r="J407">
            <v>3.5495178261505084E-2</v>
          </cell>
          <cell r="K407">
            <v>0.96450482314148944</v>
          </cell>
          <cell r="L407">
            <v>4666362.7</v>
          </cell>
          <cell r="M407">
            <v>3322984.29</v>
          </cell>
          <cell r="N407">
            <v>70300</v>
          </cell>
          <cell r="O407">
            <v>1273078.4099999999</v>
          </cell>
          <cell r="P407">
            <v>3333382.44</v>
          </cell>
        </row>
        <row r="408">
          <cell r="A408" t="str">
            <v>DIAS D` ÁVILA2006</v>
          </cell>
          <cell r="B408" t="str">
            <v>DIAS D` ÁVILA</v>
          </cell>
          <cell r="C408">
            <v>2006</v>
          </cell>
          <cell r="D408">
            <v>0.86850000000000005</v>
          </cell>
          <cell r="E408">
            <v>0.2797</v>
          </cell>
          <cell r="L408">
            <v>10179854.15</v>
          </cell>
          <cell r="M408">
            <v>8531426.7300000004</v>
          </cell>
          <cell r="N408">
            <v>475741.25</v>
          </cell>
          <cell r="O408">
            <v>1172686.17</v>
          </cell>
          <cell r="P408">
            <v>9823516.2699999996</v>
          </cell>
        </row>
        <row r="409">
          <cell r="A409" t="str">
            <v>DIAS D` ÁVILA2007</v>
          </cell>
          <cell r="B409" t="str">
            <v>DIAS D` ÁVILA</v>
          </cell>
          <cell r="C409">
            <v>2007</v>
          </cell>
          <cell r="D409">
            <v>0.78590000000000004</v>
          </cell>
          <cell r="E409">
            <v>0.27429999999999999</v>
          </cell>
          <cell r="F409">
            <v>17309720.93</v>
          </cell>
          <cell r="G409">
            <v>11593764.300000001</v>
          </cell>
          <cell r="H409">
            <v>11353512.65</v>
          </cell>
          <cell r="I409">
            <v>57885371.060000002</v>
          </cell>
          <cell r="J409">
            <v>0.1639759632161788</v>
          </cell>
          <cell r="K409">
            <v>0.83602403663939373</v>
          </cell>
          <cell r="L409">
            <v>23086228.100000001</v>
          </cell>
          <cell r="M409">
            <v>13370289.52</v>
          </cell>
          <cell r="N409">
            <v>2668175.2000000002</v>
          </cell>
          <cell r="O409">
            <v>6614122.2400000002</v>
          </cell>
          <cell r="P409">
            <v>12320167.25</v>
          </cell>
        </row>
        <row r="410">
          <cell r="A410" t="str">
            <v>DIAS D` ÁVILA2008</v>
          </cell>
          <cell r="B410" t="str">
            <v>DIAS D` ÁVILA</v>
          </cell>
          <cell r="C410">
            <v>2008</v>
          </cell>
          <cell r="D410">
            <v>0.67810000000000004</v>
          </cell>
          <cell r="E410">
            <v>0.27639999999999998</v>
          </cell>
          <cell r="F410">
            <v>19338016.760000002</v>
          </cell>
          <cell r="G410">
            <v>15838525.01</v>
          </cell>
          <cell r="H410">
            <v>12637334.369999999</v>
          </cell>
          <cell r="I410">
            <v>64714732.670000002</v>
          </cell>
          <cell r="J410">
            <v>0.16337422972116605</v>
          </cell>
          <cell r="K410">
            <v>0.83662577027883389</v>
          </cell>
          <cell r="L410">
            <v>27255603.649999999</v>
          </cell>
          <cell r="M410">
            <v>17022685.969999999</v>
          </cell>
          <cell r="N410">
            <v>1549224.97</v>
          </cell>
          <cell r="O410">
            <v>8481011.8900000006</v>
          </cell>
          <cell r="P410">
            <v>16409906.33</v>
          </cell>
        </row>
        <row r="411">
          <cell r="A411" t="str">
            <v>DIAS D` ÁVILA2009</v>
          </cell>
          <cell r="B411" t="str">
            <v>DIAS D` ÁVILA</v>
          </cell>
          <cell r="C411">
            <v>2009</v>
          </cell>
          <cell r="D411">
            <v>0.63539999999999996</v>
          </cell>
          <cell r="E411">
            <v>0.27839999999999998</v>
          </cell>
          <cell r="F411">
            <v>13435688.02</v>
          </cell>
          <cell r="G411">
            <v>18055314.199999999</v>
          </cell>
          <cell r="H411">
            <v>11610196.4</v>
          </cell>
          <cell r="I411">
            <v>42132555.700000003</v>
          </cell>
          <cell r="J411">
            <v>0.21603278489939215</v>
          </cell>
          <cell r="K411">
            <v>0.78396721547275117</v>
          </cell>
          <cell r="L411">
            <v>26224312.079999998</v>
          </cell>
          <cell r="M411">
            <v>17975474.969999999</v>
          </cell>
          <cell r="N411">
            <v>1074598.6100000001</v>
          </cell>
          <cell r="O411">
            <v>7174238.5</v>
          </cell>
          <cell r="P411">
            <v>18092391.219999999</v>
          </cell>
        </row>
        <row r="412">
          <cell r="A412" t="str">
            <v>DIAS D` ÁVILA2010</v>
          </cell>
          <cell r="B412" t="str">
            <v>DIAS D` ÁVILA</v>
          </cell>
          <cell r="C412">
            <v>2010</v>
          </cell>
          <cell r="D412">
            <v>0.62129999999999996</v>
          </cell>
          <cell r="E412">
            <v>0.27979999999999999</v>
          </cell>
          <cell r="F412">
            <v>12174645.869999999</v>
          </cell>
          <cell r="G412">
            <v>22005332.379999999</v>
          </cell>
          <cell r="H412">
            <v>14285273.34</v>
          </cell>
          <cell r="I412">
            <v>34413310.119999997</v>
          </cell>
          <cell r="J412">
            <v>0.2933406337345893</v>
          </cell>
          <cell r="K412">
            <v>0.70665936585472111</v>
          </cell>
          <cell r="L412">
            <v>31009656.670000002</v>
          </cell>
          <cell r="M412">
            <v>21132601.420000002</v>
          </cell>
          <cell r="N412">
            <v>2325855.98</v>
          </cell>
          <cell r="O412">
            <v>7551199.2699999996</v>
          </cell>
          <cell r="P412">
            <v>22005332.34</v>
          </cell>
        </row>
        <row r="413">
          <cell r="A413" t="str">
            <v>DIAS D` ÁVILA2011</v>
          </cell>
          <cell r="B413" t="str">
            <v>DIAS D` ÁVILA</v>
          </cell>
          <cell r="C413">
            <v>2011</v>
          </cell>
          <cell r="D413">
            <v>0.63160000000000005</v>
          </cell>
          <cell r="E413">
            <v>0.29920000000000002</v>
          </cell>
          <cell r="F413">
            <v>14796566.35</v>
          </cell>
          <cell r="G413">
            <v>26336024.699999999</v>
          </cell>
          <cell r="H413">
            <v>16742357.939999999</v>
          </cell>
          <cell r="I413">
            <v>42443907.460000001</v>
          </cell>
          <cell r="J413">
            <v>0.28287572846250236</v>
          </cell>
          <cell r="K413">
            <v>0.71712427153749769</v>
          </cell>
          <cell r="L413">
            <v>37445517.780000001</v>
          </cell>
          <cell r="M413">
            <v>24831350.050000001</v>
          </cell>
          <cell r="N413">
            <v>4930367.54</v>
          </cell>
          <cell r="O413">
            <v>7683800.1900000004</v>
          </cell>
          <cell r="P413">
            <v>26336024.699999999</v>
          </cell>
        </row>
        <row r="414">
          <cell r="A414" t="str">
            <v>DIAS D` ÁVILA2012</v>
          </cell>
          <cell r="B414" t="str">
            <v>DIAS D` ÁVILA</v>
          </cell>
          <cell r="C414">
            <v>2012</v>
          </cell>
          <cell r="D414">
            <v>0.65610000000000002</v>
          </cell>
          <cell r="E414">
            <v>0.26290000000000002</v>
          </cell>
          <cell r="F414">
            <v>18246913.390000001</v>
          </cell>
          <cell r="G414">
            <v>29118566.949999999</v>
          </cell>
          <cell r="H414">
            <v>24582426.949999999</v>
          </cell>
          <cell r="I414">
            <v>48405226.600000001</v>
          </cell>
          <cell r="J414">
            <v>0.33680253784007247</v>
          </cell>
          <cell r="K414">
            <v>0.66319746202291807</v>
          </cell>
          <cell r="L414">
            <v>45360654.43</v>
          </cell>
          <cell r="M414">
            <v>29104577.899999999</v>
          </cell>
          <cell r="N414">
            <v>6170428.4900000002</v>
          </cell>
          <cell r="O414">
            <v>10085648.039999999</v>
          </cell>
          <cell r="P414">
            <v>30054132.489999998</v>
          </cell>
        </row>
        <row r="415">
          <cell r="A415" t="str">
            <v>DIAS D` ÁVILA2013</v>
          </cell>
          <cell r="B415" t="str">
            <v>DIAS D` ÁVILA</v>
          </cell>
          <cell r="C415">
            <v>2013</v>
          </cell>
          <cell r="D415">
            <v>0.68969999999999998</v>
          </cell>
          <cell r="E415">
            <v>0.27139999999999997</v>
          </cell>
          <cell r="F415">
            <v>19191291.600000001</v>
          </cell>
          <cell r="G415">
            <v>31224679.850000001</v>
          </cell>
          <cell r="H415">
            <v>20520107.68</v>
          </cell>
          <cell r="I415">
            <v>56245058.719999999</v>
          </cell>
          <cell r="J415">
            <v>0.26731014394049429</v>
          </cell>
          <cell r="K415">
            <v>0.73268985605950554</v>
          </cell>
          <cell r="L415">
            <v>45121115.210000001</v>
          </cell>
          <cell r="M415">
            <v>30549983.16</v>
          </cell>
          <cell r="N415">
            <v>5165179.74</v>
          </cell>
          <cell r="O415">
            <v>9405952.3100000005</v>
          </cell>
          <cell r="P415">
            <v>31007672</v>
          </cell>
        </row>
        <row r="416">
          <cell r="A416" t="str">
            <v>DIAS D` ÁVILA2014</v>
          </cell>
          <cell r="B416" t="str">
            <v>DIAS D` ÁVILA</v>
          </cell>
          <cell r="C416">
            <v>2014</v>
          </cell>
          <cell r="D416">
            <v>0.68510000000000004</v>
          </cell>
          <cell r="E416">
            <v>0.29160000000000003</v>
          </cell>
          <cell r="F416">
            <v>21848548.079999998</v>
          </cell>
          <cell r="G416">
            <v>33456183.559999999</v>
          </cell>
          <cell r="H416">
            <v>21981195.969999999</v>
          </cell>
          <cell r="I416">
            <v>65412996.340000004</v>
          </cell>
          <cell r="J416">
            <v>0.25151781126958989</v>
          </cell>
          <cell r="K416">
            <v>0.74848218861598614</v>
          </cell>
          <cell r="L416">
            <v>52152827.380000003</v>
          </cell>
          <cell r="M416">
            <v>33334210.079999998</v>
          </cell>
          <cell r="N416">
            <v>6723490.29</v>
          </cell>
          <cell r="O416">
            <v>12115682.09</v>
          </cell>
          <cell r="P416">
            <v>33456183.559999999</v>
          </cell>
        </row>
        <row r="417">
          <cell r="A417" t="str">
            <v>DIAS D` ÁVILA2015</v>
          </cell>
          <cell r="B417" t="str">
            <v>DIAS D` ÁVILA</v>
          </cell>
          <cell r="C417">
            <v>2015</v>
          </cell>
          <cell r="D417">
            <v>0.73580000000000001</v>
          </cell>
          <cell r="E417">
            <v>0.26390000000000002</v>
          </cell>
          <cell r="F417">
            <v>23897323.629999999</v>
          </cell>
          <cell r="G417">
            <v>37703628.200000003</v>
          </cell>
          <cell r="H417">
            <v>21543852.27</v>
          </cell>
          <cell r="I417">
            <v>74045442.25</v>
          </cell>
          <cell r="J417">
            <v>0.2253793416740032</v>
          </cell>
          <cell r="K417">
            <v>0.7746206583259968</v>
          </cell>
          <cell r="L417">
            <v>53870283.130000003</v>
          </cell>
          <cell r="M417">
            <v>39422543.850000001</v>
          </cell>
          <cell r="N417">
            <v>4050119.27</v>
          </cell>
          <cell r="O417">
            <v>10397620.01</v>
          </cell>
          <cell r="P417">
            <v>37703628.200000003</v>
          </cell>
        </row>
      </sheetData>
      <sheetData sheetId="5">
        <row r="1">
          <cell r="D1" t="str">
            <v>população</v>
          </cell>
          <cell r="E1" t="str">
            <v>Despesa com Saúde</v>
          </cell>
          <cell r="F1" t="str">
            <v>Receita do Sus</v>
          </cell>
          <cell r="G1">
            <v>0.15</v>
          </cell>
          <cell r="H1" t="str">
            <v>Desp. Pessoal</v>
          </cell>
          <cell r="I1" t="str">
            <v>Desp. Outras desp. Correntes</v>
          </cell>
          <cell r="J1" t="str">
            <v>Desp. Investimento</v>
          </cell>
          <cell r="K1" t="str">
            <v>% Desp.coberto SUS</v>
          </cell>
        </row>
        <row r="2">
          <cell r="A2" t="str">
            <v>CARMO DA MATA2006</v>
          </cell>
          <cell r="B2" t="str">
            <v>CARMO DA MATA</v>
          </cell>
          <cell r="C2">
            <v>2006</v>
          </cell>
          <cell r="E2">
            <v>2151660.5499999998</v>
          </cell>
          <cell r="F2">
            <v>658016.03</v>
          </cell>
          <cell r="G2">
            <v>0.2235</v>
          </cell>
          <cell r="H2">
            <v>599465.97</v>
          </cell>
          <cell r="I2">
            <v>1341215.21</v>
          </cell>
          <cell r="J2">
            <v>210979.37</v>
          </cell>
          <cell r="K2">
            <v>0.30581776944323308</v>
          </cell>
        </row>
        <row r="3">
          <cell r="A3" t="str">
            <v>CARMO DA MATA2007</v>
          </cell>
          <cell r="B3" t="str">
            <v>CARMO DA MATA</v>
          </cell>
          <cell r="C3">
            <v>2007</v>
          </cell>
          <cell r="D3">
            <v>10549</v>
          </cell>
          <cell r="E3">
            <v>2125996.04</v>
          </cell>
          <cell r="F3">
            <v>599841.03</v>
          </cell>
          <cell r="G3">
            <v>0.15390000000000001</v>
          </cell>
          <cell r="H3">
            <v>610434.73</v>
          </cell>
          <cell r="I3">
            <v>1308711.1499999999</v>
          </cell>
          <cell r="J3">
            <v>204405.16</v>
          </cell>
          <cell r="K3">
            <v>0.28214588301867205</v>
          </cell>
        </row>
        <row r="4">
          <cell r="A4" t="str">
            <v>CARMO DA MATA2008</v>
          </cell>
          <cell r="B4" t="str">
            <v>CARMO DA MATA</v>
          </cell>
          <cell r="C4">
            <v>2008</v>
          </cell>
          <cell r="D4">
            <v>11358</v>
          </cell>
          <cell r="E4">
            <v>2575170.61</v>
          </cell>
          <cell r="F4">
            <v>644044.68000000005</v>
          </cell>
          <cell r="G4">
            <v>0.19389999999999999</v>
          </cell>
          <cell r="H4">
            <v>786817.75</v>
          </cell>
          <cell r="I4">
            <v>563136.55000000005</v>
          </cell>
          <cell r="J4">
            <v>1225216.31</v>
          </cell>
          <cell r="K4">
            <v>0.25009786827289088</v>
          </cell>
        </row>
        <row r="5">
          <cell r="A5" t="str">
            <v>CARMO DA MATA2009</v>
          </cell>
          <cell r="B5" t="str">
            <v>CARMO DA MATA</v>
          </cell>
          <cell r="C5">
            <v>2009</v>
          </cell>
          <cell r="D5">
            <v>11446</v>
          </cell>
          <cell r="E5">
            <v>2307163.81</v>
          </cell>
          <cell r="F5">
            <v>710403.27</v>
          </cell>
          <cell r="G5">
            <v>0.1862</v>
          </cell>
          <cell r="H5">
            <v>665026.27</v>
          </cell>
          <cell r="I5">
            <v>1557972.56</v>
          </cell>
          <cell r="J5">
            <v>84164.98</v>
          </cell>
          <cell r="K5">
            <v>0.30791193365676101</v>
          </cell>
        </row>
        <row r="6">
          <cell r="A6" t="str">
            <v>CARMO DA MATA2010</v>
          </cell>
          <cell r="B6" t="str">
            <v>CARMO DA MATA</v>
          </cell>
          <cell r="C6">
            <v>2010</v>
          </cell>
          <cell r="D6">
            <v>10927</v>
          </cell>
          <cell r="E6">
            <v>2706965.22</v>
          </cell>
          <cell r="F6">
            <v>806900.35</v>
          </cell>
          <cell r="G6">
            <v>0.20680000000000001</v>
          </cell>
          <cell r="H6">
            <v>765476.28</v>
          </cell>
          <cell r="I6">
            <v>1629421.86</v>
          </cell>
          <cell r="J6">
            <v>312067.08</v>
          </cell>
          <cell r="K6">
            <v>0.29808301341972909</v>
          </cell>
        </row>
        <row r="7">
          <cell r="A7" t="str">
            <v>CARMO DA MATA2011</v>
          </cell>
          <cell r="B7" t="str">
            <v>CARMO DA MATA</v>
          </cell>
          <cell r="C7">
            <v>2011</v>
          </cell>
          <cell r="D7">
            <v>10968</v>
          </cell>
          <cell r="E7">
            <v>3322414.05</v>
          </cell>
          <cell r="F7">
            <v>813029.88</v>
          </cell>
          <cell r="G7">
            <v>0.22459999999999999</v>
          </cell>
          <cell r="H7">
            <v>1155899.45</v>
          </cell>
          <cell r="I7">
            <v>1965443.09</v>
          </cell>
          <cell r="J7">
            <v>201071.51</v>
          </cell>
          <cell r="K7">
            <v>0.24471058325797776</v>
          </cell>
        </row>
        <row r="8">
          <cell r="A8" t="str">
            <v>CARMO DA MATA2012</v>
          </cell>
          <cell r="B8" t="str">
            <v>CARMO DA MATA</v>
          </cell>
          <cell r="C8">
            <v>2012</v>
          </cell>
          <cell r="D8">
            <v>11007</v>
          </cell>
          <cell r="E8">
            <v>3033706.96</v>
          </cell>
          <cell r="F8">
            <v>666714.84</v>
          </cell>
          <cell r="G8">
            <v>0.218</v>
          </cell>
          <cell r="H8">
            <v>1432522.67</v>
          </cell>
          <cell r="I8">
            <v>1539131.32</v>
          </cell>
          <cell r="J8">
            <v>62052.97</v>
          </cell>
          <cell r="K8">
            <v>0.21976903135034506</v>
          </cell>
        </row>
        <row r="9">
          <cell r="A9" t="str">
            <v>CARMO DA MATA2013</v>
          </cell>
          <cell r="B9" t="str">
            <v>CARMO DA MATA</v>
          </cell>
          <cell r="C9">
            <v>2013</v>
          </cell>
          <cell r="D9">
            <v>11382</v>
          </cell>
          <cell r="E9">
            <v>4242831.04</v>
          </cell>
          <cell r="F9">
            <v>1153435.42</v>
          </cell>
          <cell r="G9">
            <v>0.25169999999999998</v>
          </cell>
          <cell r="H9">
            <v>1585355.67</v>
          </cell>
          <cell r="I9">
            <v>2568770.27</v>
          </cell>
          <cell r="J9">
            <v>88705.1</v>
          </cell>
          <cell r="K9">
            <v>0.27185513849733689</v>
          </cell>
        </row>
        <row r="10">
          <cell r="A10" t="str">
            <v>CARMO DA MATA2014</v>
          </cell>
          <cell r="B10" t="str">
            <v>CARMO DA MATA</v>
          </cell>
          <cell r="C10">
            <v>2014</v>
          </cell>
          <cell r="D10">
            <v>11429</v>
          </cell>
          <cell r="E10">
            <v>5056817.88</v>
          </cell>
          <cell r="F10">
            <v>1830819.85</v>
          </cell>
          <cell r="G10">
            <v>0.247</v>
          </cell>
          <cell r="H10">
            <v>2192329.7400000002</v>
          </cell>
          <cell r="I10">
            <v>2607217.33</v>
          </cell>
          <cell r="J10">
            <v>257270.81</v>
          </cell>
          <cell r="K10">
            <v>0.36204978969897172</v>
          </cell>
        </row>
        <row r="11">
          <cell r="A11" t="str">
            <v>IPUIÚNA2006</v>
          </cell>
          <cell r="B11" t="str">
            <v>IPUIÚNA</v>
          </cell>
          <cell r="C11">
            <v>2006</v>
          </cell>
          <cell r="E11">
            <v>1751290.26</v>
          </cell>
          <cell r="F11">
            <v>297259.77</v>
          </cell>
          <cell r="G11">
            <v>0.25280000000000002</v>
          </cell>
          <cell r="H11">
            <v>844284.4</v>
          </cell>
          <cell r="I11">
            <v>832848.76</v>
          </cell>
          <cell r="J11">
            <v>74157.100000000006</v>
          </cell>
          <cell r="K11">
            <v>0.16973757965170205</v>
          </cell>
        </row>
        <row r="12">
          <cell r="A12" t="str">
            <v>IPUIÚNA2007</v>
          </cell>
          <cell r="B12" t="str">
            <v>IPUIÚNA</v>
          </cell>
          <cell r="C12">
            <v>2007</v>
          </cell>
          <cell r="E12">
            <v>1783455.67</v>
          </cell>
          <cell r="F12">
            <v>403676.82</v>
          </cell>
          <cell r="G12">
            <v>0.2059</v>
          </cell>
          <cell r="H12">
            <v>924388.85</v>
          </cell>
          <cell r="I12">
            <v>812122.56</v>
          </cell>
          <cell r="J12">
            <v>46944.26</v>
          </cell>
          <cell r="K12">
            <v>0.22634530635684375</v>
          </cell>
        </row>
        <row r="13">
          <cell r="A13" t="str">
            <v>IPUIÚNA2008</v>
          </cell>
          <cell r="B13" t="str">
            <v>IPUIÚNA</v>
          </cell>
          <cell r="C13">
            <v>2008</v>
          </cell>
          <cell r="E13">
            <v>2754781.54</v>
          </cell>
          <cell r="F13">
            <v>472555.89</v>
          </cell>
          <cell r="G13">
            <v>0.27300000000000002</v>
          </cell>
          <cell r="H13">
            <v>1081827.3700000001</v>
          </cell>
          <cell r="I13">
            <v>935981.42</v>
          </cell>
          <cell r="J13">
            <v>736972.75</v>
          </cell>
          <cell r="K13">
            <v>0.17154024126355952</v>
          </cell>
        </row>
        <row r="14">
          <cell r="A14" t="str">
            <v>IPUIÚNA2009</v>
          </cell>
          <cell r="B14" t="str">
            <v>IPUIÚNA</v>
          </cell>
          <cell r="C14">
            <v>2009</v>
          </cell>
          <cell r="E14">
            <v>2477356.86</v>
          </cell>
          <cell r="F14">
            <v>435520.84</v>
          </cell>
          <cell r="G14">
            <v>0.26040000000000002</v>
          </cell>
          <cell r="H14">
            <v>1238860</v>
          </cell>
          <cell r="I14">
            <v>1105171.43</v>
          </cell>
          <cell r="J14">
            <v>133325.43</v>
          </cell>
          <cell r="K14">
            <v>0.17580060710349177</v>
          </cell>
        </row>
        <row r="15">
          <cell r="A15" t="str">
            <v>IPUIÚNA2010</v>
          </cell>
          <cell r="B15" t="str">
            <v>IPUIÚNA</v>
          </cell>
          <cell r="C15">
            <v>2010</v>
          </cell>
          <cell r="E15">
            <v>3330130.98</v>
          </cell>
          <cell r="F15">
            <v>575538.47</v>
          </cell>
          <cell r="G15">
            <v>0.21759999999999999</v>
          </cell>
          <cell r="H15">
            <v>1461745.36</v>
          </cell>
          <cell r="I15">
            <v>1248355.23</v>
          </cell>
          <cell r="J15">
            <v>620030.39</v>
          </cell>
          <cell r="K15">
            <v>0.17282757749066074</v>
          </cell>
        </row>
        <row r="16">
          <cell r="A16" t="str">
            <v>IPUIÚNA2011</v>
          </cell>
          <cell r="B16" t="str">
            <v>IPUIÚNA</v>
          </cell>
          <cell r="C16">
            <v>2011</v>
          </cell>
          <cell r="E16">
            <v>3375509.76</v>
          </cell>
          <cell r="F16">
            <v>714674.68</v>
          </cell>
          <cell r="G16">
            <v>0.23549999999999999</v>
          </cell>
          <cell r="H16">
            <v>1688707.82</v>
          </cell>
          <cell r="I16">
            <v>1508435.87</v>
          </cell>
          <cell r="J16">
            <v>178366.07</v>
          </cell>
          <cell r="K16">
            <v>0.21172348202601557</v>
          </cell>
        </row>
        <row r="17">
          <cell r="A17" t="str">
            <v>IPUIÚNA2012</v>
          </cell>
          <cell r="B17" t="str">
            <v>IPUIÚNA</v>
          </cell>
          <cell r="C17">
            <v>2012</v>
          </cell>
          <cell r="E17">
            <v>3536277.37</v>
          </cell>
          <cell r="F17">
            <v>991988.77</v>
          </cell>
          <cell r="G17">
            <v>0.22020000000000001</v>
          </cell>
          <cell r="H17">
            <v>1909273.58</v>
          </cell>
          <cell r="I17">
            <v>1540506.23</v>
          </cell>
          <cell r="J17">
            <v>86497.56</v>
          </cell>
          <cell r="K17">
            <v>0.28051780621495764</v>
          </cell>
        </row>
        <row r="18">
          <cell r="A18" t="str">
            <v>IPUIÚNA2013</v>
          </cell>
          <cell r="B18" t="str">
            <v>IPUIÚNA</v>
          </cell>
          <cell r="C18">
            <v>2013</v>
          </cell>
          <cell r="E18">
            <v>4254735.6900000004</v>
          </cell>
          <cell r="F18">
            <v>992392.88</v>
          </cell>
          <cell r="G18">
            <v>0.27360000000000001</v>
          </cell>
          <cell r="H18">
            <v>2489082.5499999998</v>
          </cell>
          <cell r="I18">
            <v>1733139.21</v>
          </cell>
          <cell r="J18">
            <v>19626</v>
          </cell>
          <cell r="K18">
            <v>0.23324430759176015</v>
          </cell>
        </row>
        <row r="19">
          <cell r="A19" t="str">
            <v>IPUIÚNA2014</v>
          </cell>
          <cell r="B19" t="str">
            <v>IPUIÚNA</v>
          </cell>
          <cell r="C19">
            <v>2014</v>
          </cell>
          <cell r="E19">
            <v>4424203.34</v>
          </cell>
          <cell r="F19">
            <v>1331021.25</v>
          </cell>
          <cell r="G19">
            <v>0.2374</v>
          </cell>
          <cell r="H19">
            <v>2383087.4300000002</v>
          </cell>
          <cell r="I19">
            <v>1744296.76</v>
          </cell>
          <cell r="J19">
            <v>278529.99</v>
          </cell>
          <cell r="K19">
            <v>0.30084992657683768</v>
          </cell>
        </row>
        <row r="20">
          <cell r="A20" t="str">
            <v>PATIS2006</v>
          </cell>
          <cell r="B20" t="str">
            <v>PATIS</v>
          </cell>
          <cell r="C20">
            <v>2006</v>
          </cell>
          <cell r="E20">
            <v>1693732.56</v>
          </cell>
          <cell r="F20">
            <v>643932.80000000005</v>
          </cell>
          <cell r="G20">
            <v>0.22420000000000001</v>
          </cell>
          <cell r="H20">
            <v>404789.12</v>
          </cell>
          <cell r="I20">
            <v>823333.27</v>
          </cell>
          <cell r="J20">
            <v>465610.17</v>
          </cell>
          <cell r="K20">
            <v>0.3801856415867686</v>
          </cell>
        </row>
        <row r="21">
          <cell r="A21" t="str">
            <v>PATIS2007</v>
          </cell>
          <cell r="B21" t="str">
            <v>PATIS</v>
          </cell>
          <cell r="C21">
            <v>2007</v>
          </cell>
          <cell r="E21">
            <v>1289121.1100000001</v>
          </cell>
          <cell r="F21">
            <v>499559.55</v>
          </cell>
          <cell r="G21">
            <v>0.15160000000000001</v>
          </cell>
          <cell r="H21">
            <v>446041.12</v>
          </cell>
          <cell r="I21">
            <v>826233.99</v>
          </cell>
          <cell r="J21">
            <v>16846</v>
          </cell>
          <cell r="K21">
            <v>0.38751948604735825</v>
          </cell>
        </row>
        <row r="22">
          <cell r="A22" t="str">
            <v>PATIS2008</v>
          </cell>
          <cell r="B22" t="str">
            <v>PATIS</v>
          </cell>
          <cell r="C22">
            <v>2008</v>
          </cell>
          <cell r="E22">
            <v>1751688.5</v>
          </cell>
          <cell r="F22">
            <v>523356.35</v>
          </cell>
          <cell r="G22">
            <v>0.20910000000000001</v>
          </cell>
          <cell r="H22">
            <v>492253.47</v>
          </cell>
          <cell r="I22">
            <v>868249.46</v>
          </cell>
          <cell r="J22">
            <v>391185.57</v>
          </cell>
          <cell r="K22">
            <v>0.2987724986491605</v>
          </cell>
        </row>
        <row r="23">
          <cell r="A23" t="str">
            <v>PATIS2009</v>
          </cell>
          <cell r="B23" t="str">
            <v>PATIS</v>
          </cell>
          <cell r="C23">
            <v>2009</v>
          </cell>
          <cell r="E23">
            <v>1483537.5</v>
          </cell>
          <cell r="F23">
            <v>618254.93999999994</v>
          </cell>
          <cell r="G23">
            <v>0.16450000000000001</v>
          </cell>
          <cell r="H23">
            <v>518844.73</v>
          </cell>
          <cell r="I23">
            <v>954359.77</v>
          </cell>
          <cell r="J23">
            <v>10333</v>
          </cell>
          <cell r="K23">
            <v>0.4167437223528222</v>
          </cell>
        </row>
        <row r="24">
          <cell r="A24" t="str">
            <v>PATIS2010</v>
          </cell>
          <cell r="B24" t="str">
            <v>PATIS</v>
          </cell>
          <cell r="C24">
            <v>2010</v>
          </cell>
          <cell r="E24">
            <v>1668951.23</v>
          </cell>
          <cell r="F24">
            <v>657341.80000000005</v>
          </cell>
          <cell r="G24">
            <v>0.1636</v>
          </cell>
          <cell r="H24">
            <v>598852.53</v>
          </cell>
          <cell r="I24">
            <v>1055127.7</v>
          </cell>
          <cell r="J24">
            <v>14971</v>
          </cell>
          <cell r="K24">
            <v>0.39386519401169084</v>
          </cell>
        </row>
        <row r="25">
          <cell r="A25" t="str">
            <v>PATIS2011</v>
          </cell>
          <cell r="B25" t="str">
            <v>PATIS</v>
          </cell>
          <cell r="C25">
            <v>2011</v>
          </cell>
          <cell r="E25">
            <v>2087737.55</v>
          </cell>
          <cell r="F25">
            <v>737762.14</v>
          </cell>
          <cell r="G25">
            <v>0.1807</v>
          </cell>
          <cell r="H25">
            <v>743395.13</v>
          </cell>
          <cell r="I25">
            <v>987673.41</v>
          </cell>
          <cell r="J25">
            <v>356669.01</v>
          </cell>
          <cell r="K25">
            <v>0.35337877598647399</v>
          </cell>
        </row>
        <row r="26">
          <cell r="A26" t="str">
            <v>PATIS2012</v>
          </cell>
          <cell r="B26" t="str">
            <v>PATIS</v>
          </cell>
          <cell r="C26">
            <v>2012</v>
          </cell>
          <cell r="E26">
            <v>2149968.96</v>
          </cell>
          <cell r="F26">
            <v>960556.35</v>
          </cell>
          <cell r="G26">
            <v>0.15629999999999999</v>
          </cell>
          <cell r="H26">
            <v>980138.42</v>
          </cell>
          <cell r="I26">
            <v>1033831.95</v>
          </cell>
          <cell r="J26">
            <v>135998.59</v>
          </cell>
          <cell r="K26">
            <v>0.44677684555966796</v>
          </cell>
        </row>
        <row r="27">
          <cell r="A27" t="str">
            <v>PATIS2013</v>
          </cell>
          <cell r="B27" t="str">
            <v>PATIS</v>
          </cell>
          <cell r="C27">
            <v>2013</v>
          </cell>
          <cell r="E27">
            <v>2673126.65</v>
          </cell>
          <cell r="F27">
            <v>975066.17</v>
          </cell>
          <cell r="G27">
            <v>0.1588</v>
          </cell>
          <cell r="H27">
            <v>1131637.81</v>
          </cell>
          <cell r="I27">
            <v>1061227.32</v>
          </cell>
          <cell r="J27">
            <v>24627</v>
          </cell>
          <cell r="K27">
            <v>0.36476616998300476</v>
          </cell>
        </row>
        <row r="28">
          <cell r="A28" t="str">
            <v>PATIS2014</v>
          </cell>
          <cell r="B28" t="str">
            <v>PATIS</v>
          </cell>
          <cell r="C28">
            <v>2014</v>
          </cell>
          <cell r="E28">
            <v>2856707.85</v>
          </cell>
          <cell r="F28">
            <v>1138353.5900000001</v>
          </cell>
          <cell r="G28">
            <v>0.22650000000000001</v>
          </cell>
          <cell r="H28">
            <v>1213419.8500000001</v>
          </cell>
          <cell r="I28">
            <v>1473227.3</v>
          </cell>
          <cell r="J28">
            <v>170060.7</v>
          </cell>
          <cell r="K28">
            <v>0.39848442675018381</v>
          </cell>
        </row>
        <row r="29">
          <cell r="A29" t="str">
            <v>BUTIÁ2006</v>
          </cell>
          <cell r="B29" t="str">
            <v>BUTIÁ</v>
          </cell>
          <cell r="C29">
            <v>2006</v>
          </cell>
          <cell r="E29">
            <v>2791886.86</v>
          </cell>
          <cell r="F29">
            <v>657281.18999999994</v>
          </cell>
          <cell r="G29">
            <v>0.1903</v>
          </cell>
          <cell r="H29">
            <v>617551.87</v>
          </cell>
          <cell r="I29">
            <v>1937742.21</v>
          </cell>
          <cell r="J29">
            <v>236555.24</v>
          </cell>
          <cell r="K29">
            <v>0.23542543912399086</v>
          </cell>
        </row>
        <row r="30">
          <cell r="A30" t="str">
            <v>BUTIÁ2007</v>
          </cell>
          <cell r="B30" t="str">
            <v>BUTIÁ</v>
          </cell>
          <cell r="C30">
            <v>2007</v>
          </cell>
          <cell r="E30">
            <v>3029360.06</v>
          </cell>
          <cell r="F30">
            <v>656581.81999999995</v>
          </cell>
          <cell r="G30">
            <v>0.19750000000000001</v>
          </cell>
          <cell r="H30">
            <v>672228.41</v>
          </cell>
          <cell r="I30">
            <v>2223379.35</v>
          </cell>
          <cell r="J30">
            <v>133752.29999999999</v>
          </cell>
          <cell r="K30">
            <v>0.21673944562403716</v>
          </cell>
        </row>
        <row r="31">
          <cell r="A31" t="str">
            <v>BUTIÁ2008</v>
          </cell>
          <cell r="B31" t="str">
            <v>BUTIÁ</v>
          </cell>
          <cell r="C31">
            <v>2008</v>
          </cell>
          <cell r="E31">
            <v>3561164.98</v>
          </cell>
          <cell r="F31">
            <v>982701.63</v>
          </cell>
          <cell r="G31">
            <v>0.18890000000000001</v>
          </cell>
          <cell r="H31">
            <v>674524.49</v>
          </cell>
          <cell r="I31">
            <v>2785723.55</v>
          </cell>
          <cell r="J31">
            <v>100916.94</v>
          </cell>
          <cell r="K31">
            <v>0.27594948156543986</v>
          </cell>
        </row>
        <row r="32">
          <cell r="A32" t="str">
            <v>BUTIÁ2009</v>
          </cell>
          <cell r="B32" t="str">
            <v>BUTIÁ</v>
          </cell>
          <cell r="C32">
            <v>2009</v>
          </cell>
          <cell r="E32">
            <v>4253982.63</v>
          </cell>
          <cell r="F32">
            <v>1056049.31</v>
          </cell>
          <cell r="G32">
            <v>0.21609999999999999</v>
          </cell>
          <cell r="H32">
            <v>718087.52</v>
          </cell>
          <cell r="I32">
            <v>3298420.61</v>
          </cell>
          <cell r="J32">
            <v>237474.5</v>
          </cell>
          <cell r="K32">
            <v>0.24824955855543776</v>
          </cell>
        </row>
        <row r="33">
          <cell r="A33" t="str">
            <v>BUTIÁ2010</v>
          </cell>
          <cell r="B33" t="str">
            <v>BUTIÁ</v>
          </cell>
          <cell r="C33">
            <v>2010</v>
          </cell>
          <cell r="E33">
            <v>4653327.1100000003</v>
          </cell>
          <cell r="F33">
            <v>939462.59</v>
          </cell>
          <cell r="G33">
            <v>0.23089999999999999</v>
          </cell>
          <cell r="H33">
            <v>843145.18</v>
          </cell>
          <cell r="I33">
            <v>3709324.67</v>
          </cell>
          <cell r="J33">
            <v>100857.26</v>
          </cell>
          <cell r="K33">
            <v>0.20189051141087735</v>
          </cell>
        </row>
        <row r="34">
          <cell r="A34" t="str">
            <v>BUTIÁ2011</v>
          </cell>
          <cell r="B34" t="str">
            <v>BUTIÁ</v>
          </cell>
          <cell r="C34">
            <v>2011</v>
          </cell>
          <cell r="E34">
            <v>5808904.1200000001</v>
          </cell>
          <cell r="F34">
            <v>1059783.06</v>
          </cell>
          <cell r="G34">
            <v>0.24030000000000001</v>
          </cell>
          <cell r="H34">
            <v>1180501.92</v>
          </cell>
          <cell r="I34">
            <v>4551150.45</v>
          </cell>
          <cell r="J34">
            <v>77251.75</v>
          </cell>
          <cell r="K34">
            <v>0.18244113486934263</v>
          </cell>
        </row>
        <row r="35">
          <cell r="A35" t="str">
            <v>BUTIÁ2012</v>
          </cell>
          <cell r="B35" t="str">
            <v>BUTIÁ</v>
          </cell>
          <cell r="C35">
            <v>2012</v>
          </cell>
          <cell r="E35">
            <v>6368119.25</v>
          </cell>
          <cell r="F35">
            <v>1388083.08</v>
          </cell>
          <cell r="G35">
            <v>0.22450000000000001</v>
          </cell>
          <cell r="H35">
            <v>1518394.35</v>
          </cell>
          <cell r="I35">
            <v>4668561.34</v>
          </cell>
          <cell r="J35">
            <v>181163.56</v>
          </cell>
          <cell r="K35">
            <v>0.21797378872890927</v>
          </cell>
        </row>
        <row r="36">
          <cell r="A36" t="str">
            <v>BUTIÁ2013</v>
          </cell>
          <cell r="B36" t="str">
            <v>BUTIÁ</v>
          </cell>
          <cell r="C36">
            <v>2013</v>
          </cell>
          <cell r="E36">
            <v>7451020.5899999999</v>
          </cell>
          <cell r="F36">
            <v>2314258.34</v>
          </cell>
          <cell r="G36">
            <v>0.2354</v>
          </cell>
          <cell r="H36">
            <v>1719551.1</v>
          </cell>
          <cell r="I36">
            <v>5428911.2699999996</v>
          </cell>
          <cell r="J36">
            <v>149490.65</v>
          </cell>
          <cell r="K36">
            <v>0.31059615418402703</v>
          </cell>
        </row>
        <row r="37">
          <cell r="A37" t="str">
            <v>BUTIÁ2014</v>
          </cell>
          <cell r="B37" t="str">
            <v>BUTIÁ</v>
          </cell>
          <cell r="C37">
            <v>2014</v>
          </cell>
          <cell r="E37">
            <v>10463272.970000001</v>
          </cell>
          <cell r="F37">
            <v>3867581.51</v>
          </cell>
          <cell r="G37">
            <v>0.23530000000000001</v>
          </cell>
          <cell r="H37">
            <v>2320341.7400000002</v>
          </cell>
          <cell r="I37">
            <v>7039929.1100000003</v>
          </cell>
          <cell r="J37">
            <v>354735.52</v>
          </cell>
          <cell r="K37">
            <v>0.36963400659516576</v>
          </cell>
        </row>
        <row r="38">
          <cell r="A38" t="str">
            <v>CHARQUEADAS2006</v>
          </cell>
          <cell r="B38" t="str">
            <v>CHARQUEADAS</v>
          </cell>
          <cell r="C38">
            <v>2006</v>
          </cell>
          <cell r="E38">
            <v>7756074.3399999999</v>
          </cell>
          <cell r="F38">
            <v>2371652.5099999998</v>
          </cell>
          <cell r="G38">
            <v>0.18940000000000001</v>
          </cell>
          <cell r="H38">
            <v>3599779.2</v>
          </cell>
          <cell r="I38">
            <v>3828437.89</v>
          </cell>
          <cell r="J38">
            <v>133627.9</v>
          </cell>
          <cell r="K38">
            <v>0.30578001267584548</v>
          </cell>
        </row>
        <row r="39">
          <cell r="A39" t="str">
            <v>CHARQUEADAS2007</v>
          </cell>
          <cell r="B39" t="str">
            <v>CHARQUEADAS</v>
          </cell>
          <cell r="C39">
            <v>2007</v>
          </cell>
          <cell r="E39">
            <v>9021324.75</v>
          </cell>
          <cell r="F39">
            <v>2373134.14</v>
          </cell>
          <cell r="G39">
            <v>0.1792</v>
          </cell>
          <cell r="H39">
            <v>6323286.9299999997</v>
          </cell>
          <cell r="I39">
            <v>2479990.1800000002</v>
          </cell>
          <cell r="J39">
            <v>218047.64</v>
          </cell>
          <cell r="K39">
            <v>0.26305827644659396</v>
          </cell>
        </row>
        <row r="40">
          <cell r="A40" t="str">
            <v>CHARQUEADAS2008</v>
          </cell>
          <cell r="B40" t="str">
            <v>CHARQUEADAS</v>
          </cell>
          <cell r="C40">
            <v>2008</v>
          </cell>
          <cell r="E40">
            <v>12486121.32</v>
          </cell>
          <cell r="F40">
            <v>3759065.33</v>
          </cell>
          <cell r="G40">
            <v>0.2162</v>
          </cell>
          <cell r="H40">
            <v>8068426.1399999997</v>
          </cell>
          <cell r="I40">
            <v>3318584.64</v>
          </cell>
          <cell r="J40">
            <v>1099110.54</v>
          </cell>
          <cell r="K40">
            <v>0.30105949106699853</v>
          </cell>
        </row>
        <row r="41">
          <cell r="A41" t="str">
            <v>CHARQUEADAS2009</v>
          </cell>
          <cell r="B41" t="str">
            <v>CHARQUEADAS</v>
          </cell>
          <cell r="C41">
            <v>2009</v>
          </cell>
          <cell r="E41">
            <v>12327764.369999999</v>
          </cell>
          <cell r="F41">
            <v>5126928.47</v>
          </cell>
          <cell r="G41">
            <v>0.21859999999999999</v>
          </cell>
          <cell r="H41">
            <v>7851923.8200000003</v>
          </cell>
          <cell r="I41">
            <v>3945850.04</v>
          </cell>
          <cell r="J41">
            <v>49552.15</v>
          </cell>
          <cell r="K41">
            <v>0.41588469053452554</v>
          </cell>
        </row>
        <row r="42">
          <cell r="A42" t="str">
            <v>CHARQUEADAS2010</v>
          </cell>
          <cell r="B42" t="str">
            <v>CHARQUEADAS</v>
          </cell>
          <cell r="C42">
            <v>2010</v>
          </cell>
          <cell r="E42">
            <v>13169750.67</v>
          </cell>
          <cell r="F42">
            <v>5700251.3099999996</v>
          </cell>
          <cell r="G42">
            <v>0.19989999999999999</v>
          </cell>
          <cell r="H42">
            <v>7381438.7599999998</v>
          </cell>
          <cell r="I42">
            <v>5173490.83</v>
          </cell>
          <cell r="J42">
            <v>614821.07999999996</v>
          </cell>
          <cell r="K42">
            <v>0.43282909850259144</v>
          </cell>
        </row>
        <row r="43">
          <cell r="A43" t="str">
            <v>CHARQUEADAS2011</v>
          </cell>
          <cell r="B43" t="str">
            <v>CHARQUEADAS</v>
          </cell>
          <cell r="C43">
            <v>2011</v>
          </cell>
          <cell r="E43">
            <v>16137064.58</v>
          </cell>
          <cell r="F43">
            <v>5226080.6500000004</v>
          </cell>
          <cell r="G43">
            <v>0.20680000000000001</v>
          </cell>
          <cell r="H43">
            <v>7454377.2999999998</v>
          </cell>
          <cell r="I43">
            <v>7714842.7599999998</v>
          </cell>
          <cell r="J43">
            <v>967844.52</v>
          </cell>
          <cell r="K43">
            <v>0.32385571886953435</v>
          </cell>
        </row>
        <row r="44">
          <cell r="A44" t="str">
            <v>CHARQUEADAS2012</v>
          </cell>
          <cell r="B44" t="str">
            <v>CHARQUEADAS</v>
          </cell>
          <cell r="C44">
            <v>2012</v>
          </cell>
          <cell r="E44">
            <v>19466041.489999998</v>
          </cell>
          <cell r="F44">
            <v>7521237.6900000004</v>
          </cell>
          <cell r="G44">
            <v>0.21049999999999999</v>
          </cell>
          <cell r="H44">
            <v>10878081.42</v>
          </cell>
          <cell r="I44">
            <v>7475187.5700000003</v>
          </cell>
          <cell r="J44">
            <v>1112772.5</v>
          </cell>
          <cell r="K44">
            <v>0.38637735843025789</v>
          </cell>
        </row>
        <row r="45">
          <cell r="A45" t="str">
            <v>CHARQUEADAS2013</v>
          </cell>
          <cell r="B45" t="str">
            <v>CHARQUEADAS</v>
          </cell>
          <cell r="C45">
            <v>2013</v>
          </cell>
          <cell r="E45">
            <v>20273622.530000001</v>
          </cell>
          <cell r="F45">
            <v>8591226.6699999999</v>
          </cell>
          <cell r="G45">
            <v>0.21629999999999999</v>
          </cell>
          <cell r="H45">
            <v>12313714.640000001</v>
          </cell>
          <cell r="I45">
            <v>5539409.21</v>
          </cell>
          <cell r="J45">
            <v>1543952.91</v>
          </cell>
          <cell r="K45">
            <v>0.42376376778679226</v>
          </cell>
        </row>
        <row r="46">
          <cell r="A46" t="str">
            <v>CHARQUEADAS2014</v>
          </cell>
          <cell r="B46" t="str">
            <v>CHARQUEADAS</v>
          </cell>
          <cell r="C46">
            <v>2014</v>
          </cell>
          <cell r="E46">
            <v>21787365.91</v>
          </cell>
          <cell r="F46">
            <v>10348601.939999999</v>
          </cell>
          <cell r="G46">
            <v>0.19259999999999999</v>
          </cell>
          <cell r="H46">
            <v>13137924.35</v>
          </cell>
          <cell r="I46">
            <v>6339315.5499999998</v>
          </cell>
          <cell r="J46">
            <v>1356901.92</v>
          </cell>
          <cell r="K46">
            <v>0.47498178452357942</v>
          </cell>
        </row>
        <row r="47">
          <cell r="A47" t="str">
            <v>BARÃO DO TRIUNFO2006</v>
          </cell>
          <cell r="B47" t="str">
            <v>BARÃO DO TRIUNFO</v>
          </cell>
          <cell r="C47">
            <v>2006</v>
          </cell>
          <cell r="E47">
            <v>1321422.53</v>
          </cell>
          <cell r="F47">
            <v>228300.79999999999</v>
          </cell>
          <cell r="G47">
            <v>0.2213</v>
          </cell>
          <cell r="H47">
            <v>512432.46</v>
          </cell>
          <cell r="I47">
            <v>750746.89</v>
          </cell>
          <cell r="J47">
            <v>58243.18</v>
          </cell>
          <cell r="K47">
            <v>0.1727689628539934</v>
          </cell>
        </row>
        <row r="48">
          <cell r="A48" t="str">
            <v>BARÃO DO TRIUNFO2007</v>
          </cell>
          <cell r="B48" t="str">
            <v>BARÃO DO TRIUNFO</v>
          </cell>
          <cell r="C48">
            <v>2007</v>
          </cell>
          <cell r="E48">
            <v>1468639.44</v>
          </cell>
          <cell r="F48">
            <v>155218.5</v>
          </cell>
          <cell r="G48">
            <v>0.2387</v>
          </cell>
          <cell r="H48">
            <v>585775.56999999995</v>
          </cell>
          <cell r="I48">
            <v>856850.59</v>
          </cell>
          <cell r="J48">
            <v>14369.74</v>
          </cell>
          <cell r="K48">
            <v>0.1056886365519368</v>
          </cell>
        </row>
        <row r="49">
          <cell r="A49" t="str">
            <v>BARÃO DO TRIUNFO2008</v>
          </cell>
          <cell r="B49" t="str">
            <v>BARÃO DO TRIUNFO</v>
          </cell>
          <cell r="C49">
            <v>2008</v>
          </cell>
          <cell r="E49">
            <v>1716296.8</v>
          </cell>
          <cell r="F49">
            <v>153286.23000000001</v>
          </cell>
          <cell r="G49">
            <v>0.21460000000000001</v>
          </cell>
          <cell r="H49">
            <v>657827.85</v>
          </cell>
          <cell r="I49">
            <v>982256.55</v>
          </cell>
          <cell r="J49">
            <v>76212.399999999994</v>
          </cell>
          <cell r="K49">
            <v>8.931219239003417E-2</v>
          </cell>
        </row>
        <row r="50">
          <cell r="A50" t="str">
            <v>BARÃO DO TRIUNFO2009</v>
          </cell>
          <cell r="B50" t="str">
            <v>BARÃO DO TRIUNFO</v>
          </cell>
          <cell r="C50">
            <v>2009</v>
          </cell>
          <cell r="E50">
            <v>1777634.31</v>
          </cell>
          <cell r="F50">
            <v>248797.72</v>
          </cell>
          <cell r="G50">
            <v>0.22789999999999999</v>
          </cell>
          <cell r="H50">
            <v>748364.07</v>
          </cell>
          <cell r="I50">
            <v>905722.54</v>
          </cell>
          <cell r="J50">
            <v>123547.7</v>
          </cell>
          <cell r="K50">
            <v>0.13996001236047251</v>
          </cell>
        </row>
        <row r="51">
          <cell r="A51" t="str">
            <v>BARÃO DO TRIUNFO2010</v>
          </cell>
          <cell r="B51" t="str">
            <v>BARÃO DO TRIUNFO</v>
          </cell>
          <cell r="C51">
            <v>2010</v>
          </cell>
          <cell r="E51">
            <v>2018206.38</v>
          </cell>
          <cell r="F51">
            <v>304358.95</v>
          </cell>
          <cell r="G51">
            <v>0.21429999999999999</v>
          </cell>
          <cell r="H51">
            <v>864377.12</v>
          </cell>
          <cell r="I51">
            <v>937300.25</v>
          </cell>
          <cell r="J51">
            <v>216529.01</v>
          </cell>
          <cell r="K51">
            <v>0.15080665338100854</v>
          </cell>
        </row>
        <row r="52">
          <cell r="A52" t="str">
            <v>BARÃO DO TRIUNFO2011</v>
          </cell>
          <cell r="B52" t="str">
            <v>BARÃO DO TRIUNFO</v>
          </cell>
          <cell r="C52">
            <v>2011</v>
          </cell>
          <cell r="E52">
            <v>2525549.8199999998</v>
          </cell>
          <cell r="F52">
            <v>411610.94</v>
          </cell>
          <cell r="G52">
            <v>0.24210000000000001</v>
          </cell>
          <cell r="H52">
            <v>1158940.8500000001</v>
          </cell>
          <cell r="I52">
            <v>1224483.95</v>
          </cell>
          <cell r="J52">
            <v>142125.01999999999</v>
          </cell>
          <cell r="K52">
            <v>0.16297874496096856</v>
          </cell>
        </row>
        <row r="53">
          <cell r="A53" t="str">
            <v>BARÃO DO TRIUNFO2012</v>
          </cell>
          <cell r="B53" t="str">
            <v>BARÃO DO TRIUNFO</v>
          </cell>
          <cell r="C53">
            <v>2012</v>
          </cell>
          <cell r="E53">
            <v>3233656.22</v>
          </cell>
          <cell r="F53">
            <v>866196.29</v>
          </cell>
          <cell r="G53">
            <v>0.2457</v>
          </cell>
          <cell r="H53">
            <v>1516368.68</v>
          </cell>
          <cell r="I53">
            <v>1509643.69</v>
          </cell>
          <cell r="J53">
            <v>207643.85</v>
          </cell>
          <cell r="K53">
            <v>0.26786900989740958</v>
          </cell>
        </row>
        <row r="54">
          <cell r="A54" t="str">
            <v>BARÃO DO TRIUNFO2013</v>
          </cell>
          <cell r="B54" t="str">
            <v>BARÃO DO TRIUNFO</v>
          </cell>
          <cell r="C54">
            <v>2013</v>
          </cell>
          <cell r="E54">
            <v>3545844.53</v>
          </cell>
          <cell r="F54">
            <v>1490344.87</v>
          </cell>
          <cell r="G54">
            <v>0.2364</v>
          </cell>
          <cell r="H54">
            <v>1731082.57</v>
          </cell>
          <cell r="I54">
            <v>1378909.86</v>
          </cell>
          <cell r="J54">
            <v>322215.11</v>
          </cell>
          <cell r="K54">
            <v>0.42030744929473829</v>
          </cell>
        </row>
        <row r="55">
          <cell r="A55" t="str">
            <v>BARÃO DO TRIUNFO2014</v>
          </cell>
          <cell r="B55" t="str">
            <v>BARÃO DO TRIUNFO</v>
          </cell>
          <cell r="C55">
            <v>2014</v>
          </cell>
          <cell r="E55">
            <v>4217721.46</v>
          </cell>
          <cell r="F55">
            <v>853543.02</v>
          </cell>
          <cell r="G55">
            <v>0.27610000000000001</v>
          </cell>
          <cell r="H55">
            <v>2031655.67</v>
          </cell>
          <cell r="I55">
            <v>1637564.82</v>
          </cell>
          <cell r="J55">
            <v>397774.78</v>
          </cell>
          <cell r="K55">
            <v>0.20237064682787279</v>
          </cell>
        </row>
        <row r="56">
          <cell r="A56" t="str">
            <v>ELDORADO DO SUL2006</v>
          </cell>
          <cell r="B56" t="str">
            <v>ELDORADO DO SUL</v>
          </cell>
          <cell r="C56">
            <v>2006</v>
          </cell>
          <cell r="E56">
            <v>7145012.21</v>
          </cell>
          <cell r="F56">
            <v>901452.45</v>
          </cell>
          <cell r="G56">
            <v>0.22570000000000001</v>
          </cell>
          <cell r="H56">
            <v>4135092.77</v>
          </cell>
          <cell r="I56">
            <v>2226933.06</v>
          </cell>
          <cell r="J56">
            <v>782986.38</v>
          </cell>
          <cell r="K56">
            <v>0.12616527774974928</v>
          </cell>
        </row>
        <row r="57">
          <cell r="A57" t="str">
            <v>ELDORADO DO SUL2007</v>
          </cell>
          <cell r="B57" t="str">
            <v>ELDORADO DO SUL</v>
          </cell>
          <cell r="C57">
            <v>2007</v>
          </cell>
          <cell r="E57">
            <v>6473015.3700000001</v>
          </cell>
          <cell r="F57">
            <v>716470.55</v>
          </cell>
          <cell r="G57">
            <v>0.1885</v>
          </cell>
          <cell r="H57">
            <v>4372110.76</v>
          </cell>
          <cell r="I57">
            <v>1974922.92</v>
          </cell>
          <cell r="J57">
            <v>125981.69</v>
          </cell>
          <cell r="K57">
            <v>0.11068574830218579</v>
          </cell>
        </row>
        <row r="58">
          <cell r="A58" t="str">
            <v>ELDORADO DO SUL2008</v>
          </cell>
          <cell r="B58" t="str">
            <v>ELDORADO DO SUL</v>
          </cell>
          <cell r="C58">
            <v>2008</v>
          </cell>
          <cell r="E58">
            <v>9011612.0999999996</v>
          </cell>
          <cell r="F58">
            <v>996060.31</v>
          </cell>
          <cell r="G58">
            <v>0.19420000000000001</v>
          </cell>
          <cell r="H58">
            <v>6539456.6900000004</v>
          </cell>
          <cell r="I58">
            <v>2288525.1800000002</v>
          </cell>
          <cell r="J58">
            <v>183630.23</v>
          </cell>
          <cell r="K58">
            <v>0.11053075731033742</v>
          </cell>
        </row>
        <row r="59">
          <cell r="A59" t="str">
            <v>ELDORADO DO SUL2009</v>
          </cell>
          <cell r="B59" t="str">
            <v>ELDORADO DO SUL</v>
          </cell>
          <cell r="C59">
            <v>2009</v>
          </cell>
          <cell r="E59">
            <v>10910882.57</v>
          </cell>
          <cell r="F59">
            <v>1207658.1200000001</v>
          </cell>
          <cell r="G59">
            <v>0.18820000000000001</v>
          </cell>
          <cell r="H59">
            <v>8039358.1100000003</v>
          </cell>
          <cell r="I59">
            <v>2606490.9700000002</v>
          </cell>
          <cell r="J59">
            <v>265033.49</v>
          </cell>
          <cell r="K59">
            <v>0.11068381611222859</v>
          </cell>
        </row>
        <row r="60">
          <cell r="A60" t="str">
            <v>ELDORADO DO SUL2010</v>
          </cell>
          <cell r="B60" t="str">
            <v>ELDORADO DO SUL</v>
          </cell>
          <cell r="C60">
            <v>2010</v>
          </cell>
          <cell r="E60">
            <v>11031060.32</v>
          </cell>
          <cell r="F60">
            <v>1855959.08</v>
          </cell>
          <cell r="G60">
            <v>0.18679999999999999</v>
          </cell>
          <cell r="H60">
            <v>8780983.1899999995</v>
          </cell>
          <cell r="I60">
            <v>2006248.96</v>
          </cell>
          <cell r="J60">
            <v>243828.17</v>
          </cell>
          <cell r="K60">
            <v>0.16824847531973247</v>
          </cell>
        </row>
        <row r="61">
          <cell r="A61" t="str">
            <v>ELDORADO DO SUL2011</v>
          </cell>
          <cell r="B61" t="str">
            <v>ELDORADO DO SUL</v>
          </cell>
          <cell r="C61">
            <v>2011</v>
          </cell>
          <cell r="E61">
            <v>12316508.08</v>
          </cell>
          <cell r="F61">
            <v>1726816.44</v>
          </cell>
          <cell r="G61">
            <v>0.23880000000000001</v>
          </cell>
          <cell r="H61">
            <v>8804623.2200000007</v>
          </cell>
          <cell r="I61">
            <v>3467665.46</v>
          </cell>
          <cell r="J61">
            <v>44219.4</v>
          </cell>
          <cell r="K61">
            <v>0.14020341064072114</v>
          </cell>
        </row>
        <row r="62">
          <cell r="A62" t="str">
            <v>ELDORADO DO SUL2012</v>
          </cell>
          <cell r="B62" t="str">
            <v>ELDORADO DO SUL</v>
          </cell>
          <cell r="C62">
            <v>2012</v>
          </cell>
          <cell r="E62">
            <v>14286834.43</v>
          </cell>
          <cell r="F62">
            <v>2020943.76</v>
          </cell>
          <cell r="G62">
            <v>0.23849999999999999</v>
          </cell>
          <cell r="H62">
            <v>10477567.51</v>
          </cell>
          <cell r="I62">
            <v>3681244</v>
          </cell>
          <cell r="J62">
            <v>128022.92</v>
          </cell>
          <cell r="K62">
            <v>0.14145497170152338</v>
          </cell>
        </row>
        <row r="63">
          <cell r="A63" t="str">
            <v>ELDORADO DO SUL2013</v>
          </cell>
          <cell r="B63" t="str">
            <v>ELDORADO DO SUL</v>
          </cell>
          <cell r="C63">
            <v>2013</v>
          </cell>
          <cell r="E63">
            <v>14920885.289999999</v>
          </cell>
          <cell r="F63">
            <v>1990289.34</v>
          </cell>
          <cell r="G63">
            <v>0.22189999999999999</v>
          </cell>
          <cell r="H63">
            <v>11007594.529999999</v>
          </cell>
          <cell r="I63">
            <v>3535056.01</v>
          </cell>
          <cell r="J63">
            <v>212180.47</v>
          </cell>
          <cell r="K63">
            <v>0.1333894940760583</v>
          </cell>
        </row>
        <row r="64">
          <cell r="A64" t="str">
            <v>ELDORADO DO SUL2014</v>
          </cell>
          <cell r="B64" t="str">
            <v>ELDORADO DO SUL</v>
          </cell>
          <cell r="C64">
            <v>2014</v>
          </cell>
          <cell r="E64">
            <v>17656424.109999999</v>
          </cell>
          <cell r="F64">
            <v>2302776.38</v>
          </cell>
          <cell r="G64">
            <v>0.2465</v>
          </cell>
          <cell r="H64">
            <v>12275278.24</v>
          </cell>
          <cell r="I64">
            <v>4468208.21</v>
          </cell>
          <cell r="J64">
            <v>677868.05</v>
          </cell>
          <cell r="K64">
            <v>0.13042144692796462</v>
          </cell>
        </row>
        <row r="65">
          <cell r="A65" t="str">
            <v>GENERAL CÂMARA2006</v>
          </cell>
          <cell r="B65" t="str">
            <v>GENERAL CÂMARA</v>
          </cell>
          <cell r="C65">
            <v>2006</v>
          </cell>
          <cell r="E65">
            <v>1319304.96</v>
          </cell>
          <cell r="F65">
            <v>240012.67</v>
          </cell>
          <cell r="G65">
            <v>0.21160000000000001</v>
          </cell>
          <cell r="H65">
            <v>995575.33</v>
          </cell>
          <cell r="I65">
            <v>266512.18</v>
          </cell>
          <cell r="J65">
            <v>57217.45</v>
          </cell>
          <cell r="K65">
            <v>0.18192357133259016</v>
          </cell>
        </row>
        <row r="66">
          <cell r="A66" t="str">
            <v>GENERAL CÂMARA2007</v>
          </cell>
          <cell r="B66" t="str">
            <v>GENERAL CÂMARA</v>
          </cell>
          <cell r="C66">
            <v>2007</v>
          </cell>
          <cell r="E66">
            <v>1346376.89</v>
          </cell>
          <cell r="F66">
            <v>253365.68</v>
          </cell>
          <cell r="G66">
            <v>0.18509999999999999</v>
          </cell>
          <cell r="H66">
            <v>925795.04</v>
          </cell>
          <cell r="I66">
            <v>373152.45</v>
          </cell>
          <cell r="J66">
            <v>47429.4</v>
          </cell>
          <cell r="K66">
            <v>0.18818332510148775</v>
          </cell>
        </row>
        <row r="67">
          <cell r="A67" t="str">
            <v>GENERAL CÂMARA2008</v>
          </cell>
          <cell r="B67" t="str">
            <v>GENERAL CÂMARA</v>
          </cell>
          <cell r="C67">
            <v>2008</v>
          </cell>
          <cell r="E67">
            <v>1537176.82</v>
          </cell>
          <cell r="F67">
            <v>299782.26</v>
          </cell>
          <cell r="G67">
            <v>0.1802</v>
          </cell>
          <cell r="H67">
            <v>940892.76</v>
          </cell>
          <cell r="I67">
            <v>495542.26</v>
          </cell>
          <cell r="J67">
            <v>100741.8</v>
          </cell>
          <cell r="K67">
            <v>0.19502132487269747</v>
          </cell>
        </row>
        <row r="68">
          <cell r="A68" t="str">
            <v>GENERAL CÂMARA2009</v>
          </cell>
          <cell r="B68" t="str">
            <v>GENERAL CÂMARA</v>
          </cell>
          <cell r="C68">
            <v>2009</v>
          </cell>
          <cell r="E68">
            <v>2027128.93</v>
          </cell>
          <cell r="F68">
            <v>395413.56</v>
          </cell>
          <cell r="G68">
            <v>0.2404</v>
          </cell>
          <cell r="H68">
            <v>1283664.0900000001</v>
          </cell>
          <cell r="I68">
            <v>568705.07999999996</v>
          </cell>
          <cell r="J68">
            <v>174759.76</v>
          </cell>
          <cell r="K68">
            <v>0.19506088347325792</v>
          </cell>
        </row>
        <row r="69">
          <cell r="A69" t="str">
            <v>GENERAL CÂMARA2010</v>
          </cell>
          <cell r="B69" t="str">
            <v>GENERAL CÂMARA</v>
          </cell>
          <cell r="C69">
            <v>2010</v>
          </cell>
          <cell r="E69">
            <v>2042486.12</v>
          </cell>
          <cell r="F69">
            <v>504098.67</v>
          </cell>
          <cell r="G69">
            <v>0.19719999999999999</v>
          </cell>
          <cell r="H69">
            <v>1346319.51</v>
          </cell>
          <cell r="I69">
            <v>557042.55000000005</v>
          </cell>
          <cell r="J69">
            <v>139124.06</v>
          </cell>
          <cell r="K69">
            <v>0.24680641159020456</v>
          </cell>
        </row>
        <row r="70">
          <cell r="A70" t="str">
            <v>GENERAL CÂMARA2011</v>
          </cell>
          <cell r="B70" t="str">
            <v>GENERAL CÂMARA</v>
          </cell>
          <cell r="C70">
            <v>2011</v>
          </cell>
          <cell r="E70">
            <v>2356937.44</v>
          </cell>
          <cell r="F70">
            <v>522856.15</v>
          </cell>
          <cell r="G70">
            <v>0.1862</v>
          </cell>
          <cell r="H70">
            <v>1300114.8500000001</v>
          </cell>
          <cell r="I70">
            <v>856941.79</v>
          </cell>
          <cell r="J70">
            <v>199880.8</v>
          </cell>
          <cell r="K70">
            <v>0.22183709296925591</v>
          </cell>
        </row>
        <row r="71">
          <cell r="A71" t="str">
            <v>GENERAL CÂMARA2012</v>
          </cell>
          <cell r="B71" t="str">
            <v>GENERAL CÂMARA</v>
          </cell>
          <cell r="C71">
            <v>2012</v>
          </cell>
          <cell r="E71">
            <v>2958222.07</v>
          </cell>
          <cell r="F71">
            <v>841241.18</v>
          </cell>
          <cell r="G71">
            <v>0.19800000000000001</v>
          </cell>
          <cell r="H71">
            <v>1730895.64</v>
          </cell>
          <cell r="I71">
            <v>926306.26</v>
          </cell>
          <cell r="J71">
            <v>301020.17</v>
          </cell>
          <cell r="K71">
            <v>0.28437391111749771</v>
          </cell>
        </row>
        <row r="72">
          <cell r="A72" t="str">
            <v>GENERAL CÂMARA2013</v>
          </cell>
          <cell r="B72" t="str">
            <v>GENERAL CÂMARA</v>
          </cell>
          <cell r="C72">
            <v>2013</v>
          </cell>
          <cell r="E72">
            <v>3173401.25</v>
          </cell>
          <cell r="F72">
            <v>1018901.97</v>
          </cell>
          <cell r="G72">
            <v>0.26069999999999999</v>
          </cell>
          <cell r="H72">
            <v>1807116.88</v>
          </cell>
          <cell r="I72">
            <v>965411.82</v>
          </cell>
          <cell r="J72">
            <v>389660.08</v>
          </cell>
          <cell r="K72">
            <v>0.32107568180985624</v>
          </cell>
        </row>
        <row r="73">
          <cell r="A73" t="str">
            <v>GENERAL CÂMARA2014</v>
          </cell>
          <cell r="B73" t="str">
            <v>GENERAL CÂMARA</v>
          </cell>
          <cell r="C73">
            <v>2014</v>
          </cell>
          <cell r="E73">
            <v>3236286.65</v>
          </cell>
          <cell r="F73">
            <v>1306877.98</v>
          </cell>
          <cell r="G73">
            <v>0.21579999999999999</v>
          </cell>
          <cell r="H73">
            <v>1990365.3</v>
          </cell>
          <cell r="I73">
            <v>858060.31</v>
          </cell>
          <cell r="J73">
            <v>133110.79</v>
          </cell>
          <cell r="K73">
            <v>0.40382021784133371</v>
          </cell>
        </row>
        <row r="74">
          <cell r="A74" t="str">
            <v>MINAS DO LEÃO2006</v>
          </cell>
          <cell r="B74" t="str">
            <v>MINAS DO LEÃO</v>
          </cell>
          <cell r="C74">
            <v>2006</v>
          </cell>
          <cell r="E74">
            <v>1252765.45</v>
          </cell>
          <cell r="F74">
            <v>144812.01999999999</v>
          </cell>
          <cell r="G74">
            <v>0.18360000000000001</v>
          </cell>
          <cell r="H74">
            <v>178945.12</v>
          </cell>
          <cell r="I74">
            <v>1065617.68</v>
          </cell>
          <cell r="J74">
            <v>8202.65</v>
          </cell>
          <cell r="K74">
            <v>0.11559388072204577</v>
          </cell>
        </row>
        <row r="75">
          <cell r="A75" t="str">
            <v>MINAS DO LEÃO2007</v>
          </cell>
          <cell r="B75" t="str">
            <v>MINAS DO LEÃO</v>
          </cell>
          <cell r="C75">
            <v>2007</v>
          </cell>
          <cell r="E75">
            <v>1506611.64</v>
          </cell>
          <cell r="F75">
            <v>246575.17</v>
          </cell>
          <cell r="G75">
            <v>0.1731</v>
          </cell>
          <cell r="H75">
            <v>205107.14</v>
          </cell>
          <cell r="I75">
            <v>1184395.01</v>
          </cell>
          <cell r="J75">
            <v>117109.49</v>
          </cell>
          <cell r="K75">
            <v>0.16366206356934826</v>
          </cell>
        </row>
        <row r="76">
          <cell r="A76" t="str">
            <v>MINAS DO LEÃO2008</v>
          </cell>
          <cell r="B76" t="str">
            <v>MINAS DO LEÃO</v>
          </cell>
          <cell r="C76">
            <v>2008</v>
          </cell>
          <cell r="E76">
            <v>1654077.97</v>
          </cell>
          <cell r="F76">
            <v>302717.40999999997</v>
          </cell>
          <cell r="G76">
            <v>0.17630000000000001</v>
          </cell>
          <cell r="H76">
            <v>267818.02</v>
          </cell>
          <cell r="I76">
            <v>1348631.63</v>
          </cell>
          <cell r="J76">
            <v>37628.32</v>
          </cell>
          <cell r="K76">
            <v>0.18301278143496463</v>
          </cell>
        </row>
        <row r="77">
          <cell r="A77" t="str">
            <v>MINAS DO LEÃO2009</v>
          </cell>
          <cell r="B77" t="str">
            <v>MINAS DO LEÃO</v>
          </cell>
          <cell r="C77">
            <v>2009</v>
          </cell>
          <cell r="E77">
            <v>1918894.76</v>
          </cell>
          <cell r="F77">
            <v>284894.15000000002</v>
          </cell>
          <cell r="G77">
            <v>0.18429999999999999</v>
          </cell>
          <cell r="H77">
            <v>258620.51</v>
          </cell>
          <cell r="I77">
            <v>1603166.4</v>
          </cell>
          <cell r="J77">
            <v>57107.85</v>
          </cell>
          <cell r="K77">
            <v>0.14846783468208544</v>
          </cell>
        </row>
        <row r="78">
          <cell r="A78" t="str">
            <v>MINAS DO LEÃO2010</v>
          </cell>
          <cell r="B78" t="str">
            <v>MINAS DO LEÃO</v>
          </cell>
          <cell r="C78">
            <v>2010</v>
          </cell>
          <cell r="E78">
            <v>2284948.88</v>
          </cell>
          <cell r="F78">
            <v>385764.18</v>
          </cell>
          <cell r="G78">
            <v>0.18909999999999999</v>
          </cell>
          <cell r="H78">
            <v>495162.55</v>
          </cell>
          <cell r="I78">
            <v>1736596.09</v>
          </cell>
          <cell r="J78">
            <v>50346.84</v>
          </cell>
          <cell r="K78">
            <v>0.16882836345993002</v>
          </cell>
        </row>
        <row r="79">
          <cell r="A79" t="str">
            <v>MINAS DO LEÃO2011</v>
          </cell>
          <cell r="B79" t="str">
            <v>MINAS DO LEÃO</v>
          </cell>
          <cell r="C79">
            <v>2011</v>
          </cell>
          <cell r="E79">
            <v>2476904.2599999998</v>
          </cell>
          <cell r="F79">
            <v>438106.63</v>
          </cell>
          <cell r="G79">
            <v>0.1681</v>
          </cell>
          <cell r="H79">
            <v>640812.07999999996</v>
          </cell>
          <cell r="I79">
            <v>1768282.18</v>
          </cell>
          <cell r="J79">
            <v>67810</v>
          </cell>
          <cell r="K79">
            <v>0.17687669122907482</v>
          </cell>
        </row>
        <row r="80">
          <cell r="A80" t="str">
            <v>MINAS DO LEÃO2012</v>
          </cell>
          <cell r="B80" t="str">
            <v>MINAS DO LEÃO</v>
          </cell>
          <cell r="C80">
            <v>2012</v>
          </cell>
          <cell r="E80">
            <v>2971859.6</v>
          </cell>
          <cell r="F80">
            <v>528478.76</v>
          </cell>
          <cell r="G80">
            <v>0.20680000000000001</v>
          </cell>
          <cell r="H80">
            <v>708056.89</v>
          </cell>
          <cell r="I80">
            <v>2148016.15</v>
          </cell>
          <cell r="J80">
            <v>115786.56</v>
          </cell>
          <cell r="K80">
            <v>0.1778276335799982</v>
          </cell>
        </row>
        <row r="81">
          <cell r="A81" t="str">
            <v>MINAS DO LEÃO2013</v>
          </cell>
          <cell r="B81" t="str">
            <v>MINAS DO LEÃO</v>
          </cell>
          <cell r="C81">
            <v>2013</v>
          </cell>
          <cell r="E81">
            <v>3546066.83</v>
          </cell>
          <cell r="F81">
            <v>667105.35</v>
          </cell>
          <cell r="G81">
            <v>0.20810000000000001</v>
          </cell>
          <cell r="H81">
            <v>807086.69</v>
          </cell>
          <cell r="I81">
            <v>2476160.81</v>
          </cell>
          <cell r="J81">
            <v>106622.68</v>
          </cell>
          <cell r="K81">
            <v>0.1881254307889059</v>
          </cell>
        </row>
        <row r="82">
          <cell r="A82" t="str">
            <v>MINAS DO LEÃO2014</v>
          </cell>
          <cell r="B82" t="str">
            <v>MINAS DO LEÃO</v>
          </cell>
          <cell r="C82">
            <v>2014</v>
          </cell>
          <cell r="E82">
            <v>4004242.36</v>
          </cell>
          <cell r="F82">
            <v>882511.8</v>
          </cell>
          <cell r="G82">
            <v>0.21360000000000001</v>
          </cell>
          <cell r="H82">
            <v>953354.04</v>
          </cell>
          <cell r="I82">
            <v>2675045.4</v>
          </cell>
          <cell r="J82">
            <v>286595.09999999998</v>
          </cell>
          <cell r="K82">
            <v>0.22039420211318081</v>
          </cell>
        </row>
        <row r="83">
          <cell r="A83" t="str">
            <v>TRIUNFO2006</v>
          </cell>
          <cell r="B83" t="str">
            <v>TRIUNFO</v>
          </cell>
          <cell r="C83">
            <v>2006</v>
          </cell>
          <cell r="E83">
            <v>20030679.440000001</v>
          </cell>
          <cell r="F83">
            <v>871551.82</v>
          </cell>
          <cell r="G83">
            <v>0.17680000000000001</v>
          </cell>
          <cell r="H83">
            <v>8303821.3499999996</v>
          </cell>
          <cell r="I83">
            <v>10495980.560000001</v>
          </cell>
          <cell r="J83">
            <v>1230877.53</v>
          </cell>
          <cell r="K83">
            <v>4.3510846579650514E-2</v>
          </cell>
        </row>
        <row r="84">
          <cell r="A84" t="str">
            <v>TRIUNFO2007</v>
          </cell>
          <cell r="B84" t="str">
            <v>TRIUNFO</v>
          </cell>
          <cell r="C84">
            <v>2007</v>
          </cell>
          <cell r="E84">
            <v>21942368.789999999</v>
          </cell>
          <cell r="F84">
            <v>1425594.42</v>
          </cell>
          <cell r="G84">
            <v>0.1651</v>
          </cell>
          <cell r="H84">
            <v>10911221.02</v>
          </cell>
          <cell r="I84">
            <v>10572383.949999999</v>
          </cell>
          <cell r="J84">
            <v>458763.82</v>
          </cell>
          <cell r="K84">
            <v>6.4969941652320576E-2</v>
          </cell>
        </row>
        <row r="85">
          <cell r="A85" t="str">
            <v>TRIUNFO2008</v>
          </cell>
          <cell r="B85" t="str">
            <v>TRIUNFO</v>
          </cell>
          <cell r="C85">
            <v>2008</v>
          </cell>
          <cell r="E85">
            <v>28136284.210000001</v>
          </cell>
          <cell r="F85">
            <v>1752873.13</v>
          </cell>
          <cell r="G85">
            <v>0.17510000000000001</v>
          </cell>
          <cell r="H85">
            <v>14749586.9</v>
          </cell>
          <cell r="I85">
            <v>13157866.07</v>
          </cell>
          <cell r="J85">
            <v>228831.24</v>
          </cell>
          <cell r="K85">
            <v>6.2299382424385874E-2</v>
          </cell>
        </row>
        <row r="86">
          <cell r="A86" t="str">
            <v>TRIUNFO2009</v>
          </cell>
          <cell r="B86" t="str">
            <v>TRIUNFO</v>
          </cell>
          <cell r="C86">
            <v>2009</v>
          </cell>
          <cell r="E86">
            <v>23686407.57</v>
          </cell>
          <cell r="F86">
            <v>2157062.2000000002</v>
          </cell>
          <cell r="G86">
            <v>0.15659999999999999</v>
          </cell>
          <cell r="H86">
            <v>12093075.42</v>
          </cell>
          <cell r="I86">
            <v>11561448.32</v>
          </cell>
          <cell r="J86">
            <v>31883.83</v>
          </cell>
          <cell r="K86">
            <v>9.1067511762823225E-2</v>
          </cell>
        </row>
        <row r="87">
          <cell r="A87" t="str">
            <v>TRIUNFO2010</v>
          </cell>
          <cell r="B87" t="str">
            <v>TRIUNFO</v>
          </cell>
          <cell r="C87">
            <v>2010</v>
          </cell>
          <cell r="E87">
            <v>24565304.640000001</v>
          </cell>
          <cell r="F87">
            <v>1872884.26</v>
          </cell>
          <cell r="G87">
            <v>0.16220000000000001</v>
          </cell>
          <cell r="H87">
            <v>12336503.789999999</v>
          </cell>
          <cell r="I87">
            <v>12053159.85</v>
          </cell>
          <cell r="J87">
            <v>175641</v>
          </cell>
          <cell r="K87">
            <v>7.6241035372724766E-2</v>
          </cell>
        </row>
        <row r="88">
          <cell r="A88" t="str">
            <v>TRIUNFO2011</v>
          </cell>
          <cell r="B88" t="str">
            <v>TRIUNFO</v>
          </cell>
          <cell r="C88">
            <v>2011</v>
          </cell>
          <cell r="E88">
            <v>25879455.879999999</v>
          </cell>
          <cell r="F88">
            <v>2924215.02</v>
          </cell>
          <cell r="G88">
            <v>0.1804</v>
          </cell>
          <cell r="H88">
            <v>12547322.960000001</v>
          </cell>
          <cell r="I88">
            <v>13200752.300000001</v>
          </cell>
          <cell r="J88">
            <v>131380.62</v>
          </cell>
          <cell r="K88">
            <v>0.11299368246222957</v>
          </cell>
        </row>
        <row r="89">
          <cell r="A89" t="str">
            <v>TRIUNFO2012</v>
          </cell>
          <cell r="B89" t="str">
            <v>TRIUNFO</v>
          </cell>
          <cell r="C89">
            <v>2012</v>
          </cell>
          <cell r="E89">
            <v>28625252.670000002</v>
          </cell>
          <cell r="F89">
            <v>3232477.48</v>
          </cell>
          <cell r="G89">
            <v>0.16789999999999999</v>
          </cell>
          <cell r="H89">
            <v>14323832.369999999</v>
          </cell>
          <cell r="I89">
            <v>13795531.789999999</v>
          </cell>
          <cell r="J89">
            <v>505888.51</v>
          </cell>
          <cell r="K89">
            <v>0.11292398069861298</v>
          </cell>
        </row>
        <row r="90">
          <cell r="A90" t="str">
            <v>TRIUNFO2013</v>
          </cell>
          <cell r="B90" t="str">
            <v>TRIUNFO</v>
          </cell>
          <cell r="C90">
            <v>2013</v>
          </cell>
          <cell r="E90">
            <v>26949086.890000001</v>
          </cell>
          <cell r="F90">
            <v>3021595.29</v>
          </cell>
          <cell r="G90">
            <v>0.1822</v>
          </cell>
          <cell r="H90">
            <v>14456295.789999999</v>
          </cell>
          <cell r="I90">
            <v>12309922.720000001</v>
          </cell>
          <cell r="J90">
            <v>182868.38</v>
          </cell>
          <cell r="K90">
            <v>0.1121223625250629</v>
          </cell>
        </row>
        <row r="91">
          <cell r="A91" t="str">
            <v>TRIUNFO2014</v>
          </cell>
          <cell r="B91" t="str">
            <v>TRIUNFO</v>
          </cell>
          <cell r="C91">
            <v>2014</v>
          </cell>
          <cell r="E91">
            <v>30307971.210000001</v>
          </cell>
          <cell r="F91">
            <v>2545571.33</v>
          </cell>
          <cell r="G91">
            <v>0.1973</v>
          </cell>
          <cell r="H91">
            <v>14833991.24</v>
          </cell>
          <cell r="I91">
            <v>14422685.32</v>
          </cell>
          <cell r="J91">
            <v>213909.5</v>
          </cell>
          <cell r="K91">
            <v>8.3990159300405376E-2</v>
          </cell>
        </row>
        <row r="92">
          <cell r="A92" t="str">
            <v>SÃO JERÔNIMO2006</v>
          </cell>
          <cell r="B92" t="str">
            <v>SÃO JERÔNIMO</v>
          </cell>
          <cell r="C92">
            <v>2006</v>
          </cell>
          <cell r="E92">
            <v>3050767.93</v>
          </cell>
          <cell r="F92">
            <v>505223.4</v>
          </cell>
          <cell r="G92">
            <v>0.20300000000000001</v>
          </cell>
          <cell r="H92">
            <v>1461775.12</v>
          </cell>
          <cell r="I92">
            <v>1466993.61</v>
          </cell>
          <cell r="J92">
            <v>121999.2</v>
          </cell>
          <cell r="K92">
            <v>0.16560532023161789</v>
          </cell>
        </row>
        <row r="93">
          <cell r="A93" t="str">
            <v>SÃO JERÔNIMO2007</v>
          </cell>
          <cell r="B93" t="str">
            <v>SÃO JERÔNIMO</v>
          </cell>
          <cell r="C93">
            <v>2007</v>
          </cell>
          <cell r="E93">
            <v>2264988.09</v>
          </cell>
          <cell r="F93">
            <v>459467.9</v>
          </cell>
          <cell r="G93">
            <v>0.15429999999999999</v>
          </cell>
          <cell r="H93">
            <v>871293.83</v>
          </cell>
          <cell r="I93">
            <v>1372256.45</v>
          </cell>
          <cell r="J93">
            <v>21437.81</v>
          </cell>
          <cell r="K93">
            <v>0.20285665166566066</v>
          </cell>
        </row>
        <row r="94">
          <cell r="A94" t="str">
            <v>SÃO JERÔNIMO2008</v>
          </cell>
          <cell r="B94" t="str">
            <v>SÃO JERÔNIMO</v>
          </cell>
          <cell r="C94">
            <v>2008</v>
          </cell>
          <cell r="E94">
            <v>3295977.62</v>
          </cell>
          <cell r="F94">
            <v>489329.72</v>
          </cell>
          <cell r="G94">
            <v>0.16239999999999999</v>
          </cell>
          <cell r="H94">
            <v>1236510.03</v>
          </cell>
          <cell r="I94">
            <v>1965765.34</v>
          </cell>
          <cell r="J94">
            <v>93702.25</v>
          </cell>
          <cell r="K94">
            <v>0.14846269496210959</v>
          </cell>
        </row>
        <row r="95">
          <cell r="A95" t="str">
            <v>SÃO JERÔNIMO2009</v>
          </cell>
          <cell r="B95" t="str">
            <v>SÃO JERÔNIMO</v>
          </cell>
          <cell r="C95">
            <v>2009</v>
          </cell>
          <cell r="E95">
            <v>3814277.78</v>
          </cell>
          <cell r="F95">
            <v>794746.71</v>
          </cell>
          <cell r="G95">
            <v>0.1857</v>
          </cell>
          <cell r="H95">
            <v>1474363.36</v>
          </cell>
          <cell r="I95">
            <v>2246943.86</v>
          </cell>
          <cell r="J95">
            <v>92970.559999999998</v>
          </cell>
          <cell r="K95">
            <v>0.20836099409624015</v>
          </cell>
        </row>
        <row r="96">
          <cell r="A96" t="str">
            <v>SÃO JERÔNIMO2010</v>
          </cell>
          <cell r="B96" t="str">
            <v>SÃO JERÔNIMO</v>
          </cell>
          <cell r="C96">
            <v>2010</v>
          </cell>
          <cell r="E96">
            <v>4447654.13</v>
          </cell>
          <cell r="F96">
            <v>627173.76</v>
          </cell>
          <cell r="G96">
            <v>0.17169999999999999</v>
          </cell>
          <cell r="H96">
            <v>1899442.98</v>
          </cell>
          <cell r="I96">
            <v>2357221.31</v>
          </cell>
          <cell r="J96">
            <v>190989.84</v>
          </cell>
          <cell r="K96">
            <v>0.14101225987192489</v>
          </cell>
        </row>
        <row r="97">
          <cell r="A97" t="str">
            <v>SÃO JERÔNIMO2011</v>
          </cell>
          <cell r="B97" t="str">
            <v>SÃO JERÔNIMO</v>
          </cell>
          <cell r="C97">
            <v>2011</v>
          </cell>
          <cell r="E97">
            <v>3874859.61</v>
          </cell>
          <cell r="F97">
            <v>789548.28</v>
          </cell>
          <cell r="G97">
            <v>0.13800000000000001</v>
          </cell>
          <cell r="H97">
            <v>1931855.57</v>
          </cell>
          <cell r="I97">
            <v>1848196.21</v>
          </cell>
          <cell r="J97">
            <v>94807.83</v>
          </cell>
          <cell r="K97">
            <v>0.20376177706216306</v>
          </cell>
        </row>
        <row r="98">
          <cell r="A98" t="str">
            <v>SÃO JERÔNIMO2012</v>
          </cell>
          <cell r="B98" t="str">
            <v>SÃO JERÔNIMO</v>
          </cell>
          <cell r="C98">
            <v>2012</v>
          </cell>
          <cell r="E98">
            <v>5378682.8399999999</v>
          </cell>
          <cell r="F98">
            <v>1158415.68</v>
          </cell>
          <cell r="G98">
            <v>0.1734</v>
          </cell>
          <cell r="H98">
            <v>2328665.14</v>
          </cell>
          <cell r="I98">
            <v>2924567.84</v>
          </cell>
          <cell r="J98">
            <v>125449.86</v>
          </cell>
          <cell r="K98">
            <v>0.21537162804713728</v>
          </cell>
        </row>
        <row r="99">
          <cell r="A99" t="str">
            <v>SÃO JERÔNIMO2013</v>
          </cell>
          <cell r="B99" t="str">
            <v>SÃO JERÔNIMO</v>
          </cell>
          <cell r="C99">
            <v>2013</v>
          </cell>
          <cell r="E99">
            <v>6458683.3200000003</v>
          </cell>
          <cell r="F99">
            <v>1396624.95</v>
          </cell>
          <cell r="G99">
            <v>0.18329999999999999</v>
          </cell>
          <cell r="H99">
            <v>2866788.19</v>
          </cell>
          <cell r="I99">
            <v>3345975.37</v>
          </cell>
          <cell r="J99">
            <v>110546.69</v>
          </cell>
          <cell r="K99">
            <v>0.21623988680095246</v>
          </cell>
        </row>
        <row r="100">
          <cell r="A100" t="str">
            <v>SÃO JERÔNIMO2014</v>
          </cell>
          <cell r="B100" t="str">
            <v>SÃO JERÔNIMO</v>
          </cell>
          <cell r="C100">
            <v>2014</v>
          </cell>
          <cell r="E100">
            <v>6638181.2000000002</v>
          </cell>
          <cell r="F100">
            <v>1948330.64</v>
          </cell>
          <cell r="G100">
            <v>0.18790000000000001</v>
          </cell>
          <cell r="H100">
            <v>3310136.97</v>
          </cell>
          <cell r="I100">
            <v>3124953.75</v>
          </cell>
          <cell r="J100">
            <v>128318.3</v>
          </cell>
          <cell r="K100">
            <v>0.29350368441283281</v>
          </cell>
        </row>
        <row r="101">
          <cell r="A101" t="str">
            <v>BOM JESUS DO SUL2006</v>
          </cell>
          <cell r="B101" t="str">
            <v>BOM JESUS DO SUL</v>
          </cell>
          <cell r="C101">
            <v>2006</v>
          </cell>
          <cell r="E101">
            <v>1230783.83</v>
          </cell>
          <cell r="F101">
            <v>450233.78</v>
          </cell>
          <cell r="G101">
            <v>0.15690000000000001</v>
          </cell>
          <cell r="H101">
            <v>399391.53</v>
          </cell>
          <cell r="I101">
            <v>664609.79</v>
          </cell>
          <cell r="J101">
            <v>166782.51</v>
          </cell>
          <cell r="K101">
            <v>0.36581060705030549</v>
          </cell>
        </row>
        <row r="102">
          <cell r="A102" t="str">
            <v>BOM JESUS DO SUL2007</v>
          </cell>
          <cell r="B102" t="str">
            <v>BOM JESUS DO SUL</v>
          </cell>
          <cell r="C102">
            <v>2007</v>
          </cell>
          <cell r="E102">
            <v>1398228.78</v>
          </cell>
          <cell r="F102">
            <v>473883.48</v>
          </cell>
          <cell r="G102">
            <v>0.19120000000000001</v>
          </cell>
          <cell r="H102">
            <v>534942.25</v>
          </cell>
          <cell r="I102">
            <v>763559.48</v>
          </cell>
          <cell r="J102">
            <v>99727.05</v>
          </cell>
          <cell r="K102">
            <v>0.33891698324218444</v>
          </cell>
        </row>
        <row r="103">
          <cell r="A103" t="str">
            <v>BOM JESUS DO SUL2008</v>
          </cell>
          <cell r="B103" t="str">
            <v>BOM JESUS DO SUL</v>
          </cell>
          <cell r="C103">
            <v>2008</v>
          </cell>
          <cell r="E103">
            <v>1597750.64</v>
          </cell>
          <cell r="F103">
            <v>654741.68000000005</v>
          </cell>
          <cell r="G103">
            <v>0.19370000000000001</v>
          </cell>
          <cell r="H103">
            <v>562869.63</v>
          </cell>
          <cell r="I103">
            <v>886515.92</v>
          </cell>
          <cell r="J103">
            <v>148365.09</v>
          </cell>
          <cell r="K103">
            <v>0.40978965278336554</v>
          </cell>
        </row>
        <row r="104">
          <cell r="A104" t="str">
            <v>BOM JESUS DO SUL2009</v>
          </cell>
          <cell r="B104" t="str">
            <v>BOM JESUS DO SUL</v>
          </cell>
          <cell r="C104">
            <v>2009</v>
          </cell>
          <cell r="E104">
            <v>1982533.76</v>
          </cell>
          <cell r="F104">
            <v>518775.05</v>
          </cell>
          <cell r="G104">
            <v>0.24479999999999999</v>
          </cell>
          <cell r="H104">
            <v>706642.79</v>
          </cell>
          <cell r="I104">
            <v>794188.59</v>
          </cell>
          <cell r="J104">
            <v>481702.38</v>
          </cell>
          <cell r="K104">
            <v>0.26167274447825795</v>
          </cell>
        </row>
        <row r="105">
          <cell r="A105" t="str">
            <v>BOM JESUS DO SUL2010</v>
          </cell>
          <cell r="B105" t="str">
            <v>BOM JESUS DO SUL</v>
          </cell>
          <cell r="C105">
            <v>2010</v>
          </cell>
          <cell r="E105">
            <v>1795764.74</v>
          </cell>
          <cell r="F105">
            <v>653646.32999999996</v>
          </cell>
          <cell r="G105">
            <v>0.16400000000000001</v>
          </cell>
          <cell r="H105">
            <v>707126.37</v>
          </cell>
          <cell r="I105">
            <v>934065.41</v>
          </cell>
          <cell r="J105">
            <v>154572.96</v>
          </cell>
          <cell r="K105">
            <v>0.36399329791941454</v>
          </cell>
        </row>
        <row r="106">
          <cell r="A106" t="str">
            <v>BOM JESUS DO SUL2011</v>
          </cell>
          <cell r="B106" t="str">
            <v>BOM JESUS DO SUL</v>
          </cell>
          <cell r="C106">
            <v>2011</v>
          </cell>
          <cell r="E106">
            <v>1956679.99</v>
          </cell>
          <cell r="F106">
            <v>759754.51</v>
          </cell>
          <cell r="G106">
            <v>0.15429999999999999</v>
          </cell>
          <cell r="H106">
            <v>681334.75</v>
          </cell>
          <cell r="I106">
            <v>1185158.04</v>
          </cell>
          <cell r="J106">
            <v>90187.199999999997</v>
          </cell>
          <cell r="K106">
            <v>0.38828756561260691</v>
          </cell>
        </row>
        <row r="107">
          <cell r="A107" t="str">
            <v>BOM JESUS DO SUL2012</v>
          </cell>
          <cell r="B107" t="str">
            <v>BOM JESUS DO SUL</v>
          </cell>
          <cell r="C107">
            <v>2012</v>
          </cell>
          <cell r="E107">
            <v>2183142.64</v>
          </cell>
          <cell r="F107">
            <v>881132.64</v>
          </cell>
          <cell r="G107">
            <v>0.15679999999999999</v>
          </cell>
          <cell r="H107">
            <v>717610</v>
          </cell>
          <cell r="I107">
            <v>1384484.24</v>
          </cell>
          <cell r="J107">
            <v>81048.399999999994</v>
          </cell>
          <cell r="K107">
            <v>0.40360745278650229</v>
          </cell>
        </row>
        <row r="108">
          <cell r="A108" t="str">
            <v>BOM JESUS DO SUL2013</v>
          </cell>
          <cell r="B108" t="str">
            <v>BOM JESUS DO SUL</v>
          </cell>
          <cell r="C108">
            <v>2013</v>
          </cell>
          <cell r="E108">
            <v>2946987.6</v>
          </cell>
          <cell r="F108">
            <v>1489376.31</v>
          </cell>
          <cell r="G108">
            <v>0.15440000000000001</v>
          </cell>
          <cell r="H108">
            <v>993546.82</v>
          </cell>
          <cell r="I108">
            <v>1410005.53</v>
          </cell>
          <cell r="J108">
            <v>543435.25</v>
          </cell>
          <cell r="K108">
            <v>0.50538940509963459</v>
          </cell>
        </row>
        <row r="109">
          <cell r="A109" t="str">
            <v>BOM JESUS DO SUL2014</v>
          </cell>
          <cell r="B109" t="str">
            <v>BOM JESUS DO SUL</v>
          </cell>
          <cell r="C109">
            <v>2014</v>
          </cell>
          <cell r="E109">
            <v>2928991.3</v>
          </cell>
          <cell r="F109">
            <v>1040170.12</v>
          </cell>
          <cell r="G109">
            <v>0.17879999999999999</v>
          </cell>
          <cell r="H109">
            <v>986335.61</v>
          </cell>
          <cell r="I109">
            <v>1891191.99</v>
          </cell>
          <cell r="J109">
            <v>51463.7</v>
          </cell>
          <cell r="K109">
            <v>0.35512912585298567</v>
          </cell>
        </row>
        <row r="110">
          <cell r="A110" t="str">
            <v>LARANJEIRAS DO SUL2006</v>
          </cell>
          <cell r="B110" t="str">
            <v>LARANJEIRAS DO SUL</v>
          </cell>
          <cell r="C110">
            <v>2006</v>
          </cell>
          <cell r="E110">
            <v>3777181.36</v>
          </cell>
          <cell r="F110">
            <v>1605264.43</v>
          </cell>
          <cell r="G110">
            <v>0.1502</v>
          </cell>
          <cell r="H110">
            <v>1254799.81</v>
          </cell>
          <cell r="I110">
            <v>2325849.84</v>
          </cell>
          <cell r="J110">
            <v>196531.71</v>
          </cell>
          <cell r="K110">
            <v>0.42499003277936326</v>
          </cell>
        </row>
        <row r="111">
          <cell r="A111" t="str">
            <v>LARANJEIRAS DO SUL2007</v>
          </cell>
          <cell r="B111" t="str">
            <v>LARANJEIRAS DO SUL</v>
          </cell>
          <cell r="C111">
            <v>2007</v>
          </cell>
          <cell r="E111">
            <v>4332095.04</v>
          </cell>
          <cell r="F111">
            <v>1688078.03</v>
          </cell>
          <cell r="G111">
            <v>0.1502</v>
          </cell>
          <cell r="H111">
            <v>1804682.83</v>
          </cell>
          <cell r="I111">
            <v>2356949.9900000002</v>
          </cell>
          <cell r="J111">
            <v>170462.22</v>
          </cell>
          <cell r="K111">
            <v>0.38966781993776389</v>
          </cell>
        </row>
        <row r="112">
          <cell r="A112" t="str">
            <v>LARANJEIRAS DO SUL2008</v>
          </cell>
          <cell r="B112" t="str">
            <v>LARANJEIRAS DO SUL</v>
          </cell>
          <cell r="C112">
            <v>2008</v>
          </cell>
          <cell r="E112">
            <v>5419692.0199999996</v>
          </cell>
          <cell r="F112">
            <v>2503577.59</v>
          </cell>
          <cell r="G112">
            <v>0.15140000000000001</v>
          </cell>
          <cell r="H112">
            <v>2194709.84</v>
          </cell>
          <cell r="I112">
            <v>3004439.37</v>
          </cell>
          <cell r="J112">
            <v>220542.81</v>
          </cell>
          <cell r="K112">
            <v>0.46194093331524771</v>
          </cell>
        </row>
        <row r="113">
          <cell r="A113" t="str">
            <v>LARANJEIRAS DO SUL2009</v>
          </cell>
          <cell r="B113" t="str">
            <v>LARANJEIRAS DO SUL</v>
          </cell>
          <cell r="C113">
            <v>2009</v>
          </cell>
          <cell r="E113">
            <v>5947711.3700000001</v>
          </cell>
          <cell r="F113">
            <v>3034304.66</v>
          </cell>
          <cell r="G113">
            <v>0.15640000000000001</v>
          </cell>
          <cell r="H113">
            <v>2847036.49</v>
          </cell>
          <cell r="I113">
            <v>2970517.89</v>
          </cell>
          <cell r="J113">
            <v>130156.99</v>
          </cell>
          <cell r="K113">
            <v>0.51016340088473389</v>
          </cell>
        </row>
        <row r="114">
          <cell r="A114" t="str">
            <v>LARANJEIRAS DO SUL2010</v>
          </cell>
          <cell r="B114" t="str">
            <v>LARANJEIRAS DO SUL</v>
          </cell>
          <cell r="C114">
            <v>2010</v>
          </cell>
          <cell r="E114">
            <v>7365478.7400000002</v>
          </cell>
          <cell r="F114">
            <v>4111145.72</v>
          </cell>
          <cell r="G114">
            <v>0.1673</v>
          </cell>
          <cell r="H114">
            <v>3444784.31</v>
          </cell>
          <cell r="I114">
            <v>3488870.78</v>
          </cell>
          <cell r="J114">
            <v>431823.65</v>
          </cell>
          <cell r="K114">
            <v>0.55816408751184587</v>
          </cell>
        </row>
        <row r="115">
          <cell r="A115" t="str">
            <v>LARANJEIRAS DO SUL2011</v>
          </cell>
          <cell r="B115" t="str">
            <v>LARANJEIRAS DO SUL</v>
          </cell>
          <cell r="C115">
            <v>2011</v>
          </cell>
          <cell r="E115">
            <v>10252396</v>
          </cell>
          <cell r="F115">
            <v>4106328.86</v>
          </cell>
          <cell r="G115">
            <v>0.15049999999999999</v>
          </cell>
          <cell r="H115">
            <v>4021104.95</v>
          </cell>
          <cell r="I115">
            <v>4533959</v>
          </cell>
          <cell r="J115">
            <v>1697332.05</v>
          </cell>
          <cell r="K115">
            <v>0.4005238248698158</v>
          </cell>
        </row>
        <row r="116">
          <cell r="A116" t="str">
            <v>LARANJEIRAS DO SUL2012</v>
          </cell>
          <cell r="B116" t="str">
            <v>LARANJEIRAS DO SUL</v>
          </cell>
          <cell r="C116">
            <v>2012</v>
          </cell>
          <cell r="E116">
            <v>13008178.800000001</v>
          </cell>
          <cell r="F116">
            <v>6335724.7699999996</v>
          </cell>
          <cell r="G116">
            <v>0.20830000000000001</v>
          </cell>
          <cell r="H116">
            <v>5239986.0999999996</v>
          </cell>
          <cell r="I116">
            <v>5544113.6900000004</v>
          </cell>
          <cell r="J116">
            <v>2224079.0099999998</v>
          </cell>
          <cell r="K116">
            <v>0.48705701754345498</v>
          </cell>
        </row>
        <row r="117">
          <cell r="A117" t="str">
            <v>LARANJEIRAS DO SUL2013</v>
          </cell>
          <cell r="B117" t="str">
            <v>LARANJEIRAS DO SUL</v>
          </cell>
          <cell r="C117">
            <v>2013</v>
          </cell>
          <cell r="E117">
            <v>11266414.66</v>
          </cell>
          <cell r="F117">
            <v>4935894.67</v>
          </cell>
          <cell r="G117">
            <v>0.1963</v>
          </cell>
          <cell r="H117">
            <v>6324802.6799999997</v>
          </cell>
          <cell r="I117">
            <v>4153562.75</v>
          </cell>
          <cell r="J117">
            <v>773527.24</v>
          </cell>
          <cell r="K117">
            <v>0.43810695939714328</v>
          </cell>
        </row>
        <row r="118">
          <cell r="A118" t="str">
            <v>LARANJEIRAS DO SUL2014</v>
          </cell>
          <cell r="B118" t="str">
            <v>LARANJEIRAS DO SUL</v>
          </cell>
          <cell r="C118">
            <v>2014</v>
          </cell>
          <cell r="E118">
            <v>13896921.67</v>
          </cell>
          <cell r="F118">
            <v>6565938.0700000003</v>
          </cell>
          <cell r="G118">
            <v>0.2152</v>
          </cell>
          <cell r="H118">
            <v>6562160.8600000003</v>
          </cell>
          <cell r="I118">
            <v>5533508.2300000004</v>
          </cell>
          <cell r="J118">
            <v>1778385.38</v>
          </cell>
          <cell r="K118">
            <v>0.47247428070161962</v>
          </cell>
        </row>
        <row r="119">
          <cell r="A119" t="str">
            <v>RIO BONITO DO IGUAÇU2006</v>
          </cell>
          <cell r="B119" t="str">
            <v>RIO BONITO DO IGUAÇU</v>
          </cell>
          <cell r="C119">
            <v>2006</v>
          </cell>
          <cell r="E119">
            <v>2637864.27</v>
          </cell>
          <cell r="F119">
            <v>1022518.75</v>
          </cell>
          <cell r="G119">
            <v>0.1578</v>
          </cell>
          <cell r="H119">
            <v>1387532.88</v>
          </cell>
          <cell r="I119">
            <v>1215011.49</v>
          </cell>
          <cell r="J119">
            <v>35319.9</v>
          </cell>
          <cell r="K119">
            <v>0.38763129764822962</v>
          </cell>
        </row>
        <row r="120">
          <cell r="A120" t="str">
            <v>RIO BONITO DO IGUAÇU2007</v>
          </cell>
          <cell r="B120" t="str">
            <v>RIO BONITO DO IGUAÇU</v>
          </cell>
          <cell r="C120">
            <v>2007</v>
          </cell>
          <cell r="E120">
            <v>2980639.29</v>
          </cell>
          <cell r="F120">
            <v>973378.93</v>
          </cell>
          <cell r="G120">
            <v>0.15590000000000001</v>
          </cell>
          <cell r="H120">
            <v>1763786.36</v>
          </cell>
          <cell r="I120">
            <v>1183023.81</v>
          </cell>
          <cell r="J120">
            <v>33829.120000000003</v>
          </cell>
          <cell r="K120">
            <v>0.32656716740790198</v>
          </cell>
        </row>
        <row r="121">
          <cell r="A121" t="str">
            <v>RIO BONITO DO IGUAÇU2008</v>
          </cell>
          <cell r="B121" t="str">
            <v>RIO BONITO DO IGUAÇU</v>
          </cell>
          <cell r="C121">
            <v>2008</v>
          </cell>
          <cell r="E121">
            <v>4032767.94</v>
          </cell>
          <cell r="F121">
            <v>1513812.54</v>
          </cell>
          <cell r="G121">
            <v>0.18940000000000001</v>
          </cell>
          <cell r="H121">
            <v>2096606.69</v>
          </cell>
          <cell r="I121">
            <v>1754155.65</v>
          </cell>
          <cell r="J121">
            <v>182005.6</v>
          </cell>
          <cell r="K121">
            <v>0.37537804369670724</v>
          </cell>
        </row>
        <row r="122">
          <cell r="A122" t="str">
            <v>RIO BONITO DO IGUAÇU2009</v>
          </cell>
          <cell r="B122" t="str">
            <v>RIO BONITO DO IGUAÇU</v>
          </cell>
          <cell r="C122">
            <v>2009</v>
          </cell>
          <cell r="E122">
            <v>3647924.22</v>
          </cell>
          <cell r="F122">
            <v>1481822</v>
          </cell>
          <cell r="G122">
            <v>0.1575</v>
          </cell>
          <cell r="H122">
            <v>1659340.23</v>
          </cell>
          <cell r="I122">
            <v>1801442.4</v>
          </cell>
          <cell r="J122">
            <v>187141.59</v>
          </cell>
          <cell r="K122">
            <v>0.40620964434398255</v>
          </cell>
        </row>
        <row r="123">
          <cell r="A123" t="str">
            <v>RIO BONITO DO IGUAÇU2010</v>
          </cell>
          <cell r="B123" t="str">
            <v>RIO BONITO DO IGUAÇU</v>
          </cell>
          <cell r="C123">
            <v>2010</v>
          </cell>
          <cell r="E123">
            <v>3965529.34</v>
          </cell>
          <cell r="F123">
            <v>1491654.34</v>
          </cell>
          <cell r="G123">
            <v>0.15379999999999999</v>
          </cell>
          <cell r="H123">
            <v>1982680.21</v>
          </cell>
          <cell r="I123">
            <v>1658184.28</v>
          </cell>
          <cell r="J123">
            <v>324664.84999999998</v>
          </cell>
          <cell r="K123">
            <v>0.37615516419303563</v>
          </cell>
        </row>
        <row r="124">
          <cell r="A124" t="str">
            <v>RIO BONITO DO IGUAÇU2011</v>
          </cell>
          <cell r="B124" t="str">
            <v>RIO BONITO DO IGUAÇU</v>
          </cell>
          <cell r="C124">
            <v>2011</v>
          </cell>
          <cell r="E124">
            <v>4312474.29</v>
          </cell>
          <cell r="F124">
            <v>1660415.15</v>
          </cell>
          <cell r="G124">
            <v>0.15160000000000001</v>
          </cell>
          <cell r="H124">
            <v>2301884.54</v>
          </cell>
          <cell r="I124">
            <v>1932724.91</v>
          </cell>
          <cell r="J124">
            <v>77864.84</v>
          </cell>
          <cell r="K124">
            <v>0.38502609832370732</v>
          </cell>
        </row>
        <row r="125">
          <cell r="A125" t="str">
            <v>RIO BONITO DO IGUAÇU2012</v>
          </cell>
          <cell r="B125" t="str">
            <v>RIO BONITO DO IGUAÇU</v>
          </cell>
          <cell r="C125">
            <v>2012</v>
          </cell>
          <cell r="E125">
            <v>5362947.12</v>
          </cell>
          <cell r="F125">
            <v>2363667.58</v>
          </cell>
          <cell r="G125">
            <v>0.15379999999999999</v>
          </cell>
          <cell r="H125">
            <v>2632014.9900000002</v>
          </cell>
          <cell r="I125">
            <v>2409376.4900000002</v>
          </cell>
          <cell r="J125">
            <v>321555.64</v>
          </cell>
          <cell r="K125">
            <v>0.44074042259062962</v>
          </cell>
        </row>
        <row r="126">
          <cell r="A126" t="str">
            <v>RIO BONITO DO IGUAÇU2013</v>
          </cell>
          <cell r="B126" t="str">
            <v>RIO BONITO DO IGUAÇU</v>
          </cell>
          <cell r="C126">
            <v>2013</v>
          </cell>
          <cell r="E126">
            <v>5850638.6699999999</v>
          </cell>
          <cell r="F126">
            <v>1950868.92</v>
          </cell>
          <cell r="G126">
            <v>0.15049999999999999</v>
          </cell>
          <cell r="H126">
            <v>2655744.02</v>
          </cell>
          <cell r="I126">
            <v>3106939.38</v>
          </cell>
          <cell r="J126">
            <v>87955.27</v>
          </cell>
          <cell r="K126">
            <v>0.33344546297199379</v>
          </cell>
        </row>
        <row r="127">
          <cell r="A127" t="str">
            <v>RIO BONITO DO IGUAÇU2014</v>
          </cell>
          <cell r="B127" t="str">
            <v>RIO BONITO DO IGUAÇU</v>
          </cell>
          <cell r="C127">
            <v>2014</v>
          </cell>
          <cell r="E127">
            <v>7206937.4299999997</v>
          </cell>
          <cell r="F127">
            <v>2201355.25</v>
          </cell>
          <cell r="G127">
            <v>0.16109999999999999</v>
          </cell>
          <cell r="H127">
            <v>3482652.37</v>
          </cell>
          <cell r="I127">
            <v>3670551.36</v>
          </cell>
          <cell r="J127">
            <v>53733.7</v>
          </cell>
          <cell r="K127">
            <v>0.30544947439622772</v>
          </cell>
        </row>
        <row r="128">
          <cell r="A128" t="str">
            <v>MARQUINHO2006</v>
          </cell>
          <cell r="B128" t="str">
            <v>MARQUINHO</v>
          </cell>
          <cell r="C128">
            <v>2006</v>
          </cell>
          <cell r="E128">
            <v>1405297.93</v>
          </cell>
          <cell r="F128">
            <v>554165.89</v>
          </cell>
          <cell r="G128">
            <v>0.17219999999999999</v>
          </cell>
          <cell r="H128">
            <v>364968.08</v>
          </cell>
          <cell r="I128">
            <v>929530.92</v>
          </cell>
          <cell r="J128">
            <v>110798.93</v>
          </cell>
          <cell r="K128">
            <v>0.39434050116333697</v>
          </cell>
        </row>
        <row r="129">
          <cell r="A129" t="str">
            <v>MARQUINHO2007</v>
          </cell>
          <cell r="B129" t="str">
            <v>MARQUINHO</v>
          </cell>
          <cell r="C129">
            <v>2007</v>
          </cell>
          <cell r="E129">
            <v>1414740.31</v>
          </cell>
          <cell r="F129">
            <v>494829.19</v>
          </cell>
          <cell r="G129">
            <v>0.1956</v>
          </cell>
          <cell r="H129">
            <v>371968.42</v>
          </cell>
          <cell r="I129">
            <v>1042771.89</v>
          </cell>
          <cell r="K129">
            <v>0.34976679925095228</v>
          </cell>
        </row>
        <row r="130">
          <cell r="A130" t="str">
            <v>MARQUINHO2008</v>
          </cell>
          <cell r="B130" t="str">
            <v>MARQUINHO</v>
          </cell>
          <cell r="C130">
            <v>2008</v>
          </cell>
          <cell r="E130">
            <v>1643739.49</v>
          </cell>
          <cell r="F130">
            <v>595705.77</v>
          </cell>
          <cell r="G130">
            <v>0.18709999999999999</v>
          </cell>
          <cell r="H130">
            <v>480232.82</v>
          </cell>
          <cell r="I130">
            <v>1110026.67</v>
          </cell>
          <cell r="J130">
            <v>53480</v>
          </cell>
          <cell r="K130">
            <v>0.3624088693032495</v>
          </cell>
        </row>
        <row r="131">
          <cell r="A131" t="str">
            <v>MARQUINHO2009</v>
          </cell>
          <cell r="B131" t="str">
            <v>MARQUINHO</v>
          </cell>
          <cell r="C131">
            <v>2009</v>
          </cell>
          <cell r="E131">
            <v>1738037.89</v>
          </cell>
          <cell r="F131">
            <v>526733.4</v>
          </cell>
          <cell r="G131">
            <v>0.1595</v>
          </cell>
          <cell r="H131">
            <v>570816.39</v>
          </cell>
          <cell r="I131">
            <v>1027104.17</v>
          </cell>
          <cell r="J131">
            <v>140117.32999999999</v>
          </cell>
          <cell r="K131">
            <v>0.303062092622158</v>
          </cell>
        </row>
        <row r="132">
          <cell r="A132" t="str">
            <v>MARQUINHO2010</v>
          </cell>
          <cell r="B132" t="str">
            <v>MARQUINHO</v>
          </cell>
          <cell r="C132">
            <v>2010</v>
          </cell>
          <cell r="E132">
            <v>1852041.6</v>
          </cell>
          <cell r="F132">
            <v>740193.78</v>
          </cell>
          <cell r="G132">
            <v>0.1502</v>
          </cell>
          <cell r="H132">
            <v>631107.85</v>
          </cell>
          <cell r="I132">
            <v>1134768.43</v>
          </cell>
          <cell r="J132">
            <v>86165.32</v>
          </cell>
          <cell r="K132">
            <v>0.39966369005966174</v>
          </cell>
        </row>
        <row r="133">
          <cell r="A133" t="str">
            <v>MARQUINHO2011</v>
          </cell>
          <cell r="B133" t="str">
            <v>MARQUINHO</v>
          </cell>
          <cell r="C133">
            <v>2011</v>
          </cell>
          <cell r="E133">
            <v>2044549.94</v>
          </cell>
          <cell r="F133">
            <v>948956.78</v>
          </cell>
          <cell r="G133">
            <v>0.15010000000000001</v>
          </cell>
          <cell r="H133">
            <v>786054.25</v>
          </cell>
          <cell r="I133">
            <v>1140082.06</v>
          </cell>
          <cell r="J133">
            <v>118413.63</v>
          </cell>
          <cell r="K133">
            <v>0.46413969227868312</v>
          </cell>
        </row>
        <row r="134">
          <cell r="A134" t="str">
            <v>MARQUINHO2012</v>
          </cell>
          <cell r="B134" t="str">
            <v>MARQUINHO</v>
          </cell>
          <cell r="C134">
            <v>2012</v>
          </cell>
          <cell r="E134">
            <v>2808160.45</v>
          </cell>
          <cell r="F134">
            <v>1558098.63</v>
          </cell>
          <cell r="G134">
            <v>0.16020000000000001</v>
          </cell>
          <cell r="H134">
            <v>802883.57</v>
          </cell>
          <cell r="I134">
            <v>1392054.81</v>
          </cell>
          <cell r="J134">
            <v>613222.06999999995</v>
          </cell>
          <cell r="K134">
            <v>0.55484672537140811</v>
          </cell>
        </row>
        <row r="135">
          <cell r="A135" t="str">
            <v>MARQUINHO2013</v>
          </cell>
          <cell r="B135" t="str">
            <v>MARQUINHO</v>
          </cell>
          <cell r="C135">
            <v>2013</v>
          </cell>
          <cell r="E135">
            <v>2397306.5299999998</v>
          </cell>
          <cell r="F135">
            <v>931327.59</v>
          </cell>
          <cell r="G135">
            <v>0.1678</v>
          </cell>
          <cell r="H135">
            <v>721514.12</v>
          </cell>
          <cell r="I135">
            <v>1631394.41</v>
          </cell>
          <cell r="J135">
            <v>40648</v>
          </cell>
          <cell r="K135">
            <v>0.38848915578601456</v>
          </cell>
        </row>
        <row r="136">
          <cell r="A136" t="str">
            <v>MARQUINHO2014</v>
          </cell>
          <cell r="B136" t="str">
            <v>MARQUINHO</v>
          </cell>
          <cell r="C136">
            <v>2014</v>
          </cell>
          <cell r="E136">
            <v>3021206.58</v>
          </cell>
          <cell r="F136">
            <v>953409.36</v>
          </cell>
          <cell r="G136">
            <v>0.2041</v>
          </cell>
          <cell r="H136">
            <v>1092555.51</v>
          </cell>
          <cell r="I136">
            <v>1539410.64</v>
          </cell>
          <cell r="J136">
            <v>285048.78000000003</v>
          </cell>
          <cell r="K136">
            <v>0.31557238300467355</v>
          </cell>
        </row>
        <row r="137">
          <cell r="A137" t="str">
            <v>SÃO CARLOS DO IVAI2006</v>
          </cell>
          <cell r="B137" t="str">
            <v>SÃO CARLOS DO IVAI</v>
          </cell>
          <cell r="C137">
            <v>2006</v>
          </cell>
          <cell r="E137">
            <v>1867495.52</v>
          </cell>
          <cell r="F137">
            <v>423122.09</v>
          </cell>
          <cell r="G137">
            <v>0.17100000000000001</v>
          </cell>
          <cell r="H137">
            <v>1202187.3700000001</v>
          </cell>
          <cell r="I137">
            <v>623078.99</v>
          </cell>
          <cell r="J137">
            <v>42229.16</v>
          </cell>
          <cell r="K137">
            <v>0.22657194379775542</v>
          </cell>
        </row>
        <row r="138">
          <cell r="A138" t="str">
            <v>SÃO CARLOS DO IVAI2007</v>
          </cell>
          <cell r="B138" t="str">
            <v>SÃO CARLOS DO IVAI</v>
          </cell>
          <cell r="C138">
            <v>2007</v>
          </cell>
          <cell r="E138">
            <v>1954359.21</v>
          </cell>
          <cell r="F138">
            <v>429511.91</v>
          </cell>
          <cell r="G138">
            <v>0.20449999999999999</v>
          </cell>
          <cell r="H138">
            <v>1351204.01</v>
          </cell>
          <cell r="I138">
            <v>557696.80000000005</v>
          </cell>
          <cell r="J138">
            <v>45458.400000000001</v>
          </cell>
          <cell r="K138">
            <v>0.21977122107455363</v>
          </cell>
        </row>
        <row r="139">
          <cell r="A139" t="str">
            <v>SÃO CARLOS DO IVAI2008</v>
          </cell>
          <cell r="B139" t="str">
            <v>SÃO CARLOS DO IVAI</v>
          </cell>
          <cell r="C139">
            <v>2008</v>
          </cell>
          <cell r="E139">
            <v>2400008.31</v>
          </cell>
          <cell r="F139">
            <v>527643.54</v>
          </cell>
          <cell r="G139">
            <v>0.19489999999999999</v>
          </cell>
          <cell r="H139">
            <v>1476366.29</v>
          </cell>
          <cell r="I139">
            <v>864517.02</v>
          </cell>
          <cell r="J139">
            <v>59125</v>
          </cell>
          <cell r="K139">
            <v>0.2198507137669036</v>
          </cell>
        </row>
        <row r="140">
          <cell r="A140" t="str">
            <v>SÃO CARLOS DO IVAI2009</v>
          </cell>
          <cell r="B140" t="str">
            <v>SÃO CARLOS DO IVAI</v>
          </cell>
          <cell r="C140">
            <v>2009</v>
          </cell>
          <cell r="E140">
            <v>2686499.35</v>
          </cell>
          <cell r="F140">
            <v>399511.57</v>
          </cell>
          <cell r="G140">
            <v>0.24560000000000001</v>
          </cell>
          <cell r="H140">
            <v>1787746.38</v>
          </cell>
          <cell r="I140">
            <v>776770</v>
          </cell>
          <cell r="J140">
            <v>121982.97</v>
          </cell>
          <cell r="K140">
            <v>0.14871083813960348</v>
          </cell>
        </row>
        <row r="141">
          <cell r="A141" t="str">
            <v>SÃO CARLOS DO IVAI2010</v>
          </cell>
          <cell r="B141" t="str">
            <v>SÃO CARLOS DO IVAI</v>
          </cell>
          <cell r="C141">
            <v>2010</v>
          </cell>
          <cell r="E141">
            <v>2926879.09</v>
          </cell>
          <cell r="F141">
            <v>520805.26</v>
          </cell>
          <cell r="G141">
            <v>0.24840000000000001</v>
          </cell>
          <cell r="H141">
            <v>2292967.4500000002</v>
          </cell>
          <cell r="I141">
            <v>603330.64</v>
          </cell>
          <cell r="J141">
            <v>30581</v>
          </cell>
          <cell r="K141">
            <v>0.17793876821881291</v>
          </cell>
        </row>
        <row r="142">
          <cell r="A142" t="str">
            <v>SÃO CARLOS DO IVAI2011</v>
          </cell>
          <cell r="B142" t="str">
            <v>SÃO CARLOS DO IVAI</v>
          </cell>
          <cell r="C142">
            <v>2011</v>
          </cell>
          <cell r="E142">
            <v>3468706.55</v>
          </cell>
          <cell r="F142">
            <v>766505.6</v>
          </cell>
          <cell r="G142">
            <v>0.24540000000000001</v>
          </cell>
          <cell r="H142">
            <v>1981541.02</v>
          </cell>
          <cell r="I142">
            <v>1283084.53</v>
          </cell>
          <cell r="J142">
            <v>204081</v>
          </cell>
          <cell r="K142">
            <v>0.22097735537761187</v>
          </cell>
        </row>
        <row r="143">
          <cell r="A143" t="str">
            <v>SÃO CARLOS DO IVAI2012</v>
          </cell>
          <cell r="B143" t="str">
            <v>SÃO CARLOS DO IVAI</v>
          </cell>
          <cell r="C143">
            <v>2012</v>
          </cell>
          <cell r="E143">
            <v>3963303.3</v>
          </cell>
          <cell r="F143">
            <v>793863.45</v>
          </cell>
          <cell r="G143">
            <v>0.25209999999999999</v>
          </cell>
          <cell r="H143">
            <v>2150590.2200000002</v>
          </cell>
          <cell r="I143">
            <v>1625086.56</v>
          </cell>
          <cell r="J143">
            <v>187626.52</v>
          </cell>
          <cell r="K143">
            <v>0.20030348169417161</v>
          </cell>
        </row>
        <row r="144">
          <cell r="A144" t="str">
            <v>SÃO CARLOS DO IVAI2013</v>
          </cell>
          <cell r="B144" t="str">
            <v>SÃO CARLOS DO IVAI</v>
          </cell>
          <cell r="C144">
            <v>2013</v>
          </cell>
          <cell r="E144">
            <v>5025829.88</v>
          </cell>
          <cell r="F144">
            <v>924566.02</v>
          </cell>
          <cell r="G144">
            <v>0.26729999999999998</v>
          </cell>
          <cell r="H144">
            <v>1729515.63</v>
          </cell>
          <cell r="I144">
            <v>2934470.47</v>
          </cell>
          <cell r="J144">
            <v>357493.04</v>
          </cell>
          <cell r="K144">
            <v>0.18396285629946552</v>
          </cell>
        </row>
        <row r="145">
          <cell r="A145" t="str">
            <v>SÃO CARLOS DO IVAI2014</v>
          </cell>
          <cell r="B145" t="str">
            <v>SÃO CARLOS DO IVAI</v>
          </cell>
          <cell r="C145">
            <v>2014</v>
          </cell>
          <cell r="E145">
            <v>6251581.7800000003</v>
          </cell>
          <cell r="F145">
            <v>1553257.76</v>
          </cell>
          <cell r="G145">
            <v>0.28079999999999999</v>
          </cell>
          <cell r="H145">
            <v>2460488.88</v>
          </cell>
          <cell r="I145">
            <v>3134132.12</v>
          </cell>
          <cell r="J145">
            <v>656895.07999999996</v>
          </cell>
          <cell r="K145">
            <v>0.24845836056550794</v>
          </cell>
        </row>
        <row r="146">
          <cell r="A146" t="str">
            <v>SANTA CRUZ DO MONTE CASTELO2006</v>
          </cell>
          <cell r="B146" t="str">
            <v>SANTA CRUZ DO MONTE CASTELO</v>
          </cell>
          <cell r="C146">
            <v>2006</v>
          </cell>
          <cell r="E146">
            <v>2035594.58</v>
          </cell>
          <cell r="F146">
            <v>598519.51</v>
          </cell>
          <cell r="G146">
            <v>0.15890000000000001</v>
          </cell>
          <cell r="H146">
            <v>1061019.56</v>
          </cell>
          <cell r="I146">
            <v>867632.02</v>
          </cell>
          <cell r="J146">
            <v>106943</v>
          </cell>
          <cell r="K146">
            <v>0.29402687346514744</v>
          </cell>
        </row>
        <row r="147">
          <cell r="A147" t="str">
            <v>SANTA CRUZ DO MONTE CASTELO2007</v>
          </cell>
          <cell r="B147" t="str">
            <v>SANTA CRUZ DO MONTE CASTELO</v>
          </cell>
          <cell r="C147">
            <v>2007</v>
          </cell>
          <cell r="E147">
            <v>1982868.3</v>
          </cell>
          <cell r="F147">
            <v>626189.49</v>
          </cell>
          <cell r="G147">
            <v>0.24990000000000001</v>
          </cell>
          <cell r="H147">
            <v>1160350.74</v>
          </cell>
          <cell r="I147">
            <v>822231.8</v>
          </cell>
          <cell r="J147">
            <v>285.76</v>
          </cell>
          <cell r="K147">
            <v>0.31579983905133791</v>
          </cell>
        </row>
        <row r="148">
          <cell r="A148" t="str">
            <v>SANTA CRUZ DO MONTE CASTELO2008</v>
          </cell>
          <cell r="B148" t="str">
            <v>SANTA CRUZ DO MONTE CASTELO</v>
          </cell>
          <cell r="C148">
            <v>2008</v>
          </cell>
          <cell r="E148">
            <v>2616036.77</v>
          </cell>
          <cell r="F148">
            <v>591319.11</v>
          </cell>
          <cell r="G148">
            <v>0.25640000000000002</v>
          </cell>
          <cell r="H148">
            <v>1146467.54</v>
          </cell>
          <cell r="I148">
            <v>1347626.21</v>
          </cell>
          <cell r="J148">
            <v>121943.02</v>
          </cell>
          <cell r="K148">
            <v>0.22603623801511016</v>
          </cell>
        </row>
        <row r="149">
          <cell r="A149" t="str">
            <v>SANTA CRUZ DO MONTE CASTELO2009</v>
          </cell>
          <cell r="B149" t="str">
            <v>SANTA CRUZ DO MONTE CASTELO</v>
          </cell>
          <cell r="C149">
            <v>2009</v>
          </cell>
          <cell r="E149">
            <v>3134306.91</v>
          </cell>
          <cell r="F149">
            <v>676034.11</v>
          </cell>
          <cell r="G149">
            <v>0.29830000000000001</v>
          </cell>
          <cell r="H149">
            <v>1438859.39</v>
          </cell>
          <cell r="I149">
            <v>1641360.33</v>
          </cell>
          <cell r="J149">
            <v>54087.19</v>
          </cell>
          <cell r="K149">
            <v>0.21568854914721799</v>
          </cell>
        </row>
        <row r="150">
          <cell r="A150" t="str">
            <v>SANTA CRUZ DO MONTE CASTELO2010</v>
          </cell>
          <cell r="B150" t="str">
            <v>SANTA CRUZ DO MONTE CASTELO</v>
          </cell>
          <cell r="C150">
            <v>2010</v>
          </cell>
          <cell r="E150">
            <v>3343922.6</v>
          </cell>
          <cell r="F150">
            <v>702653.87</v>
          </cell>
          <cell r="G150">
            <v>0.26729999999999998</v>
          </cell>
          <cell r="H150">
            <v>1740834.21</v>
          </cell>
          <cell r="I150">
            <v>1590664.65</v>
          </cell>
          <cell r="J150">
            <v>12423.74</v>
          </cell>
          <cell r="K150">
            <v>0.2101286285753145</v>
          </cell>
        </row>
        <row r="151">
          <cell r="A151" t="str">
            <v>SANTA CRUZ DO MONTE CASTELO2011</v>
          </cell>
          <cell r="B151" t="str">
            <v>SANTA CRUZ DO MONTE CASTELO</v>
          </cell>
          <cell r="C151">
            <v>2011</v>
          </cell>
          <cell r="E151">
            <v>3868090.43</v>
          </cell>
          <cell r="F151">
            <v>856336.67</v>
          </cell>
          <cell r="G151">
            <v>0.27960000000000002</v>
          </cell>
          <cell r="H151">
            <v>1914921.63</v>
          </cell>
          <cell r="I151">
            <v>1935886</v>
          </cell>
          <cell r="J151">
            <v>17282.8</v>
          </cell>
          <cell r="K151">
            <v>0.22138486302141597</v>
          </cell>
        </row>
        <row r="152">
          <cell r="A152" t="str">
            <v>SANTA CRUZ DO MONTE CASTELO2012</v>
          </cell>
          <cell r="B152" t="str">
            <v>SANTA CRUZ DO MONTE CASTELO</v>
          </cell>
          <cell r="C152">
            <v>2012</v>
          </cell>
          <cell r="E152">
            <v>4840886.29</v>
          </cell>
          <cell r="F152">
            <v>1336730.92</v>
          </cell>
          <cell r="G152">
            <v>0.29749999999999999</v>
          </cell>
          <cell r="H152">
            <v>2344278.9300000002</v>
          </cell>
          <cell r="I152">
            <v>2286561.14</v>
          </cell>
          <cell r="J152">
            <v>210046.22</v>
          </cell>
          <cell r="K152">
            <v>0.27613350942808446</v>
          </cell>
        </row>
        <row r="153">
          <cell r="A153" t="str">
            <v>SANTA CRUZ DO MONTE CASTELO2013</v>
          </cell>
          <cell r="B153" t="str">
            <v>SANTA CRUZ DO MONTE CASTELO</v>
          </cell>
          <cell r="C153">
            <v>2013</v>
          </cell>
          <cell r="E153">
            <v>6797915.5599999996</v>
          </cell>
          <cell r="F153">
            <v>1813982.38</v>
          </cell>
          <cell r="G153">
            <v>0.34370000000000001</v>
          </cell>
          <cell r="H153">
            <v>2345197.27</v>
          </cell>
          <cell r="I153">
            <v>2828310</v>
          </cell>
          <cell r="J153">
            <v>496905.74</v>
          </cell>
          <cell r="K153">
            <v>0.26684391178286421</v>
          </cell>
        </row>
        <row r="154">
          <cell r="A154" t="str">
            <v>SANTA CRUZ DO MONTE CASTELO2014</v>
          </cell>
          <cell r="B154" t="str">
            <v>SANTA CRUZ DO MONTE CASTELO</v>
          </cell>
          <cell r="C154">
            <v>2014</v>
          </cell>
          <cell r="E154">
            <v>5969574.75</v>
          </cell>
          <cell r="F154">
            <v>1542894.06</v>
          </cell>
          <cell r="G154">
            <v>0.3251</v>
          </cell>
          <cell r="H154">
            <v>2367338.66</v>
          </cell>
          <cell r="I154">
            <v>3396259.94</v>
          </cell>
          <cell r="J154">
            <v>169398.51</v>
          </cell>
          <cell r="K154">
            <v>0.25845962645831683</v>
          </cell>
        </row>
        <row r="155">
          <cell r="A155" t="str">
            <v>MAMBORE2006</v>
          </cell>
          <cell r="B155" t="str">
            <v>MAMBORE</v>
          </cell>
          <cell r="C155">
            <v>2006</v>
          </cell>
          <cell r="E155">
            <v>3601348.85</v>
          </cell>
          <cell r="F155">
            <v>830598.09</v>
          </cell>
          <cell r="G155">
            <v>0.2044</v>
          </cell>
          <cell r="H155">
            <v>1123571.97</v>
          </cell>
          <cell r="I155">
            <v>2409237.3199999998</v>
          </cell>
          <cell r="J155">
            <v>68539.56</v>
          </cell>
          <cell r="K155">
            <v>0.23063527711290727</v>
          </cell>
        </row>
        <row r="156">
          <cell r="A156" t="str">
            <v>MAMBORE2007</v>
          </cell>
          <cell r="B156" t="str">
            <v>MAMBORE</v>
          </cell>
          <cell r="C156">
            <v>2007</v>
          </cell>
          <cell r="E156">
            <v>3628772.31</v>
          </cell>
          <cell r="F156">
            <v>836538.4</v>
          </cell>
          <cell r="G156">
            <v>0.21759999999999999</v>
          </cell>
          <cell r="H156">
            <v>959450.28</v>
          </cell>
          <cell r="I156">
            <v>2587245.0299999998</v>
          </cell>
          <cell r="J156">
            <v>82077</v>
          </cell>
          <cell r="K156">
            <v>0.23052931640122662</v>
          </cell>
        </row>
        <row r="157">
          <cell r="A157" t="str">
            <v>MAMBORE2008</v>
          </cell>
          <cell r="B157" t="str">
            <v>MAMBORE</v>
          </cell>
          <cell r="C157">
            <v>2008</v>
          </cell>
          <cell r="E157">
            <v>4281779.08</v>
          </cell>
          <cell r="F157">
            <v>1183805.69</v>
          </cell>
          <cell r="G157">
            <v>0.19400000000000001</v>
          </cell>
          <cell r="H157">
            <v>1041285.27</v>
          </cell>
          <cell r="I157">
            <v>3166906.01</v>
          </cell>
          <cell r="J157">
            <v>73587.8</v>
          </cell>
          <cell r="K157">
            <v>0.27647519124223474</v>
          </cell>
        </row>
        <row r="158">
          <cell r="A158" t="str">
            <v>MAMBORE2009</v>
          </cell>
          <cell r="B158" t="str">
            <v>MAMBORE</v>
          </cell>
          <cell r="C158">
            <v>2009</v>
          </cell>
          <cell r="E158">
            <v>4775728.71</v>
          </cell>
          <cell r="F158">
            <v>1294166.51</v>
          </cell>
          <cell r="G158">
            <v>0.19359999999999999</v>
          </cell>
          <cell r="H158">
            <v>1224301.3999999999</v>
          </cell>
          <cell r="I158">
            <v>3279914.41</v>
          </cell>
          <cell r="J158">
            <v>271512.90000000002</v>
          </cell>
          <cell r="K158">
            <v>0.2709882802367139</v>
          </cell>
        </row>
        <row r="159">
          <cell r="A159" t="str">
            <v>MAMBORE2010</v>
          </cell>
          <cell r="B159" t="str">
            <v>MAMBORE</v>
          </cell>
          <cell r="C159">
            <v>2010</v>
          </cell>
          <cell r="E159">
            <v>5249876.45</v>
          </cell>
          <cell r="F159">
            <v>1500549.73</v>
          </cell>
          <cell r="G159">
            <v>0.20039999999999999</v>
          </cell>
          <cell r="H159">
            <v>2237971.5099999998</v>
          </cell>
          <cell r="I159">
            <v>2971054.14</v>
          </cell>
          <cell r="J159">
            <v>40850.800000000003</v>
          </cell>
          <cell r="K159">
            <v>0.2858257226224819</v>
          </cell>
        </row>
        <row r="160">
          <cell r="A160" t="str">
            <v>MAMBORE2011</v>
          </cell>
          <cell r="B160" t="str">
            <v>MAMBORE</v>
          </cell>
          <cell r="C160">
            <v>2011</v>
          </cell>
          <cell r="E160">
            <v>6045865.5</v>
          </cell>
          <cell r="F160">
            <v>1668607.07</v>
          </cell>
          <cell r="G160">
            <v>0.1956</v>
          </cell>
          <cell r="H160">
            <v>2753565.29</v>
          </cell>
          <cell r="I160">
            <v>3139627.99</v>
          </cell>
          <cell r="J160">
            <v>152672.22</v>
          </cell>
          <cell r="K160">
            <v>0.27599143083814881</v>
          </cell>
        </row>
        <row r="161">
          <cell r="A161" t="str">
            <v>MAMBORE2012</v>
          </cell>
          <cell r="B161" t="str">
            <v>MAMBORE</v>
          </cell>
          <cell r="C161">
            <v>2012</v>
          </cell>
          <cell r="E161">
            <v>7055546.1399999997</v>
          </cell>
          <cell r="F161">
            <v>1732922.33</v>
          </cell>
          <cell r="G161">
            <v>0.2228</v>
          </cell>
          <cell r="H161">
            <v>3064128.39</v>
          </cell>
          <cell r="I161">
            <v>3799678.25</v>
          </cell>
          <cell r="J161">
            <v>191739.5</v>
          </cell>
          <cell r="K161">
            <v>0.24561136666310571</v>
          </cell>
        </row>
        <row r="162">
          <cell r="A162" t="str">
            <v>MAMBORE2013</v>
          </cell>
          <cell r="B162" t="str">
            <v>MAMBORE</v>
          </cell>
          <cell r="C162">
            <v>2013</v>
          </cell>
          <cell r="E162">
            <v>8060958.5999999996</v>
          </cell>
          <cell r="F162">
            <v>2207645.81</v>
          </cell>
          <cell r="G162">
            <v>0.22109999999999999</v>
          </cell>
          <cell r="H162">
            <v>3547742.49</v>
          </cell>
          <cell r="I162">
            <v>4320667.16</v>
          </cell>
          <cell r="J162">
            <v>192548.95</v>
          </cell>
          <cell r="K162">
            <v>0.27386889321079011</v>
          </cell>
        </row>
        <row r="163">
          <cell r="A163" t="str">
            <v>MAMBORE2014</v>
          </cell>
          <cell r="B163" t="str">
            <v>MAMBORE</v>
          </cell>
          <cell r="C163">
            <v>2014</v>
          </cell>
          <cell r="E163">
            <v>9533476.4900000002</v>
          </cell>
          <cell r="F163">
            <v>2344407.41</v>
          </cell>
          <cell r="G163">
            <v>0.24229999999999999</v>
          </cell>
          <cell r="H163">
            <v>4095317.09</v>
          </cell>
          <cell r="I163">
            <v>5016402.76</v>
          </cell>
          <cell r="J163">
            <v>421756.64</v>
          </cell>
          <cell r="K163">
            <v>0.24591316845005406</v>
          </cell>
        </row>
        <row r="164">
          <cell r="A164" t="str">
            <v>NOVA CANTU2006</v>
          </cell>
          <cell r="B164" t="str">
            <v>NOVA CANTU</v>
          </cell>
          <cell r="C164">
            <v>2006</v>
          </cell>
          <cell r="E164">
            <v>1401499.56</v>
          </cell>
          <cell r="F164">
            <v>309050.83</v>
          </cell>
          <cell r="G164">
            <v>0.17180000000000001</v>
          </cell>
          <cell r="H164">
            <v>167616.73000000001</v>
          </cell>
          <cell r="I164">
            <v>1233002.83</v>
          </cell>
          <cell r="J164">
            <v>880</v>
          </cell>
          <cell r="K164">
            <v>0.22051439673659262</v>
          </cell>
        </row>
        <row r="165">
          <cell r="A165" t="str">
            <v>NOVA CANTU2007</v>
          </cell>
          <cell r="B165" t="str">
            <v>NOVA CANTU</v>
          </cell>
          <cell r="C165">
            <v>2007</v>
          </cell>
          <cell r="E165">
            <v>1807380.64</v>
          </cell>
          <cell r="F165">
            <v>683819.87</v>
          </cell>
          <cell r="G165">
            <v>0.17649999999999999</v>
          </cell>
          <cell r="H165">
            <v>226307.01</v>
          </cell>
          <cell r="I165">
            <v>1250630.21</v>
          </cell>
          <cell r="J165">
            <v>330443.42</v>
          </cell>
          <cell r="K165">
            <v>0.37834856414086632</v>
          </cell>
        </row>
        <row r="166">
          <cell r="A166" t="str">
            <v>NOVA CANTU2008</v>
          </cell>
          <cell r="B166" t="str">
            <v>NOVA CANTU</v>
          </cell>
          <cell r="C166">
            <v>2008</v>
          </cell>
          <cell r="E166">
            <v>2132757.17</v>
          </cell>
          <cell r="F166">
            <v>677916.05</v>
          </cell>
          <cell r="G166">
            <v>0.19869999999999999</v>
          </cell>
          <cell r="H166">
            <v>290532.73</v>
          </cell>
          <cell r="I166">
            <v>1421061.59</v>
          </cell>
          <cell r="J166">
            <v>421162.85</v>
          </cell>
          <cell r="K166">
            <v>0.3178589947021489</v>
          </cell>
        </row>
        <row r="167">
          <cell r="A167" t="str">
            <v>NOVA CANTU2009</v>
          </cell>
          <cell r="B167" t="str">
            <v>NOVA CANTU</v>
          </cell>
          <cell r="C167">
            <v>2009</v>
          </cell>
          <cell r="E167">
            <v>1805132.26</v>
          </cell>
          <cell r="F167">
            <v>536529.74</v>
          </cell>
          <cell r="G167">
            <v>0.15310000000000001</v>
          </cell>
          <cell r="H167">
            <v>398729.5</v>
          </cell>
          <cell r="I167">
            <v>1356065.76</v>
          </cell>
          <cell r="J167">
            <v>50337</v>
          </cell>
          <cell r="K167">
            <v>0.29722461444459475</v>
          </cell>
        </row>
        <row r="168">
          <cell r="A168" t="str">
            <v>NOVA CANTU2010</v>
          </cell>
          <cell r="B168" t="str">
            <v>NOVA CANTU</v>
          </cell>
          <cell r="C168">
            <v>2010</v>
          </cell>
          <cell r="E168">
            <v>2379881.8199999998</v>
          </cell>
          <cell r="F168">
            <v>579028.29</v>
          </cell>
          <cell r="G168">
            <v>0.15029999999999999</v>
          </cell>
          <cell r="H168">
            <v>449903.83</v>
          </cell>
          <cell r="I168">
            <v>1486133.6</v>
          </cell>
          <cell r="J168">
            <v>443844.39</v>
          </cell>
          <cell r="K168">
            <v>0.24330127871643648</v>
          </cell>
        </row>
        <row r="169">
          <cell r="A169" t="str">
            <v>NOVA CANTU2011</v>
          </cell>
          <cell r="B169" t="str">
            <v>NOVA CANTU</v>
          </cell>
          <cell r="C169">
            <v>2011</v>
          </cell>
          <cell r="E169">
            <v>2350309.19</v>
          </cell>
          <cell r="F169">
            <v>565396.43999999994</v>
          </cell>
          <cell r="G169">
            <v>0.184</v>
          </cell>
          <cell r="H169">
            <v>478960.36</v>
          </cell>
          <cell r="I169">
            <v>1635353.83</v>
          </cell>
          <cell r="J169">
            <v>235995</v>
          </cell>
          <cell r="K169">
            <v>0.24056257891754232</v>
          </cell>
        </row>
        <row r="170">
          <cell r="A170" t="str">
            <v>NOVA CANTU2012</v>
          </cell>
          <cell r="B170" t="str">
            <v>NOVA CANTU</v>
          </cell>
          <cell r="C170">
            <v>2012</v>
          </cell>
          <cell r="E170">
            <v>2619880.41</v>
          </cell>
          <cell r="F170">
            <v>1141033.8700000001</v>
          </cell>
          <cell r="G170">
            <v>0.15210000000000001</v>
          </cell>
          <cell r="H170">
            <v>735160.24</v>
          </cell>
          <cell r="I170">
            <v>1784720.17</v>
          </cell>
          <cell r="J170">
            <v>100000</v>
          </cell>
          <cell r="K170">
            <v>0.43552899042441406</v>
          </cell>
        </row>
        <row r="171">
          <cell r="A171" t="str">
            <v>NOVA CANTU2013</v>
          </cell>
          <cell r="B171" t="str">
            <v>NOVA CANTU</v>
          </cell>
          <cell r="C171">
            <v>2013</v>
          </cell>
          <cell r="E171">
            <v>3099633.76</v>
          </cell>
          <cell r="F171">
            <v>849739.72</v>
          </cell>
          <cell r="G171">
            <v>0.1749</v>
          </cell>
          <cell r="H171">
            <v>889564.34</v>
          </cell>
          <cell r="I171">
            <v>1895588.37</v>
          </cell>
          <cell r="J171">
            <v>138404.92000000001</v>
          </cell>
          <cell r="K171">
            <v>0.27414197476026975</v>
          </cell>
        </row>
        <row r="172">
          <cell r="A172" t="str">
            <v>NOVA CANTU2014</v>
          </cell>
          <cell r="B172" t="str">
            <v>NOVA CANTU</v>
          </cell>
          <cell r="C172">
            <v>2014</v>
          </cell>
          <cell r="E172">
            <v>3246990.44</v>
          </cell>
          <cell r="F172">
            <v>699963.34</v>
          </cell>
          <cell r="G172">
            <v>0.18840000000000001</v>
          </cell>
          <cell r="H172">
            <v>943409.99</v>
          </cell>
          <cell r="I172">
            <v>2283580.4500000002</v>
          </cell>
          <cell r="J172">
            <v>20000</v>
          </cell>
          <cell r="K172">
            <v>0.21557295992531472</v>
          </cell>
        </row>
        <row r="173">
          <cell r="A173" t="str">
            <v>TAPES2006</v>
          </cell>
          <cell r="B173" t="str">
            <v>TAPES</v>
          </cell>
          <cell r="C173">
            <v>2006</v>
          </cell>
          <cell r="E173">
            <v>4170480.4</v>
          </cell>
          <cell r="F173">
            <v>1147340.3799999999</v>
          </cell>
          <cell r="G173">
            <v>0.22900000000000001</v>
          </cell>
          <cell r="H173">
            <v>994558.37</v>
          </cell>
          <cell r="I173">
            <v>3115843.24</v>
          </cell>
          <cell r="J173">
            <v>38020.04</v>
          </cell>
          <cell r="K173">
            <v>0.27510988422340982</v>
          </cell>
        </row>
        <row r="174">
          <cell r="A174" t="str">
            <v>TAPES2007</v>
          </cell>
          <cell r="B174" t="str">
            <v>TAPES</v>
          </cell>
          <cell r="C174">
            <v>2007</v>
          </cell>
          <cell r="E174">
            <v>4751163.54</v>
          </cell>
          <cell r="F174">
            <v>1413038.68</v>
          </cell>
          <cell r="G174">
            <v>0.2349</v>
          </cell>
          <cell r="H174">
            <v>1177566.99</v>
          </cell>
          <cell r="I174">
            <v>3246096.42</v>
          </cell>
          <cell r="J174">
            <v>295639.56</v>
          </cell>
          <cell r="K174">
            <v>0.29740897531807542</v>
          </cell>
        </row>
        <row r="175">
          <cell r="A175" t="str">
            <v>TAPES2008</v>
          </cell>
          <cell r="B175" t="str">
            <v>TAPES</v>
          </cell>
          <cell r="C175">
            <v>2008</v>
          </cell>
          <cell r="E175">
            <v>5192446.54</v>
          </cell>
          <cell r="F175">
            <v>1364730.01</v>
          </cell>
          <cell r="G175">
            <v>0.25059999999999999</v>
          </cell>
          <cell r="H175">
            <v>1423426.76</v>
          </cell>
          <cell r="I175">
            <v>3342853.61</v>
          </cell>
          <cell r="J175">
            <v>374313.78</v>
          </cell>
          <cell r="K175">
            <v>0.26282986247172802</v>
          </cell>
        </row>
        <row r="176">
          <cell r="A176" t="str">
            <v>TAPES2009</v>
          </cell>
          <cell r="B176" t="str">
            <v>TAPES</v>
          </cell>
          <cell r="C176">
            <v>2009</v>
          </cell>
          <cell r="E176">
            <v>5512936.4000000004</v>
          </cell>
          <cell r="F176">
            <v>2145803.5299999998</v>
          </cell>
          <cell r="G176">
            <v>0.22120000000000001</v>
          </cell>
          <cell r="H176">
            <v>1722609.36</v>
          </cell>
          <cell r="I176">
            <v>3654316.31</v>
          </cell>
          <cell r="J176">
            <v>79844.55</v>
          </cell>
          <cell r="K176">
            <v>0.38923059769018914</v>
          </cell>
        </row>
        <row r="177">
          <cell r="A177" t="str">
            <v>TAPES2010</v>
          </cell>
          <cell r="B177" t="str">
            <v>TAPES</v>
          </cell>
          <cell r="C177">
            <v>2010</v>
          </cell>
          <cell r="E177">
            <v>6188075.2300000004</v>
          </cell>
          <cell r="F177">
            <v>1756460.31</v>
          </cell>
          <cell r="G177">
            <v>0.23830000000000001</v>
          </cell>
          <cell r="H177">
            <v>2643362.0499999998</v>
          </cell>
          <cell r="I177">
            <v>3368156.66</v>
          </cell>
          <cell r="J177">
            <v>119262.41</v>
          </cell>
          <cell r="K177">
            <v>0.28384598517558746</v>
          </cell>
        </row>
        <row r="178">
          <cell r="A178" t="str">
            <v>TAPES2011</v>
          </cell>
          <cell r="B178" t="str">
            <v>TAPES</v>
          </cell>
          <cell r="C178">
            <v>2011</v>
          </cell>
          <cell r="E178">
            <v>6893391.7400000002</v>
          </cell>
          <cell r="F178">
            <v>2659424.71</v>
          </cell>
          <cell r="G178">
            <v>0.23300000000000001</v>
          </cell>
          <cell r="H178">
            <v>2027339.71</v>
          </cell>
          <cell r="I178">
            <v>4321981.99</v>
          </cell>
          <cell r="J178">
            <v>362357.68</v>
          </cell>
          <cell r="K178">
            <v>0.38579335257682595</v>
          </cell>
        </row>
        <row r="179">
          <cell r="A179" t="str">
            <v>TAPES2012</v>
          </cell>
          <cell r="B179" t="str">
            <v>TAPES</v>
          </cell>
          <cell r="C179">
            <v>2012</v>
          </cell>
          <cell r="E179">
            <v>7779978.5099999998</v>
          </cell>
          <cell r="F179">
            <v>2289370.9900000002</v>
          </cell>
          <cell r="G179">
            <v>0.25669999999999998</v>
          </cell>
          <cell r="H179">
            <v>3183664.67</v>
          </cell>
          <cell r="I179">
            <v>4229956.2300000004</v>
          </cell>
          <cell r="J179">
            <v>258696.01</v>
          </cell>
          <cell r="K179">
            <v>0.29426443621371912</v>
          </cell>
        </row>
        <row r="180">
          <cell r="A180" t="str">
            <v>TAPES2013</v>
          </cell>
          <cell r="B180" t="str">
            <v>TAPES</v>
          </cell>
          <cell r="C180">
            <v>2013</v>
          </cell>
          <cell r="E180">
            <v>9245618.9700000007</v>
          </cell>
          <cell r="F180">
            <v>3126734.05</v>
          </cell>
          <cell r="G180">
            <v>0.25619999999999998</v>
          </cell>
          <cell r="H180">
            <v>2717550.75</v>
          </cell>
          <cell r="I180">
            <v>5567434.5199999996</v>
          </cell>
          <cell r="J180">
            <v>219146.02</v>
          </cell>
          <cell r="K180">
            <v>0.33818547575295543</v>
          </cell>
        </row>
        <row r="181">
          <cell r="A181" t="str">
            <v>TAPES2014</v>
          </cell>
          <cell r="B181" t="str">
            <v>TAPES</v>
          </cell>
          <cell r="C181">
            <v>2014</v>
          </cell>
          <cell r="E181">
            <v>9781559.5800000001</v>
          </cell>
          <cell r="F181">
            <v>2222703.13</v>
          </cell>
          <cell r="G181">
            <v>0.25430000000000003</v>
          </cell>
          <cell r="H181">
            <v>3197339.71</v>
          </cell>
          <cell r="I181">
            <v>5708319.2800000003</v>
          </cell>
          <cell r="J181">
            <v>328425.24</v>
          </cell>
          <cell r="K181">
            <v>0.22723402253201835</v>
          </cell>
        </row>
        <row r="182">
          <cell r="A182" t="str">
            <v>SÃO GONÇALO DO PARÁ2006</v>
          </cell>
          <cell r="B182" t="str">
            <v>SÃO GONÇALO DO PARÁ</v>
          </cell>
          <cell r="C182">
            <v>2006</v>
          </cell>
          <cell r="E182">
            <v>1892128.55</v>
          </cell>
          <cell r="F182">
            <v>422412.4</v>
          </cell>
          <cell r="G182">
            <v>0.25059999999999999</v>
          </cell>
          <cell r="H182">
            <v>1147619.48</v>
          </cell>
          <cell r="I182">
            <v>394533.66</v>
          </cell>
          <cell r="J182">
            <v>349975.41</v>
          </cell>
          <cell r="K182">
            <v>0.22324719956263014</v>
          </cell>
        </row>
        <row r="183">
          <cell r="A183" t="str">
            <v>SÃO GONÇALO DO PARÁ2007</v>
          </cell>
          <cell r="B183" t="str">
            <v>SÃO GONÇALO DO PARÁ</v>
          </cell>
          <cell r="C183">
            <v>2007</v>
          </cell>
          <cell r="E183">
            <v>2260532.98</v>
          </cell>
          <cell r="F183">
            <v>584649.53</v>
          </cell>
          <cell r="G183">
            <v>0.2384</v>
          </cell>
          <cell r="H183">
            <v>1384564.19</v>
          </cell>
          <cell r="I183">
            <v>589059.31000000006</v>
          </cell>
          <cell r="J183">
            <v>286909.48</v>
          </cell>
          <cell r="K183">
            <v>0.25863348828469651</v>
          </cell>
        </row>
        <row r="184">
          <cell r="A184" t="str">
            <v>SÃO GONÇALO DO PARÁ2008</v>
          </cell>
          <cell r="B184" t="str">
            <v>SÃO GONÇALO DO PARÁ</v>
          </cell>
          <cell r="C184">
            <v>2008</v>
          </cell>
          <cell r="E184">
            <v>3011807.95</v>
          </cell>
          <cell r="F184">
            <v>500783.29</v>
          </cell>
          <cell r="G184">
            <v>0.25069999999999998</v>
          </cell>
          <cell r="H184">
            <v>2170742.42</v>
          </cell>
          <cell r="I184">
            <v>748088.12</v>
          </cell>
          <cell r="J184">
            <v>92977.41</v>
          </cell>
          <cell r="K184">
            <v>0.16627331433931566</v>
          </cell>
        </row>
        <row r="185">
          <cell r="A185" t="str">
            <v>SÃO GONÇALO DO PARÁ2009</v>
          </cell>
          <cell r="B185" t="str">
            <v>SÃO GONÇALO DO PARÁ</v>
          </cell>
          <cell r="C185">
            <v>2009</v>
          </cell>
          <cell r="E185">
            <v>3229488.66</v>
          </cell>
          <cell r="F185">
            <v>620902.11</v>
          </cell>
          <cell r="G185">
            <v>0.22370000000000001</v>
          </cell>
          <cell r="H185">
            <v>2155524.5699999998</v>
          </cell>
          <cell r="I185">
            <v>988984.89</v>
          </cell>
          <cell r="J185">
            <v>84979.199999999997</v>
          </cell>
          <cell r="K185">
            <v>0.19226019205158007</v>
          </cell>
        </row>
        <row r="186">
          <cell r="A186" t="str">
            <v>SÃO GONÇALO DO PARÁ2010</v>
          </cell>
          <cell r="B186" t="str">
            <v>SÃO GONÇALO DO PARÁ</v>
          </cell>
          <cell r="C186">
            <v>2010</v>
          </cell>
          <cell r="E186">
            <v>3864510.84</v>
          </cell>
          <cell r="F186">
            <v>1305801.25</v>
          </cell>
          <cell r="G186">
            <v>0.23400000000000001</v>
          </cell>
          <cell r="H186">
            <v>2363619.23</v>
          </cell>
          <cell r="I186">
            <v>1145757.3</v>
          </cell>
          <cell r="J186">
            <v>355134.31</v>
          </cell>
          <cell r="K186">
            <v>0.33789561061238998</v>
          </cell>
        </row>
        <row r="187">
          <cell r="A187" t="str">
            <v>SÃO GONÇALO DO PARÁ2011</v>
          </cell>
          <cell r="B187" t="str">
            <v>SÃO GONÇALO DO PARÁ</v>
          </cell>
          <cell r="C187">
            <v>2011</v>
          </cell>
          <cell r="E187">
            <v>4668903.1900000004</v>
          </cell>
          <cell r="F187">
            <v>1333123.04</v>
          </cell>
          <cell r="G187">
            <v>0.25559999999999999</v>
          </cell>
          <cell r="H187">
            <v>2720360.66</v>
          </cell>
          <cell r="I187">
            <v>1346691.75</v>
          </cell>
          <cell r="J187">
            <v>601850.78</v>
          </cell>
          <cell r="K187">
            <v>0.28553238003634851</v>
          </cell>
        </row>
        <row r="188">
          <cell r="A188" t="str">
            <v>SÃO GONÇALO DO PARÁ2012</v>
          </cell>
          <cell r="B188" t="str">
            <v>SÃO GONÇALO DO PARÁ</v>
          </cell>
          <cell r="C188">
            <v>2012</v>
          </cell>
          <cell r="E188">
            <v>5153206.41</v>
          </cell>
          <cell r="F188">
            <v>1508267.79</v>
          </cell>
          <cell r="G188">
            <v>0.22459999999999999</v>
          </cell>
          <cell r="H188">
            <v>2425786.98</v>
          </cell>
          <cell r="I188">
            <v>2154126.21</v>
          </cell>
          <cell r="J188">
            <v>573293.22</v>
          </cell>
          <cell r="K188">
            <v>0.29268530503128054</v>
          </cell>
        </row>
        <row r="189">
          <cell r="A189" t="str">
            <v>SÃO GONÇALO DO PARÁ2013</v>
          </cell>
          <cell r="B189" t="str">
            <v>SÃO GONÇALO DO PARÁ</v>
          </cell>
          <cell r="C189">
            <v>2013</v>
          </cell>
          <cell r="E189">
            <v>4856880.3600000003</v>
          </cell>
          <cell r="F189">
            <v>1473943.55</v>
          </cell>
          <cell r="G189">
            <v>0.25879999999999997</v>
          </cell>
          <cell r="H189">
            <v>3967133.6</v>
          </cell>
          <cell r="I189">
            <v>850308.05</v>
          </cell>
          <cell r="J189">
            <v>31744.5</v>
          </cell>
          <cell r="K189">
            <v>0.30347536705639583</v>
          </cell>
        </row>
        <row r="190">
          <cell r="A190" t="str">
            <v>SÃO GONÇALO DO PARÁ2014</v>
          </cell>
          <cell r="B190" t="str">
            <v>SÃO GONÇALO DO PARÁ</v>
          </cell>
          <cell r="C190">
            <v>2014</v>
          </cell>
          <cell r="E190">
            <v>7175508.9000000004</v>
          </cell>
          <cell r="F190">
            <v>1311029.77</v>
          </cell>
          <cell r="G190">
            <v>0.31990000000000002</v>
          </cell>
          <cell r="H190">
            <v>5106257.88</v>
          </cell>
          <cell r="I190">
            <v>1122543.2</v>
          </cell>
          <cell r="J190">
            <v>346056.09</v>
          </cell>
          <cell r="K190">
            <v>0.1827089601965374</v>
          </cell>
        </row>
        <row r="191">
          <cell r="A191" t="str">
            <v>DIVINÓPOLIS2006</v>
          </cell>
          <cell r="B191" t="str">
            <v>DIVINÓPOLIS</v>
          </cell>
          <cell r="C191">
            <v>2006</v>
          </cell>
          <cell r="E191">
            <v>60678550.619999997</v>
          </cell>
          <cell r="F191">
            <v>38755131.859999999</v>
          </cell>
          <cell r="G191">
            <v>0.20230000000000001</v>
          </cell>
          <cell r="H191">
            <v>26539015.52</v>
          </cell>
          <cell r="I191">
            <v>33437245.539999999</v>
          </cell>
          <cell r="J191">
            <v>702289.56</v>
          </cell>
          <cell r="K191">
            <v>0.63869574114754957</v>
          </cell>
        </row>
        <row r="192">
          <cell r="A192" t="str">
            <v>DIVINÓPOLIS2007</v>
          </cell>
          <cell r="B192" t="str">
            <v>DIVINÓPOLIS</v>
          </cell>
          <cell r="C192">
            <v>2007</v>
          </cell>
          <cell r="E192">
            <v>70367383.920000002</v>
          </cell>
          <cell r="F192">
            <v>44367884.450000003</v>
          </cell>
          <cell r="G192">
            <v>0.20630000000000001</v>
          </cell>
          <cell r="H192">
            <v>30711153.620000001</v>
          </cell>
          <cell r="I192">
            <v>38976411.229999997</v>
          </cell>
          <cell r="J192">
            <v>679819.07</v>
          </cell>
          <cell r="K192">
            <v>0.63051774811525496</v>
          </cell>
        </row>
        <row r="193">
          <cell r="A193" t="str">
            <v>DIVINÓPOLIS2008</v>
          </cell>
          <cell r="B193" t="str">
            <v>DIVINÓPOLIS</v>
          </cell>
          <cell r="C193">
            <v>2008</v>
          </cell>
          <cell r="E193">
            <v>86525572.709999993</v>
          </cell>
          <cell r="F193">
            <v>56218502.299999997</v>
          </cell>
          <cell r="G193">
            <v>0.1986</v>
          </cell>
          <cell r="H193">
            <v>34271604.140000001</v>
          </cell>
          <cell r="I193">
            <v>49561939.810000002</v>
          </cell>
          <cell r="J193">
            <v>2692028.76</v>
          </cell>
          <cell r="K193">
            <v>0.64973279620375946</v>
          </cell>
        </row>
        <row r="194">
          <cell r="A194" t="str">
            <v>DIVINÓPOLIS2009</v>
          </cell>
          <cell r="B194" t="str">
            <v>DIVINÓPOLIS</v>
          </cell>
          <cell r="C194">
            <v>2009</v>
          </cell>
          <cell r="E194">
            <v>100501293.8</v>
          </cell>
          <cell r="F194">
            <v>61266304.340000004</v>
          </cell>
          <cell r="G194">
            <v>0.23649999999999999</v>
          </cell>
          <cell r="H194">
            <v>37571033.409999996</v>
          </cell>
          <cell r="I194">
            <v>61376840.07</v>
          </cell>
          <cell r="J194">
            <v>1553420.32</v>
          </cell>
          <cell r="K194">
            <v>0.60960712069957457</v>
          </cell>
        </row>
        <row r="195">
          <cell r="A195" t="str">
            <v>DIVINÓPOLIS2010</v>
          </cell>
          <cell r="B195" t="str">
            <v>DIVINÓPOLIS</v>
          </cell>
          <cell r="C195">
            <v>2010</v>
          </cell>
          <cell r="E195">
            <v>112818266.28</v>
          </cell>
          <cell r="F195">
            <v>78513044.599999994</v>
          </cell>
          <cell r="G195">
            <v>0.24940000000000001</v>
          </cell>
          <cell r="H195">
            <v>48766768.420000002</v>
          </cell>
          <cell r="I195">
            <v>56448844.520000003</v>
          </cell>
          <cell r="J195">
            <v>7602653.3399999999</v>
          </cell>
          <cell r="K195">
            <v>0.69592493475428008</v>
          </cell>
        </row>
        <row r="196">
          <cell r="A196" t="str">
            <v>DIVINÓPOLIS2011</v>
          </cell>
          <cell r="B196" t="str">
            <v>DIVINÓPOLIS</v>
          </cell>
          <cell r="C196">
            <v>2011</v>
          </cell>
          <cell r="E196">
            <v>133325419.08</v>
          </cell>
          <cell r="F196">
            <v>71053562.900000006</v>
          </cell>
          <cell r="G196">
            <v>0.25390000000000001</v>
          </cell>
          <cell r="H196">
            <v>53609723.100000001</v>
          </cell>
          <cell r="I196">
            <v>64510186.740000002</v>
          </cell>
          <cell r="J196">
            <v>15205509.24</v>
          </cell>
          <cell r="K196">
            <v>0.53293335502186079</v>
          </cell>
        </row>
        <row r="197">
          <cell r="A197" t="str">
            <v>DIVINÓPOLIS2012</v>
          </cell>
          <cell r="B197" t="str">
            <v>DIVINÓPOLIS</v>
          </cell>
          <cell r="C197">
            <v>2012</v>
          </cell>
          <cell r="E197">
            <v>144361495.37</v>
          </cell>
          <cell r="F197">
            <v>89788684.090000004</v>
          </cell>
          <cell r="G197">
            <v>0.24299999999999999</v>
          </cell>
          <cell r="H197">
            <v>60720083.009999998</v>
          </cell>
          <cell r="I197">
            <v>66367932.93</v>
          </cell>
          <cell r="J197">
            <v>17273479.43</v>
          </cell>
          <cell r="K197">
            <v>0.62197114168061696</v>
          </cell>
        </row>
        <row r="198">
          <cell r="A198" t="str">
            <v>DIVINÓPOLIS2013</v>
          </cell>
          <cell r="B198" t="str">
            <v>DIVINÓPOLIS</v>
          </cell>
          <cell r="C198">
            <v>2013</v>
          </cell>
          <cell r="E198">
            <v>144810842.5</v>
          </cell>
          <cell r="F198">
            <v>72760484.560000002</v>
          </cell>
          <cell r="G198">
            <v>0.25269999999999998</v>
          </cell>
          <cell r="H198">
            <v>63983935.950000003</v>
          </cell>
          <cell r="I198">
            <v>70466790.420000002</v>
          </cell>
          <cell r="J198">
            <v>10137732.470000001</v>
          </cell>
          <cell r="K198">
            <v>0.50245191108531806</v>
          </cell>
        </row>
        <row r="199">
          <cell r="A199" t="str">
            <v>DIVINÓPOLIS2014</v>
          </cell>
          <cell r="B199" t="str">
            <v>DIVINÓPOLIS</v>
          </cell>
          <cell r="C199">
            <v>2014</v>
          </cell>
          <cell r="E199">
            <v>165546363.46000001</v>
          </cell>
          <cell r="F199">
            <v>96340349.319999993</v>
          </cell>
          <cell r="G199">
            <v>0.26519999999999999</v>
          </cell>
          <cell r="H199">
            <v>70363566.829999998</v>
          </cell>
          <cell r="I199">
            <v>80675085.75</v>
          </cell>
          <cell r="J199">
            <v>14107892.76</v>
          </cell>
          <cell r="K199">
            <v>0.58195388473923282</v>
          </cell>
        </row>
        <row r="200">
          <cell r="A200" t="str">
            <v>ITAMBACURI2006</v>
          </cell>
          <cell r="B200" t="str">
            <v>ITAMBACURI</v>
          </cell>
          <cell r="C200">
            <v>2006</v>
          </cell>
          <cell r="E200">
            <v>4181508.59</v>
          </cell>
          <cell r="F200">
            <v>2806789.6</v>
          </cell>
          <cell r="G200">
            <v>0.153</v>
          </cell>
          <cell r="H200">
            <v>1734137.94</v>
          </cell>
          <cell r="I200">
            <v>2409779.87</v>
          </cell>
          <cell r="J200">
            <v>37590.78</v>
          </cell>
          <cell r="K200">
            <v>0.67123851107525767</v>
          </cell>
        </row>
        <row r="201">
          <cell r="A201" t="str">
            <v>ITAMBACURI2007</v>
          </cell>
          <cell r="B201" t="str">
            <v>ITAMBACURI</v>
          </cell>
          <cell r="C201">
            <v>2007</v>
          </cell>
          <cell r="E201">
            <v>5596468.9299999997</v>
          </cell>
          <cell r="F201">
            <v>3424385.16</v>
          </cell>
          <cell r="G201">
            <v>0.16969999999999999</v>
          </cell>
          <cell r="H201">
            <v>2088655.06</v>
          </cell>
          <cell r="I201">
            <v>3290166.45</v>
          </cell>
          <cell r="J201">
            <v>217647.42</v>
          </cell>
          <cell r="K201">
            <v>0.6118831718413561</v>
          </cell>
        </row>
        <row r="202">
          <cell r="A202" t="str">
            <v>ITAMBACURI2008</v>
          </cell>
          <cell r="B202" t="str">
            <v>ITAMBACURI</v>
          </cell>
          <cell r="C202">
            <v>2008</v>
          </cell>
          <cell r="E202">
            <v>6473527.3300000001</v>
          </cell>
          <cell r="F202">
            <v>3724906.2</v>
          </cell>
          <cell r="G202">
            <v>0.21199999999999999</v>
          </cell>
          <cell r="H202">
            <v>2046682.92</v>
          </cell>
          <cell r="I202">
            <v>3795962.94</v>
          </cell>
          <cell r="J202">
            <v>630881.47</v>
          </cell>
          <cell r="K202">
            <v>0.57540595877889034</v>
          </cell>
        </row>
        <row r="203">
          <cell r="A203" t="str">
            <v>ITAMBACURI2009</v>
          </cell>
          <cell r="B203" t="str">
            <v>ITAMBACURI</v>
          </cell>
          <cell r="C203">
            <v>2009</v>
          </cell>
          <cell r="E203">
            <v>7109140.9199999999</v>
          </cell>
          <cell r="F203">
            <v>5615322.4299999997</v>
          </cell>
          <cell r="G203">
            <v>0.2137</v>
          </cell>
          <cell r="H203">
            <v>2223027.0299999998</v>
          </cell>
          <cell r="I203">
            <v>4886113.8899999997</v>
          </cell>
          <cell r="K203">
            <v>0.78987355760560729</v>
          </cell>
        </row>
        <row r="204">
          <cell r="A204" t="str">
            <v>ITAMBACURI2010</v>
          </cell>
          <cell r="B204" t="str">
            <v>ITAMBACURI</v>
          </cell>
          <cell r="C204">
            <v>2010</v>
          </cell>
          <cell r="E204">
            <v>8137156.6299999999</v>
          </cell>
          <cell r="F204">
            <v>4358562.37</v>
          </cell>
          <cell r="G204">
            <v>0.2021</v>
          </cell>
          <cell r="H204">
            <v>2957994.68</v>
          </cell>
          <cell r="I204">
            <v>4834669.46</v>
          </cell>
          <cell r="J204">
            <v>344492.49</v>
          </cell>
          <cell r="K204">
            <v>0.53563702509189626</v>
          </cell>
        </row>
        <row r="205">
          <cell r="A205" t="str">
            <v>ITAMBACURI2011</v>
          </cell>
          <cell r="B205" t="str">
            <v>ITAMBACURI</v>
          </cell>
          <cell r="C205">
            <v>2011</v>
          </cell>
          <cell r="E205">
            <v>8611855.2300000004</v>
          </cell>
          <cell r="F205">
            <v>4807944.57</v>
          </cell>
          <cell r="G205">
            <v>0.1847</v>
          </cell>
          <cell r="H205">
            <v>3697956.3</v>
          </cell>
          <cell r="I205">
            <v>4605115.1399999997</v>
          </cell>
          <cell r="J205">
            <v>308783.78999999998</v>
          </cell>
          <cell r="K205">
            <v>0.5582937057802817</v>
          </cell>
        </row>
        <row r="206">
          <cell r="A206" t="str">
            <v>ITAMBACURI2012</v>
          </cell>
          <cell r="B206" t="str">
            <v>ITAMBACURI</v>
          </cell>
          <cell r="C206">
            <v>2012</v>
          </cell>
          <cell r="E206">
            <v>9543529.3300000001</v>
          </cell>
          <cell r="F206">
            <v>5782336.0300000003</v>
          </cell>
          <cell r="G206">
            <v>0.21160000000000001</v>
          </cell>
          <cell r="H206">
            <v>3226937.14</v>
          </cell>
          <cell r="I206">
            <v>5970926.8700000001</v>
          </cell>
          <cell r="J206">
            <v>345665.32</v>
          </cell>
          <cell r="K206">
            <v>0.60589073811753036</v>
          </cell>
        </row>
        <row r="207">
          <cell r="A207" t="str">
            <v>ITAMBACURI2013</v>
          </cell>
          <cell r="B207" t="str">
            <v>ITAMBACURI</v>
          </cell>
          <cell r="C207">
            <v>2013</v>
          </cell>
          <cell r="E207">
            <v>11487778.279999999</v>
          </cell>
          <cell r="F207">
            <v>6398116.5999999996</v>
          </cell>
          <cell r="G207">
            <v>0.24859999999999999</v>
          </cell>
          <cell r="H207">
            <v>4560441.21</v>
          </cell>
          <cell r="I207">
            <v>6285178.0199999996</v>
          </cell>
          <cell r="J207">
            <v>389162.39</v>
          </cell>
          <cell r="K207">
            <v>0.55694986829080761</v>
          </cell>
        </row>
        <row r="208">
          <cell r="A208" t="str">
            <v>ITAMBACURI2014</v>
          </cell>
          <cell r="B208" t="str">
            <v>ITAMBACURI</v>
          </cell>
          <cell r="C208">
            <v>2014</v>
          </cell>
          <cell r="E208">
            <v>15096016.59</v>
          </cell>
          <cell r="F208">
            <v>9053015.2300000004</v>
          </cell>
          <cell r="G208">
            <v>0.24740000000000001</v>
          </cell>
          <cell r="H208">
            <v>4663321.0599999996</v>
          </cell>
          <cell r="I208">
            <v>9364111.9700000007</v>
          </cell>
          <cell r="J208">
            <v>624170.34</v>
          </cell>
          <cell r="K208">
            <v>0.59969563334985709</v>
          </cell>
        </row>
        <row r="209">
          <cell r="A209" t="str">
            <v>DIONÍSIO CERQUEIRA2006</v>
          </cell>
          <cell r="B209" t="str">
            <v>DIONÍSIO CERQUEIRA</v>
          </cell>
          <cell r="C209">
            <v>2006</v>
          </cell>
          <cell r="E209">
            <v>3344359.79</v>
          </cell>
          <cell r="F209">
            <v>1176180.73</v>
          </cell>
          <cell r="G209">
            <v>0.24510000000000001</v>
          </cell>
          <cell r="H209">
            <v>2248369.52</v>
          </cell>
          <cell r="I209">
            <v>870906.62</v>
          </cell>
          <cell r="J209">
            <v>223204.56</v>
          </cell>
          <cell r="K209">
            <v>0.35169084783189547</v>
          </cell>
        </row>
        <row r="210">
          <cell r="A210" t="str">
            <v>DIONÍSIO CERQUEIRA2007</v>
          </cell>
          <cell r="B210" t="str">
            <v>DIONÍSIO CERQUEIRA</v>
          </cell>
          <cell r="C210">
            <v>2007</v>
          </cell>
          <cell r="E210">
            <v>3543695.95</v>
          </cell>
          <cell r="F210">
            <v>1509812.9</v>
          </cell>
          <cell r="G210">
            <v>0.2316</v>
          </cell>
          <cell r="H210">
            <v>2684823.22</v>
          </cell>
          <cell r="I210">
            <v>684350.8</v>
          </cell>
          <cell r="J210">
            <v>94650.89</v>
          </cell>
          <cell r="K210">
            <v>0.4260559938840125</v>
          </cell>
        </row>
        <row r="211">
          <cell r="A211" t="str">
            <v>DIONÍSIO CERQUEIRA2008</v>
          </cell>
          <cell r="B211" t="str">
            <v>DIONÍSIO CERQUEIRA</v>
          </cell>
          <cell r="C211">
            <v>2008</v>
          </cell>
          <cell r="E211">
            <v>4490163.82</v>
          </cell>
          <cell r="F211">
            <v>1831737.82</v>
          </cell>
          <cell r="G211">
            <v>0.25340000000000001</v>
          </cell>
          <cell r="H211">
            <v>3476582.89</v>
          </cell>
          <cell r="I211">
            <v>930528.26</v>
          </cell>
          <cell r="J211">
            <v>27965.45</v>
          </cell>
          <cell r="K211">
            <v>0.4079445413196528</v>
          </cell>
        </row>
        <row r="212">
          <cell r="A212" t="str">
            <v>DIONÍSIO CERQUEIRA2009</v>
          </cell>
          <cell r="B212" t="str">
            <v>DIONÍSIO CERQUEIRA</v>
          </cell>
          <cell r="C212">
            <v>2009</v>
          </cell>
          <cell r="E212">
            <v>5585551.3300000001</v>
          </cell>
          <cell r="F212">
            <v>1750133.08</v>
          </cell>
          <cell r="G212">
            <v>0.36070000000000002</v>
          </cell>
          <cell r="H212">
            <v>3942145.64</v>
          </cell>
          <cell r="I212">
            <v>1229648.46</v>
          </cell>
          <cell r="J212">
            <v>407518.31</v>
          </cell>
          <cell r="K212">
            <v>0.31333219884669827</v>
          </cell>
        </row>
        <row r="213">
          <cell r="A213" t="str">
            <v>DIONÍSIO CERQUEIRA2010</v>
          </cell>
          <cell r="B213" t="str">
            <v>DIONÍSIO CERQUEIRA</v>
          </cell>
          <cell r="C213">
            <v>2010</v>
          </cell>
          <cell r="E213">
            <v>6239729.6900000004</v>
          </cell>
          <cell r="F213">
            <v>2010579.74</v>
          </cell>
          <cell r="G213">
            <v>0.27660000000000001</v>
          </cell>
          <cell r="H213">
            <v>4527794.91</v>
          </cell>
          <cell r="I213">
            <v>1224642.51</v>
          </cell>
          <cell r="J213">
            <v>487292.27</v>
          </cell>
          <cell r="K213">
            <v>0.32222224998339627</v>
          </cell>
        </row>
        <row r="214">
          <cell r="A214" t="str">
            <v>DIONÍSIO CERQUEIRA2011</v>
          </cell>
          <cell r="B214" t="str">
            <v>DIONÍSIO CERQUEIRA</v>
          </cell>
          <cell r="C214">
            <v>2011</v>
          </cell>
          <cell r="E214">
            <v>7269628.5199999996</v>
          </cell>
          <cell r="F214">
            <v>3930985.31</v>
          </cell>
          <cell r="G214">
            <v>0.28760000000000002</v>
          </cell>
          <cell r="H214">
            <v>5277636.8099999996</v>
          </cell>
          <cell r="I214">
            <v>1809898.28</v>
          </cell>
          <cell r="J214">
            <v>182093.43</v>
          </cell>
          <cell r="K214">
            <v>0.54074087818726679</v>
          </cell>
        </row>
        <row r="215">
          <cell r="A215" t="str">
            <v>DIONÍSIO CERQUEIRA2012</v>
          </cell>
          <cell r="B215" t="str">
            <v>DIONÍSIO CERQUEIRA</v>
          </cell>
          <cell r="C215">
            <v>2012</v>
          </cell>
          <cell r="E215">
            <v>9026326.0700000003</v>
          </cell>
          <cell r="F215">
            <v>7226493.7999999998</v>
          </cell>
          <cell r="G215">
            <v>0.30790000000000001</v>
          </cell>
          <cell r="H215">
            <v>6021684.3600000003</v>
          </cell>
          <cell r="I215">
            <v>2433345.4900000002</v>
          </cell>
          <cell r="J215">
            <v>571296.22</v>
          </cell>
          <cell r="K215">
            <v>0.80060189981592367</v>
          </cell>
        </row>
        <row r="216">
          <cell r="A216" t="str">
            <v>DIONÍSIO CERQUEIRA2013</v>
          </cell>
          <cell r="B216" t="str">
            <v>DIONÍSIO CERQUEIRA</v>
          </cell>
          <cell r="C216">
            <v>2013</v>
          </cell>
          <cell r="E216">
            <v>12351065.119999999</v>
          </cell>
          <cell r="F216">
            <v>3281253.22</v>
          </cell>
          <cell r="G216">
            <v>0.33979999999999999</v>
          </cell>
          <cell r="H216">
            <v>7092508.96</v>
          </cell>
          <cell r="I216">
            <v>1093863.48</v>
          </cell>
          <cell r="J216">
            <v>385307.65</v>
          </cell>
          <cell r="K216">
            <v>0.265665607631417</v>
          </cell>
        </row>
        <row r="217">
          <cell r="A217" t="str">
            <v>DIONÍSIO CERQUEIRA2014</v>
          </cell>
          <cell r="B217" t="str">
            <v>DIONÍSIO CERQUEIRA</v>
          </cell>
          <cell r="C217">
            <v>2014</v>
          </cell>
          <cell r="E217">
            <v>14332945.439999999</v>
          </cell>
          <cell r="F217">
            <v>8479775.4800000004</v>
          </cell>
          <cell r="G217">
            <v>0.26840000000000003</v>
          </cell>
          <cell r="H217">
            <v>8440250.5999999996</v>
          </cell>
          <cell r="I217">
            <v>3285141.33</v>
          </cell>
          <cell r="J217">
            <v>1818257.2</v>
          </cell>
          <cell r="K217">
            <v>0.59162825362712057</v>
          </cell>
        </row>
        <row r="218">
          <cell r="A218" t="str">
            <v>ASSIS CHATEAUBRIAND2006</v>
          </cell>
          <cell r="B218" t="str">
            <v>ASSIS CHATEAUBRIAND</v>
          </cell>
          <cell r="C218">
            <v>2006</v>
          </cell>
          <cell r="E218">
            <v>4910598.2300000004</v>
          </cell>
          <cell r="F218">
            <v>1055403.07</v>
          </cell>
          <cell r="G218">
            <v>0.17730000000000001</v>
          </cell>
          <cell r="H218">
            <v>2258067.59</v>
          </cell>
          <cell r="I218">
            <v>2416575.14</v>
          </cell>
          <cell r="J218">
            <v>235955.5</v>
          </cell>
          <cell r="K218">
            <v>0.21492352266823506</v>
          </cell>
        </row>
        <row r="219">
          <cell r="A219" t="str">
            <v>ASSIS CHATEAUBRIAND2007</v>
          </cell>
          <cell r="B219" t="str">
            <v>ASSIS CHATEAUBRIAND</v>
          </cell>
          <cell r="C219">
            <v>2007</v>
          </cell>
          <cell r="E219">
            <v>5461835</v>
          </cell>
          <cell r="F219">
            <v>956310.49</v>
          </cell>
          <cell r="G219">
            <v>0.15479999999999999</v>
          </cell>
          <cell r="H219">
            <v>1740035.94</v>
          </cell>
          <cell r="I219">
            <v>3489574.06</v>
          </cell>
          <cell r="J219">
            <v>232225</v>
          </cell>
          <cell r="K219">
            <v>0.17508959717750536</v>
          </cell>
        </row>
        <row r="220">
          <cell r="A220" t="str">
            <v>ASSIS CHATEAUBRIAND2008</v>
          </cell>
          <cell r="B220" t="str">
            <v>ASSIS CHATEAUBRIAND</v>
          </cell>
          <cell r="C220">
            <v>2008</v>
          </cell>
          <cell r="E220">
            <v>6184838.2400000002</v>
          </cell>
          <cell r="F220">
            <v>1068850.17</v>
          </cell>
          <cell r="G220">
            <v>0.16619999999999999</v>
          </cell>
          <cell r="H220">
            <v>2047729.44</v>
          </cell>
          <cell r="I220">
            <v>3843221.6</v>
          </cell>
          <cell r="J220">
            <v>293887.2</v>
          </cell>
          <cell r="K220">
            <v>0.17281780517512774</v>
          </cell>
        </row>
        <row r="221">
          <cell r="A221" t="str">
            <v>ASSIS CHATEAUBRIAND2009</v>
          </cell>
          <cell r="B221" t="str">
            <v>ASSIS CHATEAUBRIAND</v>
          </cell>
          <cell r="C221">
            <v>2009</v>
          </cell>
          <cell r="E221">
            <v>6683618.0300000003</v>
          </cell>
          <cell r="F221">
            <v>1295466.27</v>
          </cell>
          <cell r="G221">
            <v>0.15390000000000001</v>
          </cell>
          <cell r="H221">
            <v>2498121.85</v>
          </cell>
          <cell r="I221">
            <v>3933270.15</v>
          </cell>
          <cell r="J221">
            <v>252226.03</v>
          </cell>
          <cell r="K221">
            <v>0.1938270954721211</v>
          </cell>
        </row>
        <row r="222">
          <cell r="A222" t="str">
            <v>ASSIS CHATEAUBRIAND2010</v>
          </cell>
          <cell r="B222" t="str">
            <v>ASSIS CHATEAUBRIAND</v>
          </cell>
          <cell r="C222">
            <v>2010</v>
          </cell>
          <cell r="E222">
            <v>7285659.1299999999</v>
          </cell>
          <cell r="F222">
            <v>1383836.16</v>
          </cell>
          <cell r="G222">
            <v>0.159</v>
          </cell>
          <cell r="H222">
            <v>3098815.07</v>
          </cell>
          <cell r="I222">
            <v>4080529.16</v>
          </cell>
          <cell r="J222">
            <v>106314.9</v>
          </cell>
          <cell r="K222">
            <v>0.18993973438886372</v>
          </cell>
        </row>
        <row r="223">
          <cell r="A223" t="str">
            <v>ASSIS CHATEAUBRIAND2011</v>
          </cell>
          <cell r="B223" t="str">
            <v>ASSIS CHATEAUBRIAND</v>
          </cell>
          <cell r="C223">
            <v>2011</v>
          </cell>
          <cell r="E223">
            <v>8637655.0899999999</v>
          </cell>
          <cell r="F223">
            <v>1720238.99</v>
          </cell>
          <cell r="G223">
            <v>0.18090000000000001</v>
          </cell>
          <cell r="H223">
            <v>4283060.25</v>
          </cell>
          <cell r="I223">
            <v>4155701.99</v>
          </cell>
          <cell r="J223">
            <v>198892.85</v>
          </cell>
          <cell r="K223">
            <v>0.19915578615677279</v>
          </cell>
        </row>
        <row r="224">
          <cell r="A224" t="str">
            <v>ASSIS CHATEAUBRIAND2012</v>
          </cell>
          <cell r="B224" t="str">
            <v>ASSIS CHATEAUBRIAND</v>
          </cell>
          <cell r="C224">
            <v>2012</v>
          </cell>
          <cell r="E224">
            <v>9751564.2799999993</v>
          </cell>
          <cell r="F224">
            <v>1973571.91</v>
          </cell>
          <cell r="G224">
            <v>0.1845</v>
          </cell>
          <cell r="H224">
            <v>5657001.46</v>
          </cell>
          <cell r="I224">
            <v>3654283.59</v>
          </cell>
          <cell r="J224">
            <v>8184.83</v>
          </cell>
          <cell r="K224">
            <v>0.202385161327163</v>
          </cell>
        </row>
        <row r="225">
          <cell r="A225" t="str">
            <v>ASSIS CHATEAUBRIAND2013</v>
          </cell>
          <cell r="B225" t="str">
            <v>ASSIS CHATEAUBRIAND</v>
          </cell>
          <cell r="C225">
            <v>2013</v>
          </cell>
          <cell r="E225">
            <v>10569019.83</v>
          </cell>
          <cell r="F225">
            <v>2513784.88</v>
          </cell>
          <cell r="G225">
            <v>0.18970000000000001</v>
          </cell>
          <cell r="H225">
            <v>6090218.9500000002</v>
          </cell>
          <cell r="I225">
            <v>3659645.17</v>
          </cell>
          <cell r="J225">
            <v>781244.5</v>
          </cell>
          <cell r="K225">
            <v>0.23784465545846173</v>
          </cell>
        </row>
        <row r="226">
          <cell r="A226" t="str">
            <v>ASSIS CHATEAUBRIAND2014</v>
          </cell>
          <cell r="B226" t="str">
            <v>ASSIS CHATEAUBRIAND</v>
          </cell>
          <cell r="C226">
            <v>2014</v>
          </cell>
          <cell r="E226">
            <v>14701270.27</v>
          </cell>
          <cell r="F226">
            <v>2665739.4500000002</v>
          </cell>
          <cell r="G226">
            <v>0.22090000000000001</v>
          </cell>
          <cell r="H226">
            <v>6543369.0300000003</v>
          </cell>
          <cell r="I226">
            <v>7198781.0899999999</v>
          </cell>
          <cell r="J226">
            <v>886908.55</v>
          </cell>
          <cell r="K226">
            <v>0.18132715071838484</v>
          </cell>
        </row>
        <row r="227">
          <cell r="A227" t="str">
            <v>NOVA OLÍMPIA2006</v>
          </cell>
          <cell r="B227" t="str">
            <v>NOVA OLÍMPIA</v>
          </cell>
          <cell r="C227">
            <v>2006</v>
          </cell>
          <cell r="E227">
            <v>1791685.65</v>
          </cell>
          <cell r="F227">
            <v>1056163.98</v>
          </cell>
          <cell r="G227">
            <v>0.19939999999999999</v>
          </cell>
          <cell r="H227">
            <v>1070429.3500000001</v>
          </cell>
          <cell r="I227">
            <v>542480.78</v>
          </cell>
          <cell r="J227">
            <v>178775.52</v>
          </cell>
          <cell r="K227">
            <v>0.58948062680526581</v>
          </cell>
        </row>
        <row r="228">
          <cell r="A228" t="str">
            <v>NOVA OLÍMPIA2007</v>
          </cell>
          <cell r="B228" t="str">
            <v>NOVA OLÍMPIA</v>
          </cell>
          <cell r="C228">
            <v>2007</v>
          </cell>
          <cell r="E228">
            <v>2309600.2200000002</v>
          </cell>
          <cell r="F228">
            <v>1051346.72</v>
          </cell>
          <cell r="G228">
            <v>0.2326</v>
          </cell>
          <cell r="H228">
            <v>1275151.72</v>
          </cell>
          <cell r="I228">
            <v>955230.91</v>
          </cell>
          <cell r="J228">
            <v>79217.59</v>
          </cell>
          <cell r="K228">
            <v>0.45520723062625956</v>
          </cell>
        </row>
        <row r="229">
          <cell r="A229" t="str">
            <v>NOVA OLÍMPIA2008</v>
          </cell>
          <cell r="B229" t="str">
            <v>NOVA OLÍMPIA</v>
          </cell>
          <cell r="C229">
            <v>2008</v>
          </cell>
          <cell r="E229">
            <v>3264647.43</v>
          </cell>
          <cell r="F229">
            <v>921776.62</v>
          </cell>
          <cell r="G229">
            <v>0.24260000000000001</v>
          </cell>
          <cell r="H229">
            <v>1147275.8899999999</v>
          </cell>
          <cell r="I229">
            <v>1522387.14</v>
          </cell>
          <cell r="J229">
            <v>594984.4</v>
          </cell>
          <cell r="K229">
            <v>0.28235104701643077</v>
          </cell>
        </row>
        <row r="230">
          <cell r="A230" t="str">
            <v>NOVA OLÍMPIA2009</v>
          </cell>
          <cell r="B230" t="str">
            <v>NOVA OLÍMPIA</v>
          </cell>
          <cell r="C230">
            <v>2009</v>
          </cell>
          <cell r="E230">
            <v>2327987.69</v>
          </cell>
          <cell r="F230">
            <v>843116.29</v>
          </cell>
          <cell r="G230">
            <v>0.24590000000000001</v>
          </cell>
          <cell r="H230">
            <v>1486610.1</v>
          </cell>
          <cell r="I230">
            <v>819678.49</v>
          </cell>
          <cell r="J230">
            <v>21699.1</v>
          </cell>
          <cell r="K230">
            <v>0.36216526986875952</v>
          </cell>
        </row>
        <row r="231">
          <cell r="A231" t="str">
            <v>NOVA OLÍMPIA2010</v>
          </cell>
          <cell r="B231" t="str">
            <v>NOVA OLÍMPIA</v>
          </cell>
          <cell r="C231">
            <v>2010</v>
          </cell>
          <cell r="E231">
            <v>2833004.4</v>
          </cell>
          <cell r="F231">
            <v>816363.48</v>
          </cell>
          <cell r="G231">
            <v>0.247</v>
          </cell>
          <cell r="H231">
            <v>1503841.96</v>
          </cell>
          <cell r="I231">
            <v>1108360.93</v>
          </cell>
          <cell r="J231">
            <v>220801.51</v>
          </cell>
          <cell r="K231">
            <v>0.2881617409418778</v>
          </cell>
        </row>
        <row r="232">
          <cell r="A232" t="str">
            <v>NOVA OLÍMPIA2011</v>
          </cell>
          <cell r="B232" t="str">
            <v>NOVA OLÍMPIA</v>
          </cell>
          <cell r="C232">
            <v>2011</v>
          </cell>
          <cell r="E232">
            <v>3177062.63</v>
          </cell>
          <cell r="F232">
            <v>831972.62</v>
          </cell>
          <cell r="G232">
            <v>0.27679999999999999</v>
          </cell>
          <cell r="H232">
            <v>1152661.57</v>
          </cell>
          <cell r="I232">
            <v>1993812.06</v>
          </cell>
          <cell r="J232">
            <v>30589</v>
          </cell>
          <cell r="K232">
            <v>0.26186849832418946</v>
          </cell>
        </row>
        <row r="233">
          <cell r="A233" t="str">
            <v>NOVA OLÍMPIA2012</v>
          </cell>
          <cell r="B233" t="str">
            <v>NOVA OLÍMPIA</v>
          </cell>
          <cell r="C233">
            <v>2012</v>
          </cell>
          <cell r="E233">
            <v>4009511.19</v>
          </cell>
          <cell r="F233">
            <v>951461.51</v>
          </cell>
          <cell r="G233">
            <v>0.30559999999999998</v>
          </cell>
          <cell r="H233">
            <v>1498029.1</v>
          </cell>
          <cell r="I233">
            <v>2487192.29</v>
          </cell>
          <cell r="J233">
            <v>24289.8</v>
          </cell>
          <cell r="K233">
            <v>0.23730112348183771</v>
          </cell>
        </row>
        <row r="234">
          <cell r="A234" t="str">
            <v>NOVA OLÍMPIA2013</v>
          </cell>
          <cell r="B234" t="str">
            <v>NOVA OLÍMPIA</v>
          </cell>
          <cell r="C234">
            <v>2013</v>
          </cell>
          <cell r="E234">
            <v>4305821.3</v>
          </cell>
          <cell r="F234">
            <v>1053366.3</v>
          </cell>
          <cell r="G234">
            <v>0.31569999999999998</v>
          </cell>
          <cell r="H234">
            <v>1227348.1000000001</v>
          </cell>
          <cell r="I234">
            <v>2747494.25</v>
          </cell>
          <cell r="J234">
            <v>262004.67</v>
          </cell>
          <cell r="K234">
            <v>0.24463771870885587</v>
          </cell>
        </row>
        <row r="235">
          <cell r="A235" t="str">
            <v>NOVA OLÍMPIA2014</v>
          </cell>
          <cell r="B235" t="str">
            <v>NOVA OLÍMPIA</v>
          </cell>
          <cell r="C235">
            <v>2014</v>
          </cell>
          <cell r="E235">
            <v>4887517.8899999997</v>
          </cell>
          <cell r="F235">
            <v>1483022.8</v>
          </cell>
          <cell r="G235">
            <v>0.30990000000000001</v>
          </cell>
          <cell r="H235">
            <v>1325998.8700000001</v>
          </cell>
          <cell r="I235">
            <v>3149777.21</v>
          </cell>
          <cell r="J235">
            <v>270927.12</v>
          </cell>
          <cell r="K235">
            <v>0.30343066427118492</v>
          </cell>
        </row>
        <row r="236">
          <cell r="A236" t="str">
            <v>MANAQUIRI2006</v>
          </cell>
          <cell r="B236" t="str">
            <v>MANAQUIRI</v>
          </cell>
          <cell r="C236">
            <v>2006</v>
          </cell>
          <cell r="E236">
            <v>2221223.54</v>
          </cell>
          <cell r="F236">
            <v>1116391.46</v>
          </cell>
          <cell r="G236">
            <v>0.15340000000000001</v>
          </cell>
          <cell r="H236">
            <v>1388350.63</v>
          </cell>
          <cell r="I236">
            <v>689405.94</v>
          </cell>
          <cell r="J236">
            <v>143466.97</v>
          </cell>
          <cell r="K236">
            <v>0.50260202987043801</v>
          </cell>
        </row>
        <row r="237">
          <cell r="A237" t="str">
            <v>MANAQUIRI2007</v>
          </cell>
          <cell r="B237" t="str">
            <v>MANAQUIRI</v>
          </cell>
          <cell r="C237">
            <v>2007</v>
          </cell>
          <cell r="E237">
            <v>2662392.35</v>
          </cell>
          <cell r="F237">
            <v>1705986.43</v>
          </cell>
          <cell r="G237">
            <v>0.15329999999999999</v>
          </cell>
          <cell r="H237">
            <v>1585274.59</v>
          </cell>
          <cell r="I237">
            <v>872532.12</v>
          </cell>
          <cell r="J237">
            <v>204585.64</v>
          </cell>
          <cell r="K237">
            <v>0.64077198464005503</v>
          </cell>
        </row>
        <row r="238">
          <cell r="A238" t="str">
            <v>MANAQUIRI2008</v>
          </cell>
          <cell r="B238" t="str">
            <v>MANAQUIRI</v>
          </cell>
          <cell r="C238">
            <v>2008</v>
          </cell>
          <cell r="E238">
            <v>3171863.26</v>
          </cell>
          <cell r="F238">
            <v>1713928.15</v>
          </cell>
          <cell r="G238">
            <v>0.1527</v>
          </cell>
          <cell r="H238">
            <v>1984831.34</v>
          </cell>
          <cell r="I238">
            <v>1172106.92</v>
          </cell>
          <cell r="J238">
            <v>14925</v>
          </cell>
          <cell r="K238">
            <v>0.54035373202059156</v>
          </cell>
        </row>
        <row r="239">
          <cell r="A239" t="str">
            <v>MANAQUIRI2009</v>
          </cell>
          <cell r="B239" t="str">
            <v>MANAQUIRI</v>
          </cell>
          <cell r="C239">
            <v>2009</v>
          </cell>
          <cell r="E239">
            <v>4181591.63</v>
          </cell>
          <cell r="F239">
            <v>1696446.81</v>
          </cell>
          <cell r="G239">
            <v>0.16930000000000001</v>
          </cell>
          <cell r="H239">
            <v>2167261.73</v>
          </cell>
          <cell r="I239">
            <v>1919251.7</v>
          </cell>
          <cell r="J239">
            <v>95078.2</v>
          </cell>
          <cell r="K239">
            <v>0.40569404191197889</v>
          </cell>
        </row>
        <row r="240">
          <cell r="A240" t="str">
            <v>MANAQUIRI2010</v>
          </cell>
          <cell r="B240" t="str">
            <v>MANAQUIRI</v>
          </cell>
          <cell r="C240">
            <v>2010</v>
          </cell>
          <cell r="E240">
            <v>4797053.5999999996</v>
          </cell>
          <cell r="F240">
            <v>2311447.4300000002</v>
          </cell>
          <cell r="G240">
            <v>0.15129999999999999</v>
          </cell>
          <cell r="H240">
            <v>2458141.79</v>
          </cell>
          <cell r="I240">
            <v>1915265.29</v>
          </cell>
          <cell r="J240">
            <v>423646.52</v>
          </cell>
          <cell r="K240">
            <v>0.48184732186440449</v>
          </cell>
        </row>
        <row r="241">
          <cell r="A241" t="str">
            <v>MANAQUIRI2011</v>
          </cell>
          <cell r="B241" t="str">
            <v>MANAQUIRI</v>
          </cell>
          <cell r="C241">
            <v>2011</v>
          </cell>
          <cell r="E241">
            <v>4261422.0999999996</v>
          </cell>
          <cell r="F241">
            <v>2509575.92</v>
          </cell>
          <cell r="G241">
            <v>0.15690000000000001</v>
          </cell>
          <cell r="H241">
            <v>2738075.87</v>
          </cell>
          <cell r="I241">
            <v>1211485.4099999999</v>
          </cell>
          <cell r="J241">
            <v>311860.82</v>
          </cell>
          <cell r="K241">
            <v>0.58890573642071276</v>
          </cell>
        </row>
        <row r="242">
          <cell r="A242" t="str">
            <v>MANAQUIRI2012</v>
          </cell>
          <cell r="B242" t="str">
            <v>MANAQUIRI</v>
          </cell>
          <cell r="C242">
            <v>2012</v>
          </cell>
          <cell r="E242">
            <v>5746965.54</v>
          </cell>
          <cell r="F242">
            <v>2573680.62</v>
          </cell>
          <cell r="G242">
            <v>0.15359999999999999</v>
          </cell>
          <cell r="H242">
            <v>3048407.58</v>
          </cell>
          <cell r="I242">
            <v>1487670.08</v>
          </cell>
          <cell r="J242">
            <v>1210887.8799999999</v>
          </cell>
          <cell r="K242">
            <v>0.44783296542961348</v>
          </cell>
        </row>
        <row r="243">
          <cell r="A243" t="str">
            <v>MANAQUIRI2013</v>
          </cell>
          <cell r="B243" t="str">
            <v>MANAQUIRI</v>
          </cell>
          <cell r="C243">
            <v>2013</v>
          </cell>
          <cell r="E243">
            <v>5731720.1699999999</v>
          </cell>
          <cell r="F243">
            <v>3121529.09</v>
          </cell>
          <cell r="G243">
            <v>0.17380000000000001</v>
          </cell>
          <cell r="H243">
            <v>3783662.52</v>
          </cell>
          <cell r="I243">
            <v>1921536.18</v>
          </cell>
          <cell r="J243">
            <v>7511.47</v>
          </cell>
          <cell r="K243">
            <v>0.54460598169781205</v>
          </cell>
        </row>
        <row r="244">
          <cell r="A244" t="str">
            <v>MANAQUIRI2014</v>
          </cell>
          <cell r="B244" t="str">
            <v>MANAQUIRI</v>
          </cell>
          <cell r="C244">
            <v>2014</v>
          </cell>
          <cell r="E244">
            <v>7733281.9500000002</v>
          </cell>
          <cell r="F244">
            <v>2836891.03</v>
          </cell>
          <cell r="G244">
            <v>0.16339999999999999</v>
          </cell>
          <cell r="H244">
            <v>3530444.81</v>
          </cell>
          <cell r="I244">
            <v>3064758.02</v>
          </cell>
          <cell r="J244">
            <v>1052079.48</v>
          </cell>
          <cell r="K244">
            <v>0.36684179476994239</v>
          </cell>
        </row>
        <row r="245">
          <cell r="A245" t="str">
            <v>SÃO BORJA2006</v>
          </cell>
          <cell r="B245" t="str">
            <v>SÃO BORJA</v>
          </cell>
          <cell r="C245">
            <v>2006</v>
          </cell>
          <cell r="E245">
            <v>10061508.560000001</v>
          </cell>
          <cell r="F245">
            <v>3555038.79</v>
          </cell>
          <cell r="G245">
            <v>0.1545</v>
          </cell>
          <cell r="H245">
            <v>3695410.81</v>
          </cell>
          <cell r="I245">
            <v>6081313.3300000001</v>
          </cell>
          <cell r="J245">
            <v>284784.42</v>
          </cell>
          <cell r="K245">
            <v>0.35333059339960449</v>
          </cell>
        </row>
        <row r="246">
          <cell r="A246" t="str">
            <v>SÃO BORJA2007</v>
          </cell>
          <cell r="B246" t="str">
            <v>SÃO BORJA</v>
          </cell>
          <cell r="C246">
            <v>2007</v>
          </cell>
          <cell r="E246">
            <v>11594373.789999999</v>
          </cell>
          <cell r="F246">
            <v>3505804.4</v>
          </cell>
          <cell r="G246">
            <v>0.21329999999999999</v>
          </cell>
          <cell r="H246">
            <v>2735223.75</v>
          </cell>
          <cell r="I246">
            <v>8699710.5800000001</v>
          </cell>
          <cell r="J246">
            <v>159439.46</v>
          </cell>
          <cell r="K246">
            <v>0.30237117273411623</v>
          </cell>
        </row>
        <row r="247">
          <cell r="A247" t="str">
            <v>SÃO BORJA2008</v>
          </cell>
          <cell r="B247" t="str">
            <v>SÃO BORJA</v>
          </cell>
          <cell r="C247">
            <v>2008</v>
          </cell>
          <cell r="E247">
            <v>13891482.26</v>
          </cell>
          <cell r="F247">
            <v>4433843.16</v>
          </cell>
          <cell r="G247">
            <v>0.1721</v>
          </cell>
          <cell r="H247">
            <v>7382439.5999999996</v>
          </cell>
          <cell r="I247">
            <v>6305235.8200000003</v>
          </cell>
          <cell r="J247">
            <v>203806.84</v>
          </cell>
          <cell r="K247">
            <v>0.31917710990187742</v>
          </cell>
        </row>
        <row r="248">
          <cell r="A248" t="str">
            <v>SÃO BORJA2009</v>
          </cell>
          <cell r="B248" t="str">
            <v>SÃO BORJA</v>
          </cell>
          <cell r="C248">
            <v>2009</v>
          </cell>
          <cell r="E248">
            <v>16031283.51</v>
          </cell>
          <cell r="F248">
            <v>4482006.78</v>
          </cell>
          <cell r="G248">
            <v>0.2069</v>
          </cell>
          <cell r="H248">
            <v>8798854.6300000008</v>
          </cell>
          <cell r="I248">
            <v>7099824.1799999997</v>
          </cell>
          <cell r="J248">
            <v>132604.70000000001</v>
          </cell>
          <cell r="K248">
            <v>0.279578785890987</v>
          </cell>
        </row>
        <row r="249">
          <cell r="A249" t="str">
            <v>SÃO BORJA2010</v>
          </cell>
          <cell r="B249" t="str">
            <v>SÃO BORJA</v>
          </cell>
          <cell r="C249">
            <v>2010</v>
          </cell>
          <cell r="E249">
            <v>19958345.16</v>
          </cell>
          <cell r="F249">
            <v>7165985.0499999998</v>
          </cell>
          <cell r="G249">
            <v>0.2311</v>
          </cell>
          <cell r="H249">
            <v>9674391.2599999998</v>
          </cell>
          <cell r="I249">
            <v>9494348.2200000007</v>
          </cell>
          <cell r="J249">
            <v>789605.68</v>
          </cell>
          <cell r="K249">
            <v>0.35904705488117733</v>
          </cell>
        </row>
        <row r="250">
          <cell r="A250" t="str">
            <v>SÃO BORJA2011</v>
          </cell>
          <cell r="B250" t="str">
            <v>SÃO BORJA</v>
          </cell>
          <cell r="C250">
            <v>2011</v>
          </cell>
          <cell r="E250">
            <v>28934731.649999999</v>
          </cell>
          <cell r="F250">
            <v>16943358.010000002</v>
          </cell>
          <cell r="G250">
            <v>0.1981</v>
          </cell>
          <cell r="H250">
            <v>17817544.219999999</v>
          </cell>
          <cell r="I250">
            <v>10859280.17</v>
          </cell>
          <cell r="J250">
            <v>257907.26</v>
          </cell>
          <cell r="K250">
            <v>0.58557163117840783</v>
          </cell>
        </row>
        <row r="251">
          <cell r="A251" t="str">
            <v>SÃO BORJA2012</v>
          </cell>
          <cell r="B251" t="str">
            <v>SÃO BORJA</v>
          </cell>
          <cell r="C251">
            <v>2012</v>
          </cell>
          <cell r="E251">
            <v>37172880.509999998</v>
          </cell>
          <cell r="F251">
            <v>23028937.350000001</v>
          </cell>
          <cell r="G251">
            <v>0.22509999999999999</v>
          </cell>
          <cell r="H251">
            <v>20715115.609999999</v>
          </cell>
          <cell r="I251">
            <v>14972176.77</v>
          </cell>
          <cell r="J251">
            <v>1485588.13</v>
          </cell>
          <cell r="K251">
            <v>0.61950908926212789</v>
          </cell>
        </row>
        <row r="252">
          <cell r="A252" t="str">
            <v>SÃO BORJA2013</v>
          </cell>
          <cell r="B252" t="str">
            <v>SÃO BORJA</v>
          </cell>
          <cell r="C252">
            <v>2013</v>
          </cell>
          <cell r="E252">
            <v>38686629.359999999</v>
          </cell>
          <cell r="F252">
            <v>29716683.949999999</v>
          </cell>
          <cell r="G252">
            <v>0.18110000000000001</v>
          </cell>
          <cell r="H252">
            <v>12187416.210000001</v>
          </cell>
          <cell r="I252">
            <v>23388408.859999999</v>
          </cell>
          <cell r="J252">
            <v>1842948.48</v>
          </cell>
          <cell r="K252">
            <v>0.76813835791870599</v>
          </cell>
        </row>
        <row r="253">
          <cell r="A253" t="str">
            <v>SÃO BORJA2014</v>
          </cell>
          <cell r="B253" t="str">
            <v>SÃO BORJA</v>
          </cell>
          <cell r="C253">
            <v>2014</v>
          </cell>
          <cell r="E253">
            <v>18138900.780000001</v>
          </cell>
          <cell r="F253">
            <v>31543647.100000001</v>
          </cell>
          <cell r="G253">
            <v>0.15809999999999999</v>
          </cell>
          <cell r="H253">
            <v>6096812.3099999996</v>
          </cell>
          <cell r="I253">
            <v>10006233.029999999</v>
          </cell>
          <cell r="J253">
            <v>1186699.33</v>
          </cell>
          <cell r="K253">
            <v>1.7390054382336171</v>
          </cell>
        </row>
        <row r="254">
          <cell r="A254" t="str">
            <v>LAVRAS DO SUL2006</v>
          </cell>
          <cell r="B254" t="str">
            <v>LAVRAS DO SUL</v>
          </cell>
          <cell r="C254">
            <v>2006</v>
          </cell>
          <cell r="E254">
            <v>1834747.99</v>
          </cell>
          <cell r="F254">
            <v>464824.86</v>
          </cell>
          <cell r="G254">
            <v>0.17169999999999999</v>
          </cell>
          <cell r="H254">
            <v>1119506.03</v>
          </cell>
          <cell r="I254">
            <v>703728.82</v>
          </cell>
          <cell r="J254">
            <v>11513.14</v>
          </cell>
          <cell r="K254">
            <v>0.25334534362945399</v>
          </cell>
        </row>
        <row r="255">
          <cell r="A255" t="str">
            <v>LAVRAS DO SUL2007</v>
          </cell>
          <cell r="B255" t="str">
            <v>LAVRAS DO SUL</v>
          </cell>
          <cell r="C255">
            <v>2007</v>
          </cell>
          <cell r="E255">
            <v>1999617.42</v>
          </cell>
          <cell r="F255">
            <v>549785.56999999995</v>
          </cell>
          <cell r="G255">
            <v>0.17519999999999999</v>
          </cell>
          <cell r="H255">
            <v>1162252.96</v>
          </cell>
          <cell r="I255">
            <v>762727.09</v>
          </cell>
          <cell r="J255">
            <v>74637.37</v>
          </cell>
          <cell r="K255">
            <v>0.27494537930160656</v>
          </cell>
        </row>
        <row r="256">
          <cell r="A256" t="str">
            <v>LAVRAS DO SUL2008</v>
          </cell>
          <cell r="B256" t="str">
            <v>LAVRAS DO SUL</v>
          </cell>
          <cell r="C256">
            <v>2008</v>
          </cell>
          <cell r="E256">
            <v>2350696.83</v>
          </cell>
          <cell r="F256">
            <v>643868.25</v>
          </cell>
          <cell r="G256">
            <v>0.1648</v>
          </cell>
          <cell r="H256">
            <v>1231964.29</v>
          </cell>
          <cell r="I256">
            <v>893210.48</v>
          </cell>
          <cell r="J256">
            <v>225522.06</v>
          </cell>
          <cell r="K256">
            <v>0.27390527003858678</v>
          </cell>
        </row>
        <row r="257">
          <cell r="A257" t="str">
            <v>LAVRAS DO SUL2009</v>
          </cell>
          <cell r="B257" t="str">
            <v>LAVRAS DO SUL</v>
          </cell>
          <cell r="C257">
            <v>2009</v>
          </cell>
          <cell r="E257">
            <v>2497257.33</v>
          </cell>
          <cell r="F257">
            <v>762452.23</v>
          </cell>
          <cell r="G257">
            <v>0.16900000000000001</v>
          </cell>
          <cell r="H257">
            <v>1445001.87</v>
          </cell>
          <cell r="I257">
            <v>846166.06</v>
          </cell>
          <cell r="J257">
            <v>206089.4</v>
          </cell>
          <cell r="K257">
            <v>0.30531584424261154</v>
          </cell>
        </row>
        <row r="258">
          <cell r="A258" t="str">
            <v>LAVRAS DO SUL2010</v>
          </cell>
          <cell r="B258" t="str">
            <v>LAVRAS DO SUL</v>
          </cell>
          <cell r="C258">
            <v>2010</v>
          </cell>
          <cell r="E258">
            <v>2497257.33</v>
          </cell>
          <cell r="F258">
            <v>762452.23</v>
          </cell>
          <cell r="G258">
            <v>0.16900000000000001</v>
          </cell>
          <cell r="H258">
            <v>1445001.87</v>
          </cell>
          <cell r="I258">
            <v>846166.06</v>
          </cell>
          <cell r="J258">
            <v>206089.4</v>
          </cell>
          <cell r="K258">
            <v>0.30531584424261154</v>
          </cell>
        </row>
        <row r="259">
          <cell r="A259" t="str">
            <v>LAVRAS DO SUL2011</v>
          </cell>
          <cell r="B259" t="str">
            <v>LAVRAS DO SUL</v>
          </cell>
          <cell r="C259">
            <v>2011</v>
          </cell>
          <cell r="E259">
            <v>3121569.2</v>
          </cell>
          <cell r="F259">
            <v>1122932.75</v>
          </cell>
          <cell r="G259">
            <v>0.16250000000000001</v>
          </cell>
          <cell r="H259">
            <v>1769288.41</v>
          </cell>
          <cell r="I259">
            <v>1125021.1200000001</v>
          </cell>
          <cell r="J259">
            <v>227259.67</v>
          </cell>
          <cell r="K259">
            <v>0.35973341548859461</v>
          </cell>
        </row>
        <row r="260">
          <cell r="A260" t="str">
            <v>LAVRAS DO SUL2012</v>
          </cell>
          <cell r="B260" t="str">
            <v>LAVRAS DO SUL</v>
          </cell>
          <cell r="C260">
            <v>2012</v>
          </cell>
          <cell r="E260">
            <v>3785116.75</v>
          </cell>
          <cell r="F260">
            <v>1563260.39</v>
          </cell>
          <cell r="G260">
            <v>0.1678</v>
          </cell>
          <cell r="H260">
            <v>2208727.27</v>
          </cell>
          <cell r="I260">
            <v>1263342.8799999999</v>
          </cell>
          <cell r="J260">
            <v>313046.59999999998</v>
          </cell>
          <cell r="K260">
            <v>0.41300189485568706</v>
          </cell>
        </row>
        <row r="261">
          <cell r="A261" t="str">
            <v>LAVRAS DO SUL2013</v>
          </cell>
          <cell r="B261" t="str">
            <v>LAVRAS DO SUL</v>
          </cell>
          <cell r="C261">
            <v>2013</v>
          </cell>
          <cell r="E261">
            <v>3978770.78</v>
          </cell>
          <cell r="F261">
            <v>1920012.55</v>
          </cell>
          <cell r="G261">
            <v>0.16</v>
          </cell>
          <cell r="H261">
            <v>2491335.9</v>
          </cell>
          <cell r="I261">
            <v>1384099.19</v>
          </cell>
          <cell r="J261">
            <v>95099.46</v>
          </cell>
          <cell r="K261">
            <v>0.48256425317369001</v>
          </cell>
        </row>
        <row r="262">
          <cell r="A262" t="str">
            <v>LAVRAS DO SUL2014</v>
          </cell>
          <cell r="B262" t="str">
            <v>LAVRAS DO SUL</v>
          </cell>
          <cell r="C262">
            <v>2014</v>
          </cell>
          <cell r="E262">
            <v>5004980.79</v>
          </cell>
          <cell r="F262">
            <v>1714502.57</v>
          </cell>
          <cell r="G262">
            <v>0.15079999999999999</v>
          </cell>
          <cell r="H262">
            <v>3087579.26</v>
          </cell>
          <cell r="I262">
            <v>1716194.04</v>
          </cell>
          <cell r="J262">
            <v>91052.66</v>
          </cell>
          <cell r="K262">
            <v>0.34255927084187671</v>
          </cell>
        </row>
        <row r="263">
          <cell r="A263" t="str">
            <v>POCINHOS2006</v>
          </cell>
          <cell r="B263" t="str">
            <v>POCINHOS</v>
          </cell>
          <cell r="C263">
            <v>2006</v>
          </cell>
          <cell r="E263">
            <v>2787650.21</v>
          </cell>
          <cell r="F263">
            <v>1702098.34</v>
          </cell>
          <cell r="G263">
            <v>0.18890000000000001</v>
          </cell>
          <cell r="K263">
            <v>0.61058533595576181</v>
          </cell>
        </row>
        <row r="264">
          <cell r="A264" t="str">
            <v>POCINHOS2007</v>
          </cell>
          <cell r="B264" t="str">
            <v>POCINHOS</v>
          </cell>
          <cell r="C264">
            <v>2007</v>
          </cell>
          <cell r="E264">
            <v>2387523.71</v>
          </cell>
          <cell r="F264">
            <v>1326288.03</v>
          </cell>
          <cell r="G264">
            <v>0.16220000000000001</v>
          </cell>
          <cell r="K264">
            <v>0.55550779430793595</v>
          </cell>
        </row>
        <row r="265">
          <cell r="A265" t="str">
            <v>POCINHOS2008</v>
          </cell>
          <cell r="B265" t="str">
            <v>POCINHOS</v>
          </cell>
          <cell r="C265">
            <v>2008</v>
          </cell>
          <cell r="E265">
            <v>4706967.75</v>
          </cell>
          <cell r="F265">
            <v>1434999.75</v>
          </cell>
          <cell r="G265">
            <v>0.37190000000000001</v>
          </cell>
          <cell r="K265">
            <v>0.30486713022412359</v>
          </cell>
        </row>
        <row r="266">
          <cell r="A266" t="str">
            <v>POCINHOS2009</v>
          </cell>
          <cell r="B266" t="str">
            <v>POCINHOS</v>
          </cell>
          <cell r="C266">
            <v>2009</v>
          </cell>
          <cell r="E266">
            <v>4514380.24</v>
          </cell>
          <cell r="F266">
            <v>2004896.19</v>
          </cell>
          <cell r="G266">
            <v>0.28770000000000001</v>
          </cell>
          <cell r="K266">
            <v>0.44411327433951375</v>
          </cell>
        </row>
        <row r="267">
          <cell r="A267" t="str">
            <v>POCINHOS2010</v>
          </cell>
          <cell r="B267" t="str">
            <v>POCINHOS</v>
          </cell>
          <cell r="C267">
            <v>2010</v>
          </cell>
          <cell r="E267">
            <v>5266858.82</v>
          </cell>
          <cell r="F267">
            <v>2876874.78</v>
          </cell>
          <cell r="G267">
            <v>0.24690000000000001</v>
          </cell>
          <cell r="K267">
            <v>0.54622211802517984</v>
          </cell>
        </row>
        <row r="268">
          <cell r="A268" t="str">
            <v>POCINHOS2011</v>
          </cell>
          <cell r="B268" t="str">
            <v>POCINHOS</v>
          </cell>
          <cell r="C268">
            <v>2011</v>
          </cell>
          <cell r="E268">
            <v>6505206.2000000002</v>
          </cell>
          <cell r="F268">
            <v>3536663.43</v>
          </cell>
          <cell r="G268">
            <v>0.26469999999999999</v>
          </cell>
          <cell r="K268">
            <v>0.5436666142881067</v>
          </cell>
        </row>
        <row r="269">
          <cell r="A269" t="str">
            <v>POCINHOS2012</v>
          </cell>
          <cell r="B269" t="str">
            <v>POCINHOS</v>
          </cell>
          <cell r="C269">
            <v>2012</v>
          </cell>
          <cell r="E269">
            <v>8838828.0099999998</v>
          </cell>
          <cell r="F269">
            <v>6123854.0700000003</v>
          </cell>
          <cell r="G269">
            <v>0.22120000000000001</v>
          </cell>
          <cell r="K269">
            <v>0.69283552786315616</v>
          </cell>
        </row>
        <row r="270">
          <cell r="A270" t="str">
            <v>POCINHOS2013</v>
          </cell>
          <cell r="B270" t="str">
            <v>POCINHOS</v>
          </cell>
          <cell r="C270">
            <v>2013</v>
          </cell>
          <cell r="E270">
            <v>7566124.5800000001</v>
          </cell>
          <cell r="F270">
            <v>4580299.0199999996</v>
          </cell>
          <cell r="G270">
            <v>0.21959999999999999</v>
          </cell>
          <cell r="K270">
            <v>0.60536923117911434</v>
          </cell>
        </row>
        <row r="271">
          <cell r="A271" t="str">
            <v>POCINHOS2014</v>
          </cell>
          <cell r="B271" t="str">
            <v>POCINHOS</v>
          </cell>
          <cell r="C271">
            <v>2014</v>
          </cell>
          <cell r="E271">
            <v>8656529.4900000002</v>
          </cell>
          <cell r="F271">
            <v>4893515.6100000003</v>
          </cell>
          <cell r="G271">
            <v>0.1804</v>
          </cell>
          <cell r="K271">
            <v>0.56529763060970062</v>
          </cell>
        </row>
        <row r="272">
          <cell r="A272" t="str">
            <v>CAMPINA GRANDE2006</v>
          </cell>
          <cell r="B272" t="str">
            <v>CAMPINA GRANDE</v>
          </cell>
          <cell r="C272">
            <v>2006</v>
          </cell>
          <cell r="E272">
            <v>95927212.090000004</v>
          </cell>
          <cell r="F272">
            <v>71289648.719999999</v>
          </cell>
          <cell r="G272">
            <v>0.20810000000000001</v>
          </cell>
          <cell r="K272">
            <v>0.74316397992589667</v>
          </cell>
        </row>
        <row r="273">
          <cell r="A273" t="str">
            <v>CAMPINA GRANDE2007</v>
          </cell>
          <cell r="B273" t="str">
            <v>CAMPINA GRANDE</v>
          </cell>
          <cell r="C273">
            <v>2007</v>
          </cell>
          <cell r="E273">
            <v>99291037.700000003</v>
          </cell>
          <cell r="F273">
            <v>75139363.519999996</v>
          </cell>
          <cell r="G273">
            <v>0.1517</v>
          </cell>
          <cell r="K273">
            <v>0.75675876957825361</v>
          </cell>
        </row>
        <row r="274">
          <cell r="A274" t="str">
            <v>CAMPINA GRANDE2008</v>
          </cell>
          <cell r="B274" t="str">
            <v>CAMPINA GRANDE</v>
          </cell>
          <cell r="C274">
            <v>2008</v>
          </cell>
          <cell r="E274">
            <v>119928662.56</v>
          </cell>
          <cell r="F274">
            <v>100557536.29000001</v>
          </cell>
          <cell r="G274">
            <v>0.15229999999999999</v>
          </cell>
          <cell r="K274">
            <v>0.83847792632300333</v>
          </cell>
        </row>
        <row r="275">
          <cell r="A275" t="str">
            <v>CAMPINA GRANDE2009</v>
          </cell>
          <cell r="B275" t="str">
            <v>CAMPINA GRANDE</v>
          </cell>
          <cell r="C275">
            <v>2009</v>
          </cell>
          <cell r="E275">
            <v>149512232.40000001</v>
          </cell>
          <cell r="F275">
            <v>108188113.98999999</v>
          </cell>
          <cell r="G275">
            <v>0.15140000000000001</v>
          </cell>
          <cell r="K275">
            <v>0.72360710728040734</v>
          </cell>
        </row>
        <row r="276">
          <cell r="A276" t="str">
            <v>CAMPINA GRANDE2010</v>
          </cell>
          <cell r="B276" t="str">
            <v>CAMPINA GRANDE</v>
          </cell>
          <cell r="C276">
            <v>2010</v>
          </cell>
          <cell r="E276">
            <v>166780120.12</v>
          </cell>
          <cell r="F276">
            <v>130110274.59</v>
          </cell>
          <cell r="G276">
            <v>0.15329999999999999</v>
          </cell>
          <cell r="K276">
            <v>0.780130596478671</v>
          </cell>
        </row>
        <row r="277">
          <cell r="A277" t="str">
            <v>CAMPINA GRANDE2011</v>
          </cell>
          <cell r="B277" t="str">
            <v>CAMPINA GRANDE</v>
          </cell>
          <cell r="C277">
            <v>2011</v>
          </cell>
          <cell r="E277">
            <v>185310370.58000001</v>
          </cell>
          <cell r="F277">
            <v>147381319.25999999</v>
          </cell>
          <cell r="G277">
            <v>0.17680000000000001</v>
          </cell>
          <cell r="K277">
            <v>0.79532148577930917</v>
          </cell>
        </row>
        <row r="278">
          <cell r="A278" t="str">
            <v>CAMPINA GRANDE2012</v>
          </cell>
          <cell r="B278" t="str">
            <v>CAMPINA GRANDE</v>
          </cell>
          <cell r="C278">
            <v>2012</v>
          </cell>
          <cell r="E278">
            <v>225302513.47999999</v>
          </cell>
          <cell r="F278">
            <v>163954516.63</v>
          </cell>
          <cell r="G278">
            <v>0.17180000000000001</v>
          </cell>
          <cell r="K278">
            <v>0.72770833355374076</v>
          </cell>
        </row>
        <row r="279">
          <cell r="A279" t="str">
            <v>CAMPINA GRANDE2013</v>
          </cell>
          <cell r="B279" t="str">
            <v>CAMPINA GRANDE</v>
          </cell>
          <cell r="C279">
            <v>2013</v>
          </cell>
          <cell r="E279">
            <v>237387928.38</v>
          </cell>
          <cell r="F279">
            <v>168559733.84</v>
          </cell>
          <cell r="G279">
            <v>0.20180000000000001</v>
          </cell>
          <cell r="K279">
            <v>0.71006025870943656</v>
          </cell>
        </row>
        <row r="280">
          <cell r="A280" t="str">
            <v>CAMPINA GRANDE2014</v>
          </cell>
          <cell r="B280" t="str">
            <v>CAMPINA GRANDE</v>
          </cell>
          <cell r="C280">
            <v>2014</v>
          </cell>
          <cell r="E280">
            <v>254023472.43000001</v>
          </cell>
          <cell r="F280">
            <v>174554486.49000001</v>
          </cell>
          <cell r="G280">
            <v>0.2165</v>
          </cell>
          <cell r="K280">
            <v>0.68715888661864166</v>
          </cell>
        </row>
        <row r="281">
          <cell r="A281" t="str">
            <v>DIANÓPOLIS2006</v>
          </cell>
          <cell r="B281" t="str">
            <v>DIANÓPOLIS</v>
          </cell>
          <cell r="C281">
            <v>2006</v>
          </cell>
          <cell r="E281">
            <v>2847578.67</v>
          </cell>
          <cell r="F281">
            <v>1305765.81</v>
          </cell>
          <cell r="G281">
            <v>0.17380000000000001</v>
          </cell>
          <cell r="H281">
            <v>1026940.53</v>
          </cell>
          <cell r="I281">
            <v>1617468.69</v>
          </cell>
          <cell r="J281">
            <v>203169.45</v>
          </cell>
          <cell r="K281">
            <v>0.45855302392751807</v>
          </cell>
        </row>
        <row r="282">
          <cell r="A282" t="str">
            <v>DIANÓPOLIS2007</v>
          </cell>
          <cell r="B282" t="str">
            <v>DIANÓPOLIS</v>
          </cell>
          <cell r="C282">
            <v>2007</v>
          </cell>
          <cell r="E282">
            <v>3557219.57</v>
          </cell>
          <cell r="F282">
            <v>1688403.34</v>
          </cell>
          <cell r="G282">
            <v>0.15290000000000001</v>
          </cell>
          <cell r="H282">
            <v>2543613.91</v>
          </cell>
          <cell r="I282">
            <v>916344.62</v>
          </cell>
          <cell r="J282">
            <v>97261.04</v>
          </cell>
          <cell r="K282">
            <v>0.47464130531588189</v>
          </cell>
        </row>
        <row r="283">
          <cell r="A283" t="str">
            <v>DIANÓPOLIS2008</v>
          </cell>
          <cell r="B283" t="str">
            <v>DIANÓPOLIS</v>
          </cell>
          <cell r="C283">
            <v>2008</v>
          </cell>
          <cell r="E283">
            <v>4966827.99</v>
          </cell>
          <cell r="F283">
            <v>1923051.38</v>
          </cell>
          <cell r="G283">
            <v>0.25769999999999998</v>
          </cell>
          <cell r="H283">
            <v>3673201.36</v>
          </cell>
          <cell r="I283">
            <v>1096922.3600000001</v>
          </cell>
          <cell r="J283">
            <v>196704.27</v>
          </cell>
          <cell r="K283">
            <v>0.38717897697922893</v>
          </cell>
        </row>
        <row r="284">
          <cell r="A284" t="str">
            <v>DIANÓPOLIS2009</v>
          </cell>
          <cell r="B284" t="str">
            <v>DIANÓPOLIS</v>
          </cell>
          <cell r="C284">
            <v>2009</v>
          </cell>
          <cell r="E284">
            <v>5429866.3499999996</v>
          </cell>
          <cell r="F284">
            <v>1813293.1</v>
          </cell>
          <cell r="G284">
            <v>0.29830000000000001</v>
          </cell>
          <cell r="H284">
            <v>4052449.89</v>
          </cell>
          <cell r="I284">
            <v>1104616.6399999999</v>
          </cell>
          <cell r="J284">
            <v>272799.82</v>
          </cell>
          <cell r="K284">
            <v>0.33394801697098864</v>
          </cell>
        </row>
        <row r="285">
          <cell r="A285" t="str">
            <v>DIANÓPOLIS2010</v>
          </cell>
          <cell r="B285" t="str">
            <v>DIANÓPOLIS</v>
          </cell>
          <cell r="C285">
            <v>2010</v>
          </cell>
          <cell r="E285">
            <v>5609181.8399999999</v>
          </cell>
          <cell r="F285">
            <v>2025995.85</v>
          </cell>
          <cell r="G285">
            <v>0.26679999999999998</v>
          </cell>
          <cell r="H285">
            <v>4140511.91</v>
          </cell>
          <cell r="I285">
            <v>1201710.1299999999</v>
          </cell>
          <cell r="J285">
            <v>266959.8</v>
          </cell>
          <cell r="K285">
            <v>0.36119275641097776</v>
          </cell>
        </row>
        <row r="286">
          <cell r="A286" t="str">
            <v>DIANÓPOLIS2011</v>
          </cell>
          <cell r="B286" t="str">
            <v>DIANÓPOLIS</v>
          </cell>
          <cell r="C286">
            <v>2011</v>
          </cell>
          <cell r="E286">
            <v>5997851.25</v>
          </cell>
          <cell r="F286">
            <v>2895369.69</v>
          </cell>
          <cell r="G286">
            <v>0.21640000000000001</v>
          </cell>
          <cell r="H286">
            <v>4133785.6000000001</v>
          </cell>
          <cell r="I286">
            <v>1466421.05</v>
          </cell>
          <cell r="J286">
            <v>397644.6</v>
          </cell>
          <cell r="K286">
            <v>0.48273449429076787</v>
          </cell>
        </row>
        <row r="287">
          <cell r="A287" t="str">
            <v>DIANÓPOLIS2012</v>
          </cell>
          <cell r="B287" t="str">
            <v>DIANÓPOLIS</v>
          </cell>
          <cell r="C287">
            <v>2012</v>
          </cell>
          <cell r="E287">
            <v>7299750.7999999998</v>
          </cell>
          <cell r="F287">
            <v>2872646.64</v>
          </cell>
          <cell r="G287">
            <v>0.17180000000000001</v>
          </cell>
          <cell r="H287">
            <v>4712425.12</v>
          </cell>
          <cell r="I287">
            <v>1872187.08</v>
          </cell>
          <cell r="J287">
            <v>715138.6</v>
          </cell>
          <cell r="K287">
            <v>0.39352667217078152</v>
          </cell>
        </row>
        <row r="288">
          <cell r="A288" t="str">
            <v>DIANÓPOLIS2013</v>
          </cell>
          <cell r="B288" t="str">
            <v>DIANÓPOLIS</v>
          </cell>
          <cell r="C288">
            <v>2013</v>
          </cell>
          <cell r="E288">
            <v>6918873.8700000001</v>
          </cell>
          <cell r="F288">
            <v>3434875.32</v>
          </cell>
          <cell r="G288">
            <v>0.20419999999999999</v>
          </cell>
          <cell r="H288">
            <v>5027814.1900000004</v>
          </cell>
          <cell r="I288">
            <v>1624620.34</v>
          </cell>
          <cell r="J288">
            <v>17164.47</v>
          </cell>
          <cell r="K288">
            <v>0.49645005596842884</v>
          </cell>
        </row>
        <row r="289">
          <cell r="A289" t="str">
            <v>DIANÓPOLIS2014</v>
          </cell>
          <cell r="B289" t="str">
            <v>DIANÓPOLIS</v>
          </cell>
          <cell r="C289">
            <v>2014</v>
          </cell>
          <cell r="E289">
            <v>8185854.8899999997</v>
          </cell>
          <cell r="F289">
            <v>3285388.96</v>
          </cell>
          <cell r="G289">
            <v>0.20760000000000001</v>
          </cell>
          <cell r="H289">
            <v>5440042.3300000001</v>
          </cell>
          <cell r="I289">
            <v>1815448.1</v>
          </cell>
          <cell r="J289">
            <v>561554.14</v>
          </cell>
          <cell r="K289">
            <v>0.40134952355599357</v>
          </cell>
        </row>
        <row r="290">
          <cell r="A290" t="str">
            <v>SÃO JULIÃO2006</v>
          </cell>
          <cell r="B290" t="str">
            <v>SÃO JULIÃO</v>
          </cell>
          <cell r="C290">
            <v>2006</v>
          </cell>
          <cell r="E290">
            <v>1143479.43</v>
          </cell>
          <cell r="F290">
            <v>449825</v>
          </cell>
          <cell r="G290">
            <v>0.23419999999999999</v>
          </cell>
          <cell r="H290">
            <v>200724.54</v>
          </cell>
          <cell r="I290">
            <v>921669.44</v>
          </cell>
          <cell r="J290">
            <v>21085.45</v>
          </cell>
          <cell r="K290">
            <v>0.39338267764029655</v>
          </cell>
        </row>
        <row r="291">
          <cell r="A291" t="str">
            <v>SÃO JULIÃO2007</v>
          </cell>
          <cell r="B291" t="str">
            <v>SÃO JULIÃO</v>
          </cell>
          <cell r="C291">
            <v>2007</v>
          </cell>
          <cell r="E291">
            <v>1167899.3899999999</v>
          </cell>
          <cell r="F291">
            <v>510795.3</v>
          </cell>
          <cell r="G291">
            <v>0.20469999999999999</v>
          </cell>
          <cell r="H291">
            <v>247353.36</v>
          </cell>
          <cell r="I291">
            <v>890675.03</v>
          </cell>
          <cell r="J291">
            <v>29871</v>
          </cell>
          <cell r="K291">
            <v>0.43736241698011336</v>
          </cell>
        </row>
        <row r="292">
          <cell r="A292" t="str">
            <v>SÃO JULIÃO2008</v>
          </cell>
          <cell r="B292" t="str">
            <v>SÃO JULIÃO</v>
          </cell>
          <cell r="C292">
            <v>2008</v>
          </cell>
          <cell r="E292">
            <v>1266598.3899999999</v>
          </cell>
          <cell r="F292">
            <v>570748.72</v>
          </cell>
          <cell r="G292">
            <v>0.16250000000000001</v>
          </cell>
          <cell r="H292">
            <v>548929.5</v>
          </cell>
          <cell r="I292">
            <v>717668.89</v>
          </cell>
          <cell r="K292">
            <v>0.45061538409187463</v>
          </cell>
        </row>
        <row r="293">
          <cell r="A293" t="str">
            <v>SÃO JULIÃO2009</v>
          </cell>
          <cell r="B293" t="str">
            <v>SÃO JULIÃO</v>
          </cell>
          <cell r="C293">
            <v>2009</v>
          </cell>
          <cell r="E293">
            <v>1458898.24</v>
          </cell>
          <cell r="F293">
            <v>706753.93</v>
          </cell>
          <cell r="G293">
            <v>0.1691</v>
          </cell>
          <cell r="H293">
            <v>487059.57</v>
          </cell>
          <cell r="I293">
            <v>971838.67</v>
          </cell>
          <cell r="K293">
            <v>0.48444360999434755</v>
          </cell>
        </row>
        <row r="294">
          <cell r="A294" t="str">
            <v>SÃO JULIÃO2010</v>
          </cell>
          <cell r="B294" t="str">
            <v>SÃO JULIÃO</v>
          </cell>
          <cell r="C294">
            <v>2010</v>
          </cell>
          <cell r="E294">
            <v>1954874.94</v>
          </cell>
          <cell r="F294">
            <v>952553.87</v>
          </cell>
          <cell r="G294">
            <v>0.26429999999999998</v>
          </cell>
          <cell r="H294">
            <v>620448.68999999994</v>
          </cell>
          <cell r="I294">
            <v>1238762.8899999999</v>
          </cell>
          <cell r="J294">
            <v>95663.360000000001</v>
          </cell>
          <cell r="K294">
            <v>0.48727100159153919</v>
          </cell>
        </row>
        <row r="295">
          <cell r="A295" t="str">
            <v>SÃO JULIÃO2011</v>
          </cell>
          <cell r="B295" t="str">
            <v>SÃO JULIÃO</v>
          </cell>
          <cell r="C295">
            <v>2011</v>
          </cell>
          <cell r="E295">
            <v>2177190.73</v>
          </cell>
          <cell r="F295">
            <v>756327.71</v>
          </cell>
          <cell r="G295">
            <v>0.26250000000000001</v>
          </cell>
          <cell r="H295">
            <v>650755.17000000004</v>
          </cell>
          <cell r="I295">
            <v>1509282.36</v>
          </cell>
          <cell r="J295">
            <v>17153.2</v>
          </cell>
          <cell r="K295">
            <v>0.34738697881558589</v>
          </cell>
        </row>
        <row r="296">
          <cell r="A296" t="str">
            <v>SÃO JULIÃO2012</v>
          </cell>
          <cell r="B296" t="str">
            <v>SÃO JULIÃO</v>
          </cell>
          <cell r="C296">
            <v>2012</v>
          </cell>
          <cell r="E296">
            <v>1924974.13</v>
          </cell>
          <cell r="F296">
            <v>1000961.91</v>
          </cell>
          <cell r="G296">
            <v>0.15870000000000001</v>
          </cell>
          <cell r="H296">
            <v>870916.9</v>
          </cell>
          <cell r="I296">
            <v>929356.23</v>
          </cell>
          <cell r="J296">
            <v>124701</v>
          </cell>
          <cell r="K296">
            <v>0.51998720107474905</v>
          </cell>
        </row>
        <row r="297">
          <cell r="A297" t="str">
            <v>SÃO JULIÃO2013</v>
          </cell>
          <cell r="B297" t="str">
            <v>SÃO JULIÃO</v>
          </cell>
          <cell r="C297">
            <v>2013</v>
          </cell>
          <cell r="E297">
            <v>2737551.38</v>
          </cell>
          <cell r="F297">
            <v>1286348.26</v>
          </cell>
          <cell r="G297">
            <v>0.2432</v>
          </cell>
          <cell r="H297">
            <v>972283.72</v>
          </cell>
          <cell r="I297">
            <v>1288494.1399999999</v>
          </cell>
          <cell r="J297">
            <v>476773.52</v>
          </cell>
          <cell r="K297">
            <v>0.46989008841908936</v>
          </cell>
        </row>
        <row r="298">
          <cell r="A298" t="str">
            <v>SÃO JULIÃO2014</v>
          </cell>
          <cell r="B298" t="str">
            <v>SÃO JULIÃO</v>
          </cell>
          <cell r="C298">
            <v>2014</v>
          </cell>
          <cell r="E298">
            <v>3242575.1</v>
          </cell>
          <cell r="F298">
            <v>1595932.35</v>
          </cell>
          <cell r="G298">
            <v>0.23200000000000001</v>
          </cell>
          <cell r="H298">
            <v>1130235.8400000001</v>
          </cell>
          <cell r="I298">
            <v>1634027.49</v>
          </cell>
          <cell r="J298">
            <v>478311.77</v>
          </cell>
          <cell r="K298">
            <v>0.4921805357723249</v>
          </cell>
        </row>
        <row r="299">
          <cell r="A299" t="str">
            <v>SÃO JOÃO DO PIAUÍ2006</v>
          </cell>
          <cell r="B299" t="str">
            <v>SÃO JOÃO DO PIAUÍ</v>
          </cell>
          <cell r="C299">
            <v>2006</v>
          </cell>
          <cell r="E299">
            <v>3658467.11</v>
          </cell>
          <cell r="F299">
            <v>2416629.83</v>
          </cell>
          <cell r="G299">
            <v>0.15229999999999999</v>
          </cell>
          <cell r="H299">
            <v>2498635.6800000002</v>
          </cell>
          <cell r="I299">
            <v>1121876.29</v>
          </cell>
          <cell r="J299">
            <v>37955.14</v>
          </cell>
          <cell r="K299">
            <v>0.66055803081963482</v>
          </cell>
        </row>
        <row r="300">
          <cell r="A300" t="str">
            <v>SÃO JOÃO DO PIAUÍ2007</v>
          </cell>
          <cell r="B300" t="str">
            <v>SÃO JOÃO DO PIAUÍ</v>
          </cell>
          <cell r="C300">
            <v>2007</v>
          </cell>
          <cell r="E300">
            <v>3692915.51</v>
          </cell>
          <cell r="F300">
            <v>2432383.36</v>
          </cell>
          <cell r="G300">
            <v>0.15720000000000001</v>
          </cell>
          <cell r="H300">
            <v>2343727.89</v>
          </cell>
          <cell r="I300">
            <v>1293141.22</v>
          </cell>
          <cell r="J300">
            <v>56046.400000000001</v>
          </cell>
          <cell r="K300">
            <v>0.65866206616787726</v>
          </cell>
        </row>
        <row r="301">
          <cell r="A301" t="str">
            <v>SÃO JOÃO DO PIAUÍ2008</v>
          </cell>
          <cell r="B301" t="str">
            <v>SÃO JOÃO DO PIAUÍ</v>
          </cell>
          <cell r="C301">
            <v>2008</v>
          </cell>
          <cell r="E301">
            <v>6667480.0199999996</v>
          </cell>
          <cell r="F301">
            <v>3738714.88</v>
          </cell>
          <cell r="G301">
            <v>0.28820000000000001</v>
          </cell>
          <cell r="H301">
            <v>2622879.9500000002</v>
          </cell>
          <cell r="I301">
            <v>3876179.58</v>
          </cell>
          <cell r="J301">
            <v>168420.49</v>
          </cell>
          <cell r="K301">
            <v>0.56073882018172139</v>
          </cell>
        </row>
        <row r="302">
          <cell r="A302" t="str">
            <v>SÃO JOÃO DO PIAUÍ2009</v>
          </cell>
          <cell r="B302" t="str">
            <v>SÃO JOÃO DO PIAUÍ</v>
          </cell>
          <cell r="C302">
            <v>2009</v>
          </cell>
          <cell r="E302">
            <v>6790332.4699999997</v>
          </cell>
          <cell r="F302">
            <v>4330584.34</v>
          </cell>
          <cell r="G302">
            <v>0.22370000000000001</v>
          </cell>
          <cell r="H302">
            <v>1836435.71</v>
          </cell>
          <cell r="I302">
            <v>4921804.26</v>
          </cell>
          <cell r="J302">
            <v>32092.5</v>
          </cell>
          <cell r="K302">
            <v>0.63775733502486365</v>
          </cell>
        </row>
        <row r="303">
          <cell r="A303" t="str">
            <v>SÃO JOÃO DO PIAUÍ2010</v>
          </cell>
          <cell r="B303" t="str">
            <v>SÃO JOÃO DO PIAUÍ</v>
          </cell>
          <cell r="C303">
            <v>2010</v>
          </cell>
          <cell r="E303">
            <v>6481362.1100000003</v>
          </cell>
          <cell r="F303">
            <v>4984857.05</v>
          </cell>
          <cell r="G303">
            <v>0.15179999999999999</v>
          </cell>
          <cell r="H303">
            <v>1317186.57</v>
          </cell>
          <cell r="I303">
            <v>5012384.4000000004</v>
          </cell>
          <cell r="J303">
            <v>151791.14000000001</v>
          </cell>
          <cell r="K303">
            <v>0.76910639544563253</v>
          </cell>
        </row>
        <row r="304">
          <cell r="A304" t="str">
            <v>SÃO JOÃO DO PIAUÍ2011</v>
          </cell>
          <cell r="B304" t="str">
            <v>SÃO JOÃO DO PIAUÍ</v>
          </cell>
          <cell r="C304">
            <v>2011</v>
          </cell>
          <cell r="E304">
            <v>7665750.5800000001</v>
          </cell>
          <cell r="F304">
            <v>5122188.68</v>
          </cell>
          <cell r="G304">
            <v>0.16800000000000001</v>
          </cell>
          <cell r="H304">
            <v>1652545.59</v>
          </cell>
          <cell r="I304">
            <v>5925146.2400000002</v>
          </cell>
          <cell r="J304">
            <v>88058.75</v>
          </cell>
          <cell r="K304">
            <v>0.6681914088574481</v>
          </cell>
        </row>
        <row r="305">
          <cell r="A305" t="str">
            <v>SÃO JOÃO DO PIAUÍ2012</v>
          </cell>
          <cell r="B305" t="str">
            <v>SÃO JOÃO DO PIAUÍ</v>
          </cell>
          <cell r="C305">
            <v>2012</v>
          </cell>
          <cell r="E305">
            <v>8974374.6400000006</v>
          </cell>
          <cell r="F305">
            <v>6955843.8700000001</v>
          </cell>
          <cell r="G305">
            <v>0.15</v>
          </cell>
          <cell r="H305">
            <v>1911106.62</v>
          </cell>
          <cell r="I305">
            <v>7034515.6299999999</v>
          </cell>
          <cell r="J305">
            <v>28752.39</v>
          </cell>
          <cell r="K305">
            <v>0.77507839253744371</v>
          </cell>
        </row>
        <row r="306">
          <cell r="A306" t="str">
            <v>SÃO JOÃO DO PIAUÍ2013</v>
          </cell>
          <cell r="B306" t="str">
            <v>SÃO JOÃO DO PIAUÍ</v>
          </cell>
          <cell r="C306">
            <v>2013</v>
          </cell>
          <cell r="E306">
            <v>9901912.9600000009</v>
          </cell>
          <cell r="F306">
            <v>6921545.2999999998</v>
          </cell>
          <cell r="G306">
            <v>0.19689999999999999</v>
          </cell>
          <cell r="H306">
            <v>5491052.9400000004</v>
          </cell>
          <cell r="I306">
            <v>4321595.97</v>
          </cell>
          <cell r="J306">
            <v>89264.05</v>
          </cell>
          <cell r="K306">
            <v>0.69901092121900443</v>
          </cell>
        </row>
        <row r="307">
          <cell r="A307" t="str">
            <v>SÃO JOÃO DO PIAUÍ2014</v>
          </cell>
          <cell r="B307" t="str">
            <v>SÃO JOÃO DO PIAUÍ</v>
          </cell>
          <cell r="C307">
            <v>2014</v>
          </cell>
          <cell r="E307">
            <v>10775957</v>
          </cell>
          <cell r="F307">
            <v>8906522.5700000003</v>
          </cell>
          <cell r="G307">
            <v>0.184</v>
          </cell>
          <cell r="H307">
            <v>6336330.3600000003</v>
          </cell>
          <cell r="I307">
            <v>3726049.78</v>
          </cell>
          <cell r="J307">
            <v>713576.86</v>
          </cell>
          <cell r="K307">
            <v>0.82651801320291096</v>
          </cell>
        </row>
        <row r="308">
          <cell r="A308" t="str">
            <v>FRONTEIRAS2006</v>
          </cell>
          <cell r="B308" t="str">
            <v>FRONTEIRAS</v>
          </cell>
          <cell r="C308">
            <v>2006</v>
          </cell>
          <cell r="E308">
            <v>1729212.57</v>
          </cell>
          <cell r="F308">
            <v>779930.37</v>
          </cell>
          <cell r="G308">
            <v>0.1045</v>
          </cell>
          <cell r="H308">
            <v>859818.11</v>
          </cell>
          <cell r="I308">
            <v>679627.59</v>
          </cell>
          <cell r="J308">
            <v>189766.87</v>
          </cell>
          <cell r="K308">
            <v>0.45103209607133493</v>
          </cell>
        </row>
        <row r="309">
          <cell r="A309" t="str">
            <v>FRONTEIRAS2007</v>
          </cell>
          <cell r="B309" t="str">
            <v>FRONTEIRAS</v>
          </cell>
          <cell r="C309">
            <v>2007</v>
          </cell>
          <cell r="E309">
            <v>2093550.42</v>
          </cell>
          <cell r="F309">
            <v>840473.8</v>
          </cell>
          <cell r="G309">
            <v>0.15079999999999999</v>
          </cell>
          <cell r="H309">
            <v>876854.87</v>
          </cell>
          <cell r="I309">
            <v>1096476.99</v>
          </cell>
          <cell r="J309">
            <v>120218.56</v>
          </cell>
          <cell r="K309">
            <v>0.4014585901399022</v>
          </cell>
        </row>
        <row r="310">
          <cell r="A310" t="str">
            <v>FRONTEIRAS2008</v>
          </cell>
          <cell r="B310" t="str">
            <v>FRONTEIRAS</v>
          </cell>
          <cell r="C310">
            <v>2008</v>
          </cell>
          <cell r="E310">
            <v>2080210.43</v>
          </cell>
          <cell r="F310">
            <v>984180.09</v>
          </cell>
          <cell r="G310">
            <v>0.1072</v>
          </cell>
          <cell r="H310">
            <v>972012.42</v>
          </cell>
          <cell r="I310">
            <v>1080037.3700000001</v>
          </cell>
          <cell r="J310">
            <v>28160.639999999999</v>
          </cell>
          <cell r="K310">
            <v>0.47311564051719518</v>
          </cell>
        </row>
        <row r="311">
          <cell r="A311" t="str">
            <v>FRONTEIRAS2009</v>
          </cell>
          <cell r="B311" t="str">
            <v>FRONTEIRAS</v>
          </cell>
          <cell r="C311">
            <v>2009</v>
          </cell>
          <cell r="E311">
            <v>2861169.43</v>
          </cell>
          <cell r="F311">
            <v>1067587.94</v>
          </cell>
          <cell r="G311">
            <v>0.15060000000000001</v>
          </cell>
          <cell r="H311">
            <v>1280773.4099999999</v>
          </cell>
          <cell r="I311">
            <v>1527601.02</v>
          </cell>
          <cell r="J311">
            <v>52795</v>
          </cell>
          <cell r="K311">
            <v>0.37312992680758506</v>
          </cell>
        </row>
        <row r="312">
          <cell r="A312" t="str">
            <v>FRONTEIRAS2010</v>
          </cell>
          <cell r="B312" t="str">
            <v>FRONTEIRAS</v>
          </cell>
          <cell r="C312">
            <v>2010</v>
          </cell>
          <cell r="E312">
            <v>4277752.8</v>
          </cell>
          <cell r="F312">
            <v>1180172.73</v>
          </cell>
          <cell r="G312">
            <v>0.23100000000000001</v>
          </cell>
          <cell r="H312">
            <v>1472203.97</v>
          </cell>
          <cell r="I312">
            <v>2791571.82</v>
          </cell>
          <cell r="J312">
            <v>13977.01</v>
          </cell>
          <cell r="K312">
            <v>0.4014585901399022</v>
          </cell>
        </row>
        <row r="313">
          <cell r="A313" t="str">
            <v>FRONTEIRAS2011</v>
          </cell>
          <cell r="B313" t="str">
            <v>FRONTEIRAS</v>
          </cell>
          <cell r="C313">
            <v>2011</v>
          </cell>
          <cell r="E313">
            <v>3793713.72</v>
          </cell>
          <cell r="F313">
            <v>1537843.76</v>
          </cell>
          <cell r="G313">
            <v>0.15909999999999999</v>
          </cell>
          <cell r="H313">
            <v>1619985.32</v>
          </cell>
          <cell r="I313">
            <v>2097233.61</v>
          </cell>
          <cell r="J313">
            <v>76494.789999999994</v>
          </cell>
          <cell r="K313">
            <v>0.25942392142335924</v>
          </cell>
        </row>
        <row r="314">
          <cell r="A314" t="str">
            <v>FRONTEIRAS2012</v>
          </cell>
          <cell r="B314" t="str">
            <v>FRONTEIRAS</v>
          </cell>
          <cell r="C314">
            <v>2012</v>
          </cell>
          <cell r="E314">
            <v>6729890.0700000003</v>
          </cell>
          <cell r="F314">
            <v>3225766.41</v>
          </cell>
          <cell r="G314">
            <v>0.17</v>
          </cell>
          <cell r="H314">
            <v>2850382.19</v>
          </cell>
          <cell r="I314">
            <v>3590363.95</v>
          </cell>
          <cell r="J314">
            <v>289143.93</v>
          </cell>
          <cell r="K314">
            <v>0.47931933158605072</v>
          </cell>
        </row>
        <row r="315">
          <cell r="A315" t="str">
            <v>FRONTEIRAS2013</v>
          </cell>
          <cell r="B315" t="str">
            <v>FRONTEIRAS</v>
          </cell>
          <cell r="C315">
            <v>2013</v>
          </cell>
          <cell r="E315">
            <v>7437121.5999999996</v>
          </cell>
          <cell r="F315">
            <v>3800824.32</v>
          </cell>
          <cell r="G315">
            <v>0.1716</v>
          </cell>
          <cell r="H315">
            <v>2687982.47</v>
          </cell>
          <cell r="I315">
            <v>4141552.35</v>
          </cell>
          <cell r="J315">
            <v>578959.31999999995</v>
          </cell>
          <cell r="K315">
            <v>0.51106120410885847</v>
          </cell>
        </row>
        <row r="316">
          <cell r="A316" t="str">
            <v>FRONTEIRAS2014</v>
          </cell>
          <cell r="B316" t="str">
            <v>FRONTEIRAS</v>
          </cell>
          <cell r="C316">
            <v>2014</v>
          </cell>
          <cell r="E316">
            <v>8107910.1399999997</v>
          </cell>
          <cell r="F316">
            <v>4120190.62</v>
          </cell>
          <cell r="G316">
            <v>0.18770000000000001</v>
          </cell>
          <cell r="H316">
            <v>3117972.72</v>
          </cell>
          <cell r="I316">
            <v>4625470.07</v>
          </cell>
          <cell r="J316">
            <v>355055.58</v>
          </cell>
          <cell r="K316">
            <v>0.50816925062763463</v>
          </cell>
        </row>
        <row r="317">
          <cell r="A317" t="str">
            <v>ALEGRETE DO PIAUÍ2006</v>
          </cell>
          <cell r="B317" t="str">
            <v>ALEGRETE DO PIAUÍ</v>
          </cell>
          <cell r="C317">
            <v>2006</v>
          </cell>
          <cell r="E317">
            <v>954707.48</v>
          </cell>
          <cell r="F317">
            <v>409022.6</v>
          </cell>
          <cell r="G317">
            <v>0.18</v>
          </cell>
          <cell r="H317">
            <v>350</v>
          </cell>
          <cell r="I317">
            <v>212950.37</v>
          </cell>
          <cell r="J317">
            <v>741407.11</v>
          </cell>
          <cell r="K317">
            <v>0.42842714503504253</v>
          </cell>
        </row>
        <row r="318">
          <cell r="A318" t="str">
            <v>ALEGRETE DO PIAUÍ2007</v>
          </cell>
          <cell r="B318" t="str">
            <v>ALEGRETE DO PIAUÍ</v>
          </cell>
          <cell r="C318">
            <v>2007</v>
          </cell>
          <cell r="E318">
            <v>986149.44</v>
          </cell>
          <cell r="F318">
            <v>429326.65</v>
          </cell>
          <cell r="G318">
            <v>0.15720000000000001</v>
          </cell>
          <cell r="H318">
            <v>175670.44</v>
          </cell>
          <cell r="I318">
            <v>808480</v>
          </cell>
          <cell r="J318">
            <v>1999</v>
          </cell>
          <cell r="K318">
            <v>0.4353565824668521</v>
          </cell>
        </row>
        <row r="319">
          <cell r="A319" t="str">
            <v>ALEGRETE DO PIAUÍ2008</v>
          </cell>
          <cell r="B319" t="str">
            <v>ALEGRETE DO PIAUÍ</v>
          </cell>
          <cell r="C319">
            <v>2008</v>
          </cell>
          <cell r="E319">
            <v>1123019.54</v>
          </cell>
          <cell r="F319">
            <v>494719.62</v>
          </cell>
          <cell r="G319">
            <v>0.15160000000000001</v>
          </cell>
          <cell r="H319">
            <v>342720.74</v>
          </cell>
          <cell r="I319">
            <v>740298.8</v>
          </cell>
          <cell r="J319">
            <v>40000</v>
          </cell>
          <cell r="K319">
            <v>0.44052627971192737</v>
          </cell>
        </row>
        <row r="320">
          <cell r="A320" t="str">
            <v>ALEGRETE DO PIAUÍ2009</v>
          </cell>
          <cell r="B320" t="str">
            <v>ALEGRETE DO PIAUÍ</v>
          </cell>
          <cell r="C320">
            <v>2009</v>
          </cell>
          <cell r="E320">
            <v>1273004.33</v>
          </cell>
          <cell r="F320">
            <v>952803.8</v>
          </cell>
          <cell r="G320">
            <v>0.15079999999999999</v>
          </cell>
          <cell r="H320">
            <v>402520.43</v>
          </cell>
          <cell r="I320">
            <v>791190.38</v>
          </cell>
          <cell r="J320">
            <v>79293.52</v>
          </cell>
          <cell r="K320">
            <v>0.74846862461182673</v>
          </cell>
        </row>
        <row r="321">
          <cell r="A321" t="str">
            <v>ALEGRETE DO PIAUÍ2010</v>
          </cell>
          <cell r="B321" t="str">
            <v>ALEGRETE DO PIAUÍ</v>
          </cell>
          <cell r="C321">
            <v>2010</v>
          </cell>
          <cell r="E321">
            <v>1228210.1499999999</v>
          </cell>
          <cell r="F321">
            <v>546783.42000000004</v>
          </cell>
          <cell r="G321">
            <v>0.16089999999999999</v>
          </cell>
          <cell r="H321">
            <v>478494.73</v>
          </cell>
          <cell r="I321">
            <v>689445.84</v>
          </cell>
          <cell r="J321">
            <v>60269.58</v>
          </cell>
          <cell r="K321">
            <v>0.44518718559686232</v>
          </cell>
        </row>
        <row r="322">
          <cell r="A322" t="str">
            <v>ALEGRETE DO PIAUÍ2011</v>
          </cell>
          <cell r="B322" t="str">
            <v>ALEGRETE DO PIAUÍ</v>
          </cell>
          <cell r="C322">
            <v>2011</v>
          </cell>
          <cell r="E322">
            <v>1452642.18</v>
          </cell>
          <cell r="F322">
            <v>639902.71</v>
          </cell>
          <cell r="G322">
            <v>0.16669999999999999</v>
          </cell>
          <cell r="H322">
            <v>531096.13</v>
          </cell>
          <cell r="I322">
            <v>892908.95</v>
          </cell>
          <cell r="J322">
            <v>28637.1</v>
          </cell>
          <cell r="K322">
            <v>0.44050952038305813</v>
          </cell>
        </row>
        <row r="323">
          <cell r="A323" t="str">
            <v>ALEGRETE DO PIAUÍ2012</v>
          </cell>
          <cell r="B323" t="str">
            <v>ALEGRETE DO PIAUÍ</v>
          </cell>
          <cell r="C323">
            <v>2012</v>
          </cell>
          <cell r="E323">
            <v>1380979.58</v>
          </cell>
          <cell r="F323">
            <v>578549.68999999994</v>
          </cell>
          <cell r="G323">
            <v>0.15060000000000001</v>
          </cell>
          <cell r="H323">
            <v>539522.41</v>
          </cell>
          <cell r="I323">
            <v>839684.27</v>
          </cell>
          <cell r="J323">
            <v>1772.9</v>
          </cell>
          <cell r="K323">
            <v>0.41894152410276764</v>
          </cell>
        </row>
        <row r="324">
          <cell r="A324" t="str">
            <v>ALEGRETE DO PIAUÍ2013</v>
          </cell>
          <cell r="B324" t="str">
            <v>ALEGRETE DO PIAUÍ</v>
          </cell>
          <cell r="C324">
            <v>2013</v>
          </cell>
          <cell r="E324">
            <v>2186183.85</v>
          </cell>
          <cell r="F324">
            <v>1126541.8600000001</v>
          </cell>
          <cell r="G324">
            <v>0.1867</v>
          </cell>
          <cell r="H324">
            <v>512342.23</v>
          </cell>
          <cell r="I324">
            <v>1226956.06</v>
          </cell>
          <cell r="J324">
            <v>338885.56</v>
          </cell>
          <cell r="K324">
            <v>0.51530060475014494</v>
          </cell>
        </row>
        <row r="325">
          <cell r="A325" t="str">
            <v>ALEGRETE DO PIAUÍ2014</v>
          </cell>
          <cell r="B325" t="str">
            <v>ALEGRETE DO PIAUÍ</v>
          </cell>
          <cell r="C325">
            <v>2014</v>
          </cell>
          <cell r="E325">
            <v>2503080.36</v>
          </cell>
          <cell r="F325">
            <v>1266186.29</v>
          </cell>
          <cell r="G325">
            <v>0.1943</v>
          </cell>
          <cell r="H325">
            <v>793021.48</v>
          </cell>
          <cell r="I325">
            <v>1284258.8799999999</v>
          </cell>
          <cell r="J325">
            <v>389800</v>
          </cell>
          <cell r="K325">
            <v>0.50585123443659641</v>
          </cell>
        </row>
        <row r="326">
          <cell r="A326" t="str">
            <v>BOCAÍNA2006</v>
          </cell>
          <cell r="B326" t="str">
            <v>BOCAÍNA</v>
          </cell>
          <cell r="C326">
            <v>2006</v>
          </cell>
          <cell r="E326">
            <v>1032196.36</v>
          </cell>
          <cell r="F326">
            <v>496151.26</v>
          </cell>
          <cell r="G326">
            <v>0.18770000000000001</v>
          </cell>
          <cell r="H326">
            <v>402504.94</v>
          </cell>
          <cell r="I326">
            <v>624692.42000000004</v>
          </cell>
          <cell r="J326">
            <v>4999</v>
          </cell>
          <cell r="K326">
            <v>0.4806752660898746</v>
          </cell>
        </row>
        <row r="327">
          <cell r="A327" t="str">
            <v>BOCAÍNA2007</v>
          </cell>
          <cell r="B327" t="str">
            <v>BOCAÍNA</v>
          </cell>
          <cell r="C327">
            <v>2007</v>
          </cell>
          <cell r="E327">
            <v>1160725.8799999999</v>
          </cell>
          <cell r="F327">
            <v>653438.30000000005</v>
          </cell>
          <cell r="G327">
            <v>0.1507</v>
          </cell>
          <cell r="H327">
            <v>640247.18000000005</v>
          </cell>
          <cell r="I327">
            <v>427278.7</v>
          </cell>
          <cell r="J327">
            <v>93200</v>
          </cell>
          <cell r="K327">
            <v>0.56295660436209116</v>
          </cell>
        </row>
        <row r="328">
          <cell r="A328" t="str">
            <v>BOCAÍNA2008</v>
          </cell>
          <cell r="B328" t="str">
            <v>BOCAÍNA</v>
          </cell>
          <cell r="C328">
            <v>2008</v>
          </cell>
          <cell r="E328">
            <v>1242488.74</v>
          </cell>
          <cell r="F328">
            <v>587206.24</v>
          </cell>
          <cell r="G328">
            <v>0.1633</v>
          </cell>
          <cell r="H328">
            <v>729437.88</v>
          </cell>
          <cell r="I328">
            <v>512350.86</v>
          </cell>
          <cell r="J328">
            <v>700</v>
          </cell>
          <cell r="K328">
            <v>0.4726048784957198</v>
          </cell>
        </row>
        <row r="329">
          <cell r="A329" t="str">
            <v>BOCAÍNA2009</v>
          </cell>
          <cell r="B329" t="str">
            <v>BOCAÍNA</v>
          </cell>
          <cell r="C329">
            <v>2009</v>
          </cell>
          <cell r="E329">
            <v>1295220.18</v>
          </cell>
          <cell r="F329">
            <v>670306.11</v>
          </cell>
          <cell r="G329">
            <v>0.1643</v>
          </cell>
          <cell r="H329">
            <v>728381.8</v>
          </cell>
          <cell r="I329">
            <v>557092.18000000005</v>
          </cell>
          <cell r="J329">
            <v>9746.2000000000007</v>
          </cell>
          <cell r="K329">
            <v>0.5175229048701202</v>
          </cell>
        </row>
        <row r="330">
          <cell r="A330" t="str">
            <v>BOCAÍNA2010</v>
          </cell>
          <cell r="B330" t="str">
            <v>BOCAÍNA</v>
          </cell>
          <cell r="C330">
            <v>2010</v>
          </cell>
          <cell r="E330">
            <v>1351628.22</v>
          </cell>
          <cell r="F330">
            <v>705001.87</v>
          </cell>
          <cell r="G330">
            <v>0.15590000000000001</v>
          </cell>
          <cell r="H330">
            <v>815244.14</v>
          </cell>
          <cell r="I330">
            <v>528565.07999999996</v>
          </cell>
          <cell r="J330">
            <v>7819</v>
          </cell>
          <cell r="K330">
            <v>0.52159451805467627</v>
          </cell>
        </row>
        <row r="331">
          <cell r="A331" t="str">
            <v>BOCAÍNA2011</v>
          </cell>
          <cell r="B331" t="str">
            <v>BOCAÍNA</v>
          </cell>
          <cell r="C331">
            <v>2011</v>
          </cell>
          <cell r="E331">
            <v>1779329.44</v>
          </cell>
          <cell r="F331">
            <v>1000539.01</v>
          </cell>
          <cell r="G331">
            <v>0.161</v>
          </cell>
          <cell r="H331">
            <v>1005881.5</v>
          </cell>
          <cell r="I331">
            <v>740635.74</v>
          </cell>
          <cell r="J331">
            <v>32812.199999999997</v>
          </cell>
          <cell r="K331">
            <v>0.56231240123807547</v>
          </cell>
        </row>
        <row r="332">
          <cell r="A332" t="str">
            <v>BOCAÍNA2012</v>
          </cell>
          <cell r="B332" t="str">
            <v>BOCAÍNA</v>
          </cell>
          <cell r="C332">
            <v>2012</v>
          </cell>
          <cell r="E332">
            <v>2022819.13</v>
          </cell>
          <cell r="F332">
            <v>1401734.19</v>
          </cell>
          <cell r="G332">
            <v>0.1643</v>
          </cell>
          <cell r="H332">
            <v>1253539.53</v>
          </cell>
          <cell r="I332">
            <v>728619.74</v>
          </cell>
          <cell r="J332">
            <v>40659.86</v>
          </cell>
          <cell r="K332">
            <v>0.69296071468337361</v>
          </cell>
        </row>
        <row r="333">
          <cell r="A333" t="str">
            <v>BOCAÍNA2013</v>
          </cell>
          <cell r="B333" t="str">
            <v>BOCAÍNA</v>
          </cell>
          <cell r="C333">
            <v>2013</v>
          </cell>
          <cell r="E333">
            <v>2570981.9700000002</v>
          </cell>
          <cell r="F333">
            <v>2015685.62</v>
          </cell>
          <cell r="G333">
            <v>0.155</v>
          </cell>
          <cell r="H333">
            <v>1497000.77</v>
          </cell>
          <cell r="I333">
            <v>814357.14</v>
          </cell>
          <cell r="J333">
            <v>259624.06</v>
          </cell>
          <cell r="K333">
            <v>0.78401390733984799</v>
          </cell>
        </row>
        <row r="334">
          <cell r="A334" t="str">
            <v>BOCAÍNA2014</v>
          </cell>
          <cell r="B334" t="str">
            <v>BOCAÍNA</v>
          </cell>
          <cell r="C334">
            <v>2014</v>
          </cell>
          <cell r="E334">
            <v>2854640.79</v>
          </cell>
          <cell r="F334">
            <v>1809040.93</v>
          </cell>
          <cell r="G334">
            <v>0.17510000000000001</v>
          </cell>
          <cell r="H334">
            <v>1694447.89</v>
          </cell>
          <cell r="I334">
            <v>648947.56000000006</v>
          </cell>
          <cell r="J334">
            <v>485245.34</v>
          </cell>
          <cell r="K334">
            <v>0.63371928837323166</v>
          </cell>
        </row>
        <row r="335">
          <cell r="A335" t="str">
            <v>PAES LANDIM2006</v>
          </cell>
          <cell r="B335" t="str">
            <v>PAES LANDIM</v>
          </cell>
          <cell r="C335">
            <v>2006</v>
          </cell>
          <cell r="E335">
            <v>723578.73</v>
          </cell>
          <cell r="F335">
            <v>256125.1</v>
          </cell>
          <cell r="G335">
            <v>0.17749999999999999</v>
          </cell>
          <cell r="H335">
            <v>230024.45</v>
          </cell>
          <cell r="I335">
            <v>428927.13</v>
          </cell>
          <cell r="J335">
            <v>64627.15</v>
          </cell>
          <cell r="K335">
            <v>0.35396991285246876</v>
          </cell>
        </row>
        <row r="336">
          <cell r="A336" t="str">
            <v>PAES LANDIM2007</v>
          </cell>
          <cell r="B336" t="str">
            <v>PAES LANDIM</v>
          </cell>
          <cell r="C336">
            <v>2007</v>
          </cell>
          <cell r="E336">
            <v>806257.39</v>
          </cell>
          <cell r="F336">
            <v>307457.49</v>
          </cell>
          <cell r="G336">
            <v>0.16039999999999999</v>
          </cell>
          <cell r="H336">
            <v>286558.28000000003</v>
          </cell>
          <cell r="I336">
            <v>508929.41</v>
          </cell>
          <cell r="J336">
            <v>10769.7</v>
          </cell>
          <cell r="K336">
            <v>0.38133912794275288</v>
          </cell>
        </row>
        <row r="337">
          <cell r="A337" t="str">
            <v>PAES LANDIM2008</v>
          </cell>
          <cell r="B337" t="str">
            <v>PAES LANDIM</v>
          </cell>
          <cell r="C337">
            <v>2008</v>
          </cell>
          <cell r="E337">
            <v>1394816.85</v>
          </cell>
          <cell r="F337">
            <v>553711.88</v>
          </cell>
          <cell r="G337">
            <v>0.21479999999999999</v>
          </cell>
          <cell r="H337">
            <v>395962.37</v>
          </cell>
          <cell r="I337">
            <v>986127.7</v>
          </cell>
          <cell r="J337">
            <v>12726.78</v>
          </cell>
          <cell r="K337">
            <v>0.39697819824875213</v>
          </cell>
        </row>
        <row r="338">
          <cell r="A338" t="str">
            <v>PAES LANDIM2009</v>
          </cell>
          <cell r="B338" t="str">
            <v>PAES LANDIM</v>
          </cell>
          <cell r="C338">
            <v>2009</v>
          </cell>
          <cell r="E338">
            <v>1224543.95</v>
          </cell>
          <cell r="F338">
            <v>470558.77</v>
          </cell>
          <cell r="G338">
            <v>0.1968</v>
          </cell>
          <cell r="H338">
            <v>382298.31</v>
          </cell>
          <cell r="I338">
            <v>799972.56</v>
          </cell>
          <cell r="J338">
            <v>42273.08</v>
          </cell>
          <cell r="K338">
            <v>0.38427266738772425</v>
          </cell>
        </row>
        <row r="339">
          <cell r="A339" t="str">
            <v>PAES LANDIM2010</v>
          </cell>
          <cell r="B339" t="str">
            <v>PAES LANDIM</v>
          </cell>
          <cell r="C339">
            <v>2010</v>
          </cell>
          <cell r="E339">
            <v>1537951.9</v>
          </cell>
          <cell r="F339">
            <v>899611.03</v>
          </cell>
          <cell r="G339">
            <v>0.21340000000000001</v>
          </cell>
          <cell r="H339">
            <v>565140.82999999996</v>
          </cell>
          <cell r="I339">
            <v>782030.07</v>
          </cell>
          <cell r="J339">
            <v>190781</v>
          </cell>
          <cell r="K339">
            <v>0.58494093996047603</v>
          </cell>
        </row>
        <row r="340">
          <cell r="A340" t="str">
            <v>PAES LANDIM2011</v>
          </cell>
          <cell r="B340" t="str">
            <v>PAES LANDIM</v>
          </cell>
          <cell r="C340">
            <v>2011</v>
          </cell>
          <cell r="E340">
            <v>1849625.28</v>
          </cell>
          <cell r="F340">
            <v>584019.48</v>
          </cell>
          <cell r="G340">
            <v>0.16</v>
          </cell>
          <cell r="H340">
            <v>621843.76</v>
          </cell>
          <cell r="I340">
            <v>1170940.52</v>
          </cell>
          <cell r="J340">
            <v>56841</v>
          </cell>
          <cell r="K340">
            <v>0.31575016102721087</v>
          </cell>
        </row>
        <row r="341">
          <cell r="A341" t="str">
            <v>PAES LANDIM2012</v>
          </cell>
          <cell r="B341" t="str">
            <v>PAES LANDIM</v>
          </cell>
          <cell r="C341">
            <v>2012</v>
          </cell>
          <cell r="E341">
            <v>1492313.27</v>
          </cell>
          <cell r="F341">
            <v>665577.27</v>
          </cell>
          <cell r="G341">
            <v>0.15260000000000001</v>
          </cell>
          <cell r="H341">
            <v>305673</v>
          </cell>
          <cell r="I341">
            <v>587492.30000000005</v>
          </cell>
          <cell r="J341">
            <v>599147.97</v>
          </cell>
          <cell r="K341">
            <v>0.44600372011702344</v>
          </cell>
        </row>
        <row r="342">
          <cell r="A342" t="str">
            <v>PAES LANDIM2013</v>
          </cell>
          <cell r="B342" t="str">
            <v>PAES LANDIM</v>
          </cell>
          <cell r="C342">
            <v>2013</v>
          </cell>
          <cell r="E342">
            <v>1731449.18</v>
          </cell>
          <cell r="F342">
            <v>840431.74</v>
          </cell>
          <cell r="G342">
            <v>0.15479999999999999</v>
          </cell>
          <cell r="H342">
            <v>939423.51</v>
          </cell>
          <cell r="I342">
            <v>666101.67000000004</v>
          </cell>
          <cell r="J342">
            <v>125924</v>
          </cell>
          <cell r="K342">
            <v>0.48539209218950335</v>
          </cell>
        </row>
        <row r="343">
          <cell r="A343" t="str">
            <v>PAES LANDIM2014</v>
          </cell>
          <cell r="B343" t="str">
            <v>PAES LANDIM</v>
          </cell>
          <cell r="C343">
            <v>2014</v>
          </cell>
          <cell r="E343">
            <v>2416958.96</v>
          </cell>
          <cell r="F343">
            <v>2000378.3</v>
          </cell>
          <cell r="G343">
            <v>0.16439999999999999</v>
          </cell>
          <cell r="H343">
            <v>1443137.1</v>
          </cell>
          <cell r="I343">
            <v>662046.5</v>
          </cell>
          <cell r="J343">
            <v>311775.35999999999</v>
          </cell>
          <cell r="K343">
            <v>0.82764264230618134</v>
          </cell>
        </row>
        <row r="344">
          <cell r="A344" t="str">
            <v>PICOS2006</v>
          </cell>
          <cell r="B344" t="str">
            <v>PICOS</v>
          </cell>
          <cell r="C344">
            <v>2006</v>
          </cell>
          <cell r="E344">
            <v>21265753.809999999</v>
          </cell>
          <cell r="F344">
            <v>18161184.5</v>
          </cell>
          <cell r="G344">
            <v>0.16420000000000001</v>
          </cell>
          <cell r="H344">
            <v>3684309.74</v>
          </cell>
          <cell r="I344">
            <v>16979274.18</v>
          </cell>
          <cell r="J344">
            <v>602169.89</v>
          </cell>
          <cell r="K344">
            <v>0.85401085060337212</v>
          </cell>
        </row>
        <row r="345">
          <cell r="A345" t="str">
            <v>PICOS2007</v>
          </cell>
          <cell r="B345" t="str">
            <v>PICOS</v>
          </cell>
          <cell r="C345">
            <v>2007</v>
          </cell>
          <cell r="E345">
            <v>24010794.079999998</v>
          </cell>
          <cell r="F345">
            <v>19350521.100000001</v>
          </cell>
          <cell r="G345">
            <v>0.16650000000000001</v>
          </cell>
          <cell r="H345">
            <v>4299609.9400000004</v>
          </cell>
          <cell r="I345">
            <v>19446447.5</v>
          </cell>
          <cell r="J345">
            <v>264736.64000000001</v>
          </cell>
          <cell r="K345">
            <v>0.80590925212749165</v>
          </cell>
        </row>
        <row r="346">
          <cell r="A346" t="str">
            <v>PICOS2008</v>
          </cell>
          <cell r="B346" t="str">
            <v>PICOS</v>
          </cell>
          <cell r="C346">
            <v>2008</v>
          </cell>
          <cell r="E346">
            <v>29496454.210000001</v>
          </cell>
          <cell r="F346">
            <v>24426646.059999999</v>
          </cell>
          <cell r="G346">
            <v>0.15290000000000001</v>
          </cell>
          <cell r="H346">
            <v>8589042.1899999995</v>
          </cell>
          <cell r="I346">
            <v>20137644.530000001</v>
          </cell>
          <cell r="J346">
            <v>769767.49</v>
          </cell>
          <cell r="K346">
            <v>0.82812143744785371</v>
          </cell>
        </row>
        <row r="347">
          <cell r="A347" t="str">
            <v>PICOS2009</v>
          </cell>
          <cell r="B347" t="str">
            <v>PICOS</v>
          </cell>
          <cell r="C347">
            <v>2009</v>
          </cell>
          <cell r="E347">
            <v>34547123.109999999</v>
          </cell>
          <cell r="F347">
            <v>29064531.23</v>
          </cell>
          <cell r="G347">
            <v>0.1527</v>
          </cell>
          <cell r="H347">
            <v>9310755.6899999995</v>
          </cell>
          <cell r="I347">
            <v>24697681.969999999</v>
          </cell>
          <cell r="J347">
            <v>538685.44999999995</v>
          </cell>
          <cell r="K347">
            <v>0.84130105819395973</v>
          </cell>
        </row>
        <row r="348">
          <cell r="A348" t="str">
            <v>PICOS2010</v>
          </cell>
          <cell r="B348" t="str">
            <v>PICOS</v>
          </cell>
          <cell r="C348">
            <v>2010</v>
          </cell>
          <cell r="E348">
            <v>37787566.060000002</v>
          </cell>
          <cell r="F348">
            <v>29325213.52</v>
          </cell>
          <cell r="G348">
            <v>0.1719</v>
          </cell>
          <cell r="H348">
            <v>13424336.02</v>
          </cell>
          <cell r="I348">
            <v>24103285.120000001</v>
          </cell>
          <cell r="J348">
            <v>259944.92</v>
          </cell>
          <cell r="K348">
            <v>0.77605457502705322</v>
          </cell>
        </row>
        <row r="349">
          <cell r="A349" t="str">
            <v>PICOS2011</v>
          </cell>
          <cell r="B349" t="str">
            <v>PICOS</v>
          </cell>
          <cell r="C349">
            <v>2011</v>
          </cell>
          <cell r="E349">
            <v>39601153.270000003</v>
          </cell>
          <cell r="F349">
            <v>30763965.18</v>
          </cell>
          <cell r="G349">
            <v>0.19789999999999999</v>
          </cell>
          <cell r="H349">
            <v>14704074.529999999</v>
          </cell>
          <cell r="I349">
            <v>24436029.27</v>
          </cell>
          <cell r="J349">
            <v>461049.47</v>
          </cell>
          <cell r="K349">
            <v>0.77684518352917142</v>
          </cell>
        </row>
        <row r="350">
          <cell r="A350" t="str">
            <v>PICOS2012</v>
          </cell>
          <cell r="B350" t="str">
            <v>PICOS</v>
          </cell>
          <cell r="C350">
            <v>2012</v>
          </cell>
          <cell r="E350">
            <v>45172659.990000002</v>
          </cell>
          <cell r="F350">
            <v>35284738.270000003</v>
          </cell>
          <cell r="G350">
            <v>0.17710000000000001</v>
          </cell>
          <cell r="H350">
            <v>17956692.59</v>
          </cell>
          <cell r="I350">
            <v>26738499.190000001</v>
          </cell>
          <cell r="J350">
            <v>477468.21</v>
          </cell>
          <cell r="K350">
            <v>0.78110826942250211</v>
          </cell>
        </row>
        <row r="351">
          <cell r="A351" t="str">
            <v>PICOS2013</v>
          </cell>
          <cell r="B351" t="str">
            <v>PICOS</v>
          </cell>
          <cell r="C351">
            <v>2013</v>
          </cell>
          <cell r="E351">
            <v>65187753.810000002</v>
          </cell>
          <cell r="F351">
            <v>35427234.530000001</v>
          </cell>
          <cell r="G351">
            <v>0.19020000000000001</v>
          </cell>
          <cell r="H351">
            <v>21196211.34</v>
          </cell>
          <cell r="I351">
            <v>23645112.219999999</v>
          </cell>
          <cell r="J351">
            <v>655533.52</v>
          </cell>
          <cell r="K351">
            <v>0.54346456902408802</v>
          </cell>
        </row>
        <row r="352">
          <cell r="A352" t="str">
            <v>PICOS2014</v>
          </cell>
          <cell r="B352" t="str">
            <v>PICOS</v>
          </cell>
          <cell r="C352">
            <v>2014</v>
          </cell>
          <cell r="E352">
            <v>57885736.789999999</v>
          </cell>
          <cell r="F352">
            <v>40113126.240000002</v>
          </cell>
          <cell r="G352">
            <v>0.185</v>
          </cell>
          <cell r="H352">
            <v>23987245.239999998</v>
          </cell>
          <cell r="I352">
            <v>25825765.899999999</v>
          </cell>
          <cell r="J352">
            <v>2225016.9700000002</v>
          </cell>
          <cell r="K352">
            <v>0.6929708156868396</v>
          </cell>
        </row>
        <row r="353">
          <cell r="A353" t="str">
            <v>CUMARU2006</v>
          </cell>
          <cell r="B353" t="str">
            <v>CUMARU</v>
          </cell>
          <cell r="C353">
            <v>2006</v>
          </cell>
          <cell r="E353">
            <v>3668273.09</v>
          </cell>
          <cell r="F353">
            <v>1916332.32</v>
          </cell>
          <cell r="G353">
            <v>0.17380000000000001</v>
          </cell>
          <cell r="H353">
            <v>2119297.02</v>
          </cell>
          <cell r="I353">
            <v>1042367</v>
          </cell>
          <cell r="J353">
            <v>506609.07</v>
          </cell>
          <cell r="K353">
            <v>0.52240721259932155</v>
          </cell>
        </row>
        <row r="354">
          <cell r="A354" t="str">
            <v>CUMARU2007</v>
          </cell>
          <cell r="B354" t="str">
            <v>CUMARU</v>
          </cell>
          <cell r="C354">
            <v>2007</v>
          </cell>
          <cell r="E354">
            <v>3997308.91</v>
          </cell>
          <cell r="F354">
            <v>1641187.91</v>
          </cell>
          <cell r="G354">
            <v>0.22109999999999999</v>
          </cell>
          <cell r="H354">
            <v>2583169.2000000002</v>
          </cell>
          <cell r="I354">
            <v>1406771.71</v>
          </cell>
          <cell r="J354">
            <v>7368</v>
          </cell>
          <cell r="K354">
            <v>0.41057319985810148</v>
          </cell>
        </row>
        <row r="355">
          <cell r="A355" t="str">
            <v>CUMARU2008</v>
          </cell>
          <cell r="B355" t="str">
            <v>CUMARU</v>
          </cell>
          <cell r="C355">
            <v>2008</v>
          </cell>
          <cell r="E355">
            <v>4491152.17</v>
          </cell>
          <cell r="F355">
            <v>2029009.65</v>
          </cell>
          <cell r="G355">
            <v>0.2492</v>
          </cell>
          <cell r="H355">
            <v>3227903.3</v>
          </cell>
          <cell r="I355">
            <v>1252565.6599999999</v>
          </cell>
          <cell r="J355">
            <v>10683.21</v>
          </cell>
          <cell r="K355">
            <v>0.45177931479440386</v>
          </cell>
        </row>
        <row r="356">
          <cell r="A356" t="str">
            <v>CUMARU2009</v>
          </cell>
          <cell r="B356" t="str">
            <v>CUMARU</v>
          </cell>
          <cell r="C356">
            <v>2009</v>
          </cell>
          <cell r="E356">
            <v>4172540.08</v>
          </cell>
          <cell r="F356">
            <v>1823577.96</v>
          </cell>
          <cell r="G356">
            <v>0.20330000000000001</v>
          </cell>
          <cell r="H356">
            <v>2592829.9500000002</v>
          </cell>
          <cell r="I356">
            <v>1247652.24</v>
          </cell>
          <cell r="J356">
            <v>332057.89</v>
          </cell>
          <cell r="K356">
            <v>0.43704264669400128</v>
          </cell>
        </row>
        <row r="357">
          <cell r="A357" t="str">
            <v>CUMARU2010</v>
          </cell>
          <cell r="B357" t="str">
            <v>CUMARU</v>
          </cell>
          <cell r="C357">
            <v>2010</v>
          </cell>
          <cell r="E357">
            <v>4966154.9000000004</v>
          </cell>
          <cell r="F357">
            <v>1781841.35</v>
          </cell>
          <cell r="G357">
            <v>0.1918</v>
          </cell>
          <cell r="H357">
            <v>3416894.71</v>
          </cell>
          <cell r="I357">
            <v>1322258.4099999999</v>
          </cell>
          <cell r="J357">
            <v>227001.78</v>
          </cell>
          <cell r="K357">
            <v>0.35879697389221588</v>
          </cell>
        </row>
        <row r="358">
          <cell r="A358" t="str">
            <v>CUMARU2011</v>
          </cell>
          <cell r="B358" t="str">
            <v>CUMARU</v>
          </cell>
          <cell r="C358">
            <v>2011</v>
          </cell>
          <cell r="E358">
            <v>5568364.0899999999</v>
          </cell>
          <cell r="F358">
            <v>2112118.91</v>
          </cell>
          <cell r="G358">
            <v>0.22739999999999999</v>
          </cell>
          <cell r="H358">
            <v>4048081.83</v>
          </cell>
          <cell r="I358">
            <v>1275068.01</v>
          </cell>
          <cell r="J358">
            <v>245214.25</v>
          </cell>
          <cell r="K358">
            <v>0.3793068980157151</v>
          </cell>
        </row>
        <row r="359">
          <cell r="A359" t="str">
            <v>CUMARU2012</v>
          </cell>
          <cell r="B359" t="str">
            <v>CUMARU</v>
          </cell>
          <cell r="C359">
            <v>2012</v>
          </cell>
          <cell r="E359">
            <v>6633154.5499999998</v>
          </cell>
          <cell r="F359">
            <v>3041944.34</v>
          </cell>
          <cell r="G359">
            <v>0.2359</v>
          </cell>
          <cell r="H359">
            <v>4994790.54</v>
          </cell>
          <cell r="I359">
            <v>1002358.17</v>
          </cell>
          <cell r="J359">
            <v>636005.84</v>
          </cell>
          <cell r="K359">
            <v>0.4585969340937488</v>
          </cell>
        </row>
        <row r="360">
          <cell r="A360" t="str">
            <v>CUMARU2013</v>
          </cell>
          <cell r="B360" t="str">
            <v>CUMARU</v>
          </cell>
          <cell r="C360">
            <v>2013</v>
          </cell>
          <cell r="E360">
            <v>6254300.8799999999</v>
          </cell>
          <cell r="F360">
            <v>2243591.84</v>
          </cell>
          <cell r="G360">
            <v>0.23350000000000001</v>
          </cell>
          <cell r="H360">
            <v>4935246.96</v>
          </cell>
          <cell r="I360">
            <v>1186486.92</v>
          </cell>
          <cell r="J360">
            <v>132567</v>
          </cell>
          <cell r="K360">
            <v>0.35872783913779344</v>
          </cell>
        </row>
        <row r="361">
          <cell r="A361" t="str">
            <v>CUMARU2014</v>
          </cell>
          <cell r="B361" t="str">
            <v>CUMARU</v>
          </cell>
          <cell r="C361">
            <v>2014</v>
          </cell>
          <cell r="E361">
            <v>6342377.96</v>
          </cell>
          <cell r="F361">
            <v>2883900.67</v>
          </cell>
          <cell r="G361">
            <v>0.21210000000000001</v>
          </cell>
          <cell r="H361">
            <v>4884321.47</v>
          </cell>
          <cell r="I361">
            <v>1369874.11</v>
          </cell>
          <cell r="J361">
            <v>46273.69</v>
          </cell>
          <cell r="K361">
            <v>0.45470337595585364</v>
          </cell>
        </row>
        <row r="362">
          <cell r="A362" t="str">
            <v>CUMARU2015</v>
          </cell>
          <cell r="B362" t="str">
            <v>CUMARU</v>
          </cell>
          <cell r="C362">
            <v>2015</v>
          </cell>
          <cell r="E362">
            <v>6904078.3399999999</v>
          </cell>
          <cell r="F362">
            <v>2715445.09</v>
          </cell>
          <cell r="G362">
            <v>0.20419999999999999</v>
          </cell>
          <cell r="H362">
            <v>5000862.8099999996</v>
          </cell>
          <cell r="I362">
            <v>1275452.96</v>
          </cell>
          <cell r="J362">
            <v>82670.3</v>
          </cell>
          <cell r="K362">
            <v>0.39331029520154603</v>
          </cell>
        </row>
        <row r="363">
          <cell r="A363" t="str">
            <v>CARIDADE DO PIAUÍ2006</v>
          </cell>
          <cell r="B363" t="str">
            <v>CARIDADE DO PIAUÍ</v>
          </cell>
          <cell r="C363">
            <v>2006</v>
          </cell>
          <cell r="E363">
            <v>1088781.3400000001</v>
          </cell>
          <cell r="F363">
            <v>447367.29</v>
          </cell>
          <cell r="G363">
            <v>0.22869999999999999</v>
          </cell>
          <cell r="H363">
            <v>618434.93999999994</v>
          </cell>
          <cell r="I363">
            <v>411520.87</v>
          </cell>
          <cell r="J363">
            <v>58825.53</v>
          </cell>
          <cell r="K363">
            <v>0.41088809439000851</v>
          </cell>
        </row>
        <row r="364">
          <cell r="A364" t="str">
            <v>CARIDADE DO PIAUÍ2007</v>
          </cell>
          <cell r="B364" t="str">
            <v>CARIDADE DO PIAUÍ</v>
          </cell>
          <cell r="C364">
            <v>2007</v>
          </cell>
          <cell r="E364">
            <v>974383.43</v>
          </cell>
          <cell r="F364">
            <v>436531.41</v>
          </cell>
          <cell r="G364">
            <v>0.23019999999999999</v>
          </cell>
          <cell r="H364">
            <v>691326.34</v>
          </cell>
          <cell r="I364">
            <v>281129.44</v>
          </cell>
          <cell r="J364">
            <v>1927.65</v>
          </cell>
          <cell r="K364">
            <v>0.44800783404126643</v>
          </cell>
        </row>
        <row r="365">
          <cell r="A365" t="str">
            <v>CARIDADE DO PIAUÍ2008</v>
          </cell>
          <cell r="B365" t="str">
            <v>CARIDADE DO PIAUÍ</v>
          </cell>
          <cell r="C365">
            <v>2008</v>
          </cell>
          <cell r="E365">
            <v>1459072.25</v>
          </cell>
          <cell r="F365">
            <v>438312.57</v>
          </cell>
          <cell r="G365">
            <v>0.2364</v>
          </cell>
          <cell r="H365">
            <v>735031.82</v>
          </cell>
          <cell r="I365">
            <v>576973.48</v>
          </cell>
          <cell r="J365">
            <v>147066.95000000001</v>
          </cell>
          <cell r="K365">
            <v>0.3004049799453043</v>
          </cell>
        </row>
        <row r="366">
          <cell r="A366" t="str">
            <v>CARIDADE DO PIAUÍ2009</v>
          </cell>
          <cell r="B366" t="str">
            <v>CARIDADE DO PIAUÍ</v>
          </cell>
          <cell r="C366">
            <v>2009</v>
          </cell>
          <cell r="E366">
            <v>1410347.59</v>
          </cell>
          <cell r="F366">
            <v>530072.85</v>
          </cell>
          <cell r="G366">
            <v>0.2334</v>
          </cell>
          <cell r="H366">
            <v>719250.02</v>
          </cell>
          <cell r="I366">
            <v>663196.91</v>
          </cell>
          <cell r="J366">
            <v>27900.66</v>
          </cell>
          <cell r="K366">
            <v>0.37584553890009481</v>
          </cell>
        </row>
        <row r="367">
          <cell r="A367" t="str">
            <v>CARIDADE DO PIAUÍ2010</v>
          </cell>
          <cell r="B367" t="str">
            <v>CARIDADE DO PIAUÍ</v>
          </cell>
          <cell r="C367">
            <v>2010</v>
          </cell>
          <cell r="E367">
            <v>1287081.8799999999</v>
          </cell>
          <cell r="F367">
            <v>591422.57999999996</v>
          </cell>
          <cell r="G367">
            <v>0.16389999999999999</v>
          </cell>
          <cell r="H367">
            <v>645248.25</v>
          </cell>
          <cell r="I367">
            <v>578433.63</v>
          </cell>
          <cell r="J367">
            <v>63400</v>
          </cell>
          <cell r="K367">
            <v>0.45950657000936102</v>
          </cell>
        </row>
        <row r="368">
          <cell r="A368" t="str">
            <v>CARIDADE DO PIAUÍ2011</v>
          </cell>
          <cell r="B368" t="str">
            <v>CARIDADE DO PIAUÍ</v>
          </cell>
          <cell r="C368">
            <v>2011</v>
          </cell>
          <cell r="E368">
            <v>1559702.88</v>
          </cell>
          <cell r="F368">
            <v>726476.85</v>
          </cell>
          <cell r="G368">
            <v>0.19570000000000001</v>
          </cell>
          <cell r="H368">
            <v>898597.32</v>
          </cell>
          <cell r="I368">
            <v>575516.05000000005</v>
          </cell>
          <cell r="J368">
            <v>85589.51</v>
          </cell>
          <cell r="K368">
            <v>0.46577900144673712</v>
          </cell>
        </row>
        <row r="369">
          <cell r="A369" t="str">
            <v>CARIDADE DO PIAUÍ2012</v>
          </cell>
          <cell r="B369" t="str">
            <v>CARIDADE DO PIAUÍ</v>
          </cell>
          <cell r="C369">
            <v>2012</v>
          </cell>
          <cell r="E369">
            <v>1674990.22</v>
          </cell>
          <cell r="F369">
            <v>940299.36</v>
          </cell>
          <cell r="G369">
            <v>0.15939999999999999</v>
          </cell>
          <cell r="H369">
            <v>1082731.6000000001</v>
          </cell>
          <cell r="I369">
            <v>409968.37</v>
          </cell>
          <cell r="J369">
            <v>182290.25</v>
          </cell>
          <cell r="K369">
            <v>0.56137603000452141</v>
          </cell>
        </row>
        <row r="370">
          <cell r="A370" t="str">
            <v>CARIDADE DO PIAUÍ2013</v>
          </cell>
          <cell r="B370" t="str">
            <v>CARIDADE DO PIAUÍ</v>
          </cell>
          <cell r="C370">
            <v>2013</v>
          </cell>
          <cell r="E370">
            <v>2354138.2599999998</v>
          </cell>
          <cell r="F370">
            <v>1180005.9099999999</v>
          </cell>
          <cell r="G370">
            <v>0.22</v>
          </cell>
          <cell r="H370">
            <v>1098667.26</v>
          </cell>
          <cell r="I370">
            <v>789782.03</v>
          </cell>
          <cell r="J370">
            <v>399734.76</v>
          </cell>
          <cell r="K370">
            <v>0.5012474968228926</v>
          </cell>
        </row>
        <row r="371">
          <cell r="A371" t="str">
            <v>CARIDADE DO PIAUÍ2014</v>
          </cell>
          <cell r="B371" t="str">
            <v>CARIDADE DO PIAUÍ</v>
          </cell>
          <cell r="C371">
            <v>2014</v>
          </cell>
          <cell r="E371">
            <v>3018093.25</v>
          </cell>
          <cell r="F371">
            <v>1690080.38</v>
          </cell>
          <cell r="G371">
            <v>0.15790000000000001</v>
          </cell>
          <cell r="H371">
            <v>1258615.02</v>
          </cell>
          <cell r="I371">
            <v>708010.11</v>
          </cell>
          <cell r="J371">
            <v>833937.66</v>
          </cell>
          <cell r="K371">
            <v>0.55998282359234586</v>
          </cell>
        </row>
        <row r="372">
          <cell r="A372" t="str">
            <v>CARIDADE DO PIAUÍ2015</v>
          </cell>
          <cell r="B372" t="str">
            <v>CARIDADE DO PIAUÍ</v>
          </cell>
          <cell r="C372">
            <v>2015</v>
          </cell>
          <cell r="E372">
            <v>2404458.83</v>
          </cell>
          <cell r="F372">
            <v>1293533.6000000001</v>
          </cell>
          <cell r="G372">
            <v>0.1537</v>
          </cell>
          <cell r="H372">
            <v>1292240.51</v>
          </cell>
          <cell r="I372">
            <v>870007.11</v>
          </cell>
          <cell r="J372">
            <v>36178</v>
          </cell>
          <cell r="K372">
            <v>0.53797286269193478</v>
          </cell>
        </row>
        <row r="373">
          <cell r="A373" t="str">
            <v>CURRAL NOVO DO PIAUÍ2006</v>
          </cell>
          <cell r="B373" t="str">
            <v>CURRAL NOVO DO PIAUÍ</v>
          </cell>
          <cell r="C373">
            <v>2006</v>
          </cell>
          <cell r="E373">
            <v>1674936.52</v>
          </cell>
          <cell r="F373">
            <v>404661.05</v>
          </cell>
          <cell r="G373">
            <v>0.44490000000000002</v>
          </cell>
          <cell r="H373">
            <v>258119.02</v>
          </cell>
          <cell r="I373">
            <v>1404069.5</v>
          </cell>
          <cell r="J373">
            <v>12748</v>
          </cell>
          <cell r="K373">
            <v>0.24159784276481117</v>
          </cell>
        </row>
        <row r="374">
          <cell r="A374" t="str">
            <v>CURRAL NOVO DO PIAUÍ2007</v>
          </cell>
          <cell r="B374" t="str">
            <v>CURRAL NOVO DO PIAUÍ</v>
          </cell>
          <cell r="C374">
            <v>2007</v>
          </cell>
          <cell r="E374">
            <v>906274.2</v>
          </cell>
          <cell r="F374">
            <v>381352.54</v>
          </cell>
          <cell r="G374">
            <v>0.15409999999999999</v>
          </cell>
          <cell r="H374">
            <v>392913.54</v>
          </cell>
          <cell r="I374">
            <v>509390.66</v>
          </cell>
          <cell r="J374">
            <v>3970</v>
          </cell>
          <cell r="K374">
            <v>0.42079156617279845</v>
          </cell>
        </row>
        <row r="375">
          <cell r="A375" t="str">
            <v>CURRAL NOVO DO PIAUÍ2008</v>
          </cell>
          <cell r="B375" t="str">
            <v>CURRAL NOVO DO PIAUÍ</v>
          </cell>
          <cell r="C375">
            <v>2008</v>
          </cell>
          <cell r="E375">
            <v>1176083.6399999999</v>
          </cell>
          <cell r="F375">
            <v>516785.84</v>
          </cell>
          <cell r="G375">
            <v>0.16209999999999999</v>
          </cell>
          <cell r="H375">
            <v>491847.2</v>
          </cell>
          <cell r="I375">
            <v>681687.05</v>
          </cell>
          <cell r="J375">
            <v>2549.39</v>
          </cell>
          <cell r="K375">
            <v>0.43941248940424005</v>
          </cell>
        </row>
        <row r="376">
          <cell r="A376" t="str">
            <v>CURRAL NOVO DO PIAUÍ2009</v>
          </cell>
          <cell r="B376" t="str">
            <v>CURRAL NOVO DO PIAUÍ</v>
          </cell>
          <cell r="C376">
            <v>2009</v>
          </cell>
          <cell r="E376">
            <v>1184348</v>
          </cell>
          <cell r="F376">
            <v>542958.59</v>
          </cell>
          <cell r="G376">
            <v>0.1613</v>
          </cell>
          <cell r="H376">
            <v>584081.71</v>
          </cell>
          <cell r="I376">
            <v>590266.29</v>
          </cell>
          <cell r="J376">
            <v>10000</v>
          </cell>
          <cell r="K376">
            <v>0.45844514450144719</v>
          </cell>
        </row>
        <row r="377">
          <cell r="A377" t="str">
            <v>CURRAL NOVO DO PIAUÍ2010</v>
          </cell>
          <cell r="B377" t="str">
            <v>CURRAL NOVO DO PIAUÍ</v>
          </cell>
          <cell r="C377">
            <v>2010</v>
          </cell>
          <cell r="E377">
            <v>1258369.8799999999</v>
          </cell>
          <cell r="F377">
            <v>616442.43999999994</v>
          </cell>
          <cell r="G377">
            <v>0.17100000000000001</v>
          </cell>
          <cell r="H377">
            <v>572107.44999999995</v>
          </cell>
          <cell r="I377">
            <v>683370.43</v>
          </cell>
          <cell r="J377">
            <v>2892</v>
          </cell>
          <cell r="K377">
            <v>0.48987380403605973</v>
          </cell>
        </row>
        <row r="378">
          <cell r="A378" t="str">
            <v>CURRAL NOVO DO PIAUÍ2011</v>
          </cell>
          <cell r="B378" t="str">
            <v>CURRAL NOVO DO PIAUÍ</v>
          </cell>
          <cell r="C378">
            <v>2011</v>
          </cell>
          <cell r="E378">
            <v>2009233.63</v>
          </cell>
          <cell r="F378">
            <v>677928.25</v>
          </cell>
          <cell r="G378">
            <v>0.17080000000000001</v>
          </cell>
          <cell r="H378">
            <v>849499.79</v>
          </cell>
          <cell r="I378">
            <v>1062525.8400000001</v>
          </cell>
          <cell r="J378">
            <v>97208</v>
          </cell>
          <cell r="K378">
            <v>0.33740638215377672</v>
          </cell>
        </row>
        <row r="379">
          <cell r="A379" t="str">
            <v>CURRAL NOVO DO PIAUÍ2012</v>
          </cell>
          <cell r="B379" t="str">
            <v>CURRAL NOVO DO PIAUÍ</v>
          </cell>
          <cell r="C379">
            <v>2012</v>
          </cell>
          <cell r="E379">
            <v>1691809.48</v>
          </cell>
          <cell r="F379">
            <v>1031843.71</v>
          </cell>
          <cell r="G379">
            <v>0.15629999999999999</v>
          </cell>
          <cell r="H379">
            <v>614402.35</v>
          </cell>
          <cell r="I379">
            <v>911407.13</v>
          </cell>
          <cell r="J379">
            <v>166000</v>
          </cell>
          <cell r="K379">
            <v>0.60990538367239788</v>
          </cell>
        </row>
        <row r="380">
          <cell r="A380" t="str">
            <v>CURRAL NOVO DO PIAUÍ2013</v>
          </cell>
          <cell r="B380" t="str">
            <v>CURRAL NOVO DO PIAUÍ</v>
          </cell>
          <cell r="C380">
            <v>2013</v>
          </cell>
          <cell r="E380">
            <v>2123532.94</v>
          </cell>
          <cell r="F380">
            <v>1166768.3999999999</v>
          </cell>
          <cell r="G380">
            <v>0.15010000000000001</v>
          </cell>
          <cell r="H380">
            <v>804809.84</v>
          </cell>
          <cell r="I380">
            <v>882549.68</v>
          </cell>
          <cell r="J380">
            <v>436173.42</v>
          </cell>
          <cell r="K380">
            <v>0.54944681008809781</v>
          </cell>
        </row>
        <row r="381">
          <cell r="A381" t="str">
            <v>CURRAL NOVO DO PIAUÍ2014</v>
          </cell>
          <cell r="B381" t="str">
            <v>CURRAL NOVO DO PIAUÍ</v>
          </cell>
          <cell r="C381">
            <v>2014</v>
          </cell>
          <cell r="E381">
            <v>2489180.08</v>
          </cell>
          <cell r="F381">
            <v>1253272.98</v>
          </cell>
          <cell r="G381">
            <v>0.1983</v>
          </cell>
          <cell r="H381">
            <v>812804.55</v>
          </cell>
          <cell r="I381">
            <v>1382375.54</v>
          </cell>
          <cell r="J381">
            <v>293999.99</v>
          </cell>
          <cell r="K381">
            <v>0.5034882731345014</v>
          </cell>
        </row>
        <row r="382">
          <cell r="A382" t="str">
            <v>CURRAL NOVO DO PIAUÍ2015</v>
          </cell>
          <cell r="B382" t="str">
            <v>CURRAL NOVO DO PIAUÍ</v>
          </cell>
          <cell r="C382">
            <v>2015</v>
          </cell>
          <cell r="K382" t="e">
            <v>#DIV/0!</v>
          </cell>
        </row>
        <row r="383">
          <cell r="A383" t="str">
            <v>PAQUETÁ2006</v>
          </cell>
          <cell r="B383" t="str">
            <v>PAQUETÁ</v>
          </cell>
          <cell r="C383">
            <v>2006</v>
          </cell>
          <cell r="E383">
            <v>910126.76</v>
          </cell>
          <cell r="F383">
            <v>419854.79</v>
          </cell>
          <cell r="G383">
            <v>0.17119999999999999</v>
          </cell>
          <cell r="H383">
            <v>270051</v>
          </cell>
          <cell r="I383">
            <v>610459.26</v>
          </cell>
          <cell r="J383">
            <v>29616.5</v>
          </cell>
          <cell r="K383">
            <v>0.46131463050267851</v>
          </cell>
        </row>
        <row r="384">
          <cell r="A384" t="str">
            <v>PAQUETÁ2007</v>
          </cell>
          <cell r="B384" t="str">
            <v>PAQUETÁ</v>
          </cell>
          <cell r="C384">
            <v>2007</v>
          </cell>
          <cell r="E384">
            <v>937695.44</v>
          </cell>
          <cell r="F384">
            <v>419900.19</v>
          </cell>
          <cell r="G384">
            <v>0.15459999999999999</v>
          </cell>
          <cell r="H384">
            <v>306785.68</v>
          </cell>
          <cell r="I384">
            <v>624750.76</v>
          </cell>
          <cell r="J384">
            <v>6159</v>
          </cell>
          <cell r="K384">
            <v>0.44780018339430128</v>
          </cell>
        </row>
        <row r="385">
          <cell r="A385" t="str">
            <v>PAQUETÁ2008</v>
          </cell>
          <cell r="B385" t="str">
            <v>PAQUETÁ</v>
          </cell>
          <cell r="C385">
            <v>2008</v>
          </cell>
          <cell r="E385">
            <v>1210759.54</v>
          </cell>
          <cell r="F385">
            <v>567306.29</v>
          </cell>
          <cell r="G385">
            <v>0.16170000000000001</v>
          </cell>
          <cell r="H385">
            <v>563647.91</v>
          </cell>
          <cell r="I385">
            <v>534342.77</v>
          </cell>
          <cell r="J385">
            <v>112768.86</v>
          </cell>
          <cell r="K385">
            <v>0.4685540532680833</v>
          </cell>
        </row>
        <row r="386">
          <cell r="A386" t="str">
            <v>PAQUETÁ2009</v>
          </cell>
          <cell r="B386" t="str">
            <v>PAQUETÁ</v>
          </cell>
          <cell r="C386">
            <v>2009</v>
          </cell>
          <cell r="E386">
            <v>1132890.95</v>
          </cell>
          <cell r="F386">
            <v>518384.69</v>
          </cell>
          <cell r="G386">
            <v>0.1618</v>
          </cell>
          <cell r="H386">
            <v>599510.9</v>
          </cell>
          <cell r="I386">
            <v>523397.05</v>
          </cell>
          <cell r="J386">
            <v>9983</v>
          </cell>
          <cell r="K386">
            <v>0.45757686562859384</v>
          </cell>
        </row>
        <row r="387">
          <cell r="A387" t="str">
            <v>PAQUETÁ2010</v>
          </cell>
          <cell r="B387" t="str">
            <v>PAQUETÁ</v>
          </cell>
          <cell r="C387">
            <v>2010</v>
          </cell>
          <cell r="E387">
            <v>1207388.54</v>
          </cell>
          <cell r="F387">
            <v>629741.39</v>
          </cell>
          <cell r="G387">
            <v>0.16930000000000001</v>
          </cell>
          <cell r="H387">
            <v>608430.87</v>
          </cell>
          <cell r="I387">
            <v>590021.87</v>
          </cell>
          <cell r="J387">
            <v>8935.7999999999993</v>
          </cell>
          <cell r="K387">
            <v>0.52157310520770717</v>
          </cell>
        </row>
        <row r="388">
          <cell r="A388" t="str">
            <v>PAQUETÁ2011</v>
          </cell>
          <cell r="B388" t="str">
            <v>PAQUETÁ</v>
          </cell>
          <cell r="C388">
            <v>2011</v>
          </cell>
          <cell r="E388">
            <v>1494942.02</v>
          </cell>
          <cell r="F388">
            <v>642428.06000000006</v>
          </cell>
          <cell r="G388">
            <v>0.16450000000000001</v>
          </cell>
          <cell r="H388">
            <v>676555.16</v>
          </cell>
          <cell r="I388">
            <v>806853.96</v>
          </cell>
          <cell r="J388">
            <v>11532.9</v>
          </cell>
          <cell r="K388">
            <v>0.42973443210861118</v>
          </cell>
        </row>
        <row r="389">
          <cell r="A389" t="str">
            <v>PAQUETÁ2012</v>
          </cell>
          <cell r="B389" t="str">
            <v>PAQUETÁ</v>
          </cell>
          <cell r="C389">
            <v>2012</v>
          </cell>
          <cell r="E389">
            <v>1718951.03</v>
          </cell>
          <cell r="F389">
            <v>794179.76</v>
          </cell>
          <cell r="G389">
            <v>0.18770000000000001</v>
          </cell>
          <cell r="H389">
            <v>822657.71</v>
          </cell>
          <cell r="I389">
            <v>890097.32</v>
          </cell>
          <cell r="J389">
            <v>6196</v>
          </cell>
          <cell r="K389">
            <v>0.46201418547682538</v>
          </cell>
        </row>
        <row r="390">
          <cell r="A390" t="str">
            <v>PAQUETÁ2013</v>
          </cell>
          <cell r="B390" t="str">
            <v>PAQUETÁ</v>
          </cell>
          <cell r="C390">
            <v>2013</v>
          </cell>
          <cell r="E390">
            <v>1982760.77</v>
          </cell>
          <cell r="F390">
            <v>938152.49</v>
          </cell>
          <cell r="G390">
            <v>0.2029</v>
          </cell>
          <cell r="H390">
            <v>728415.54</v>
          </cell>
          <cell r="I390">
            <v>1225945.23</v>
          </cell>
          <cell r="J390">
            <v>28400</v>
          </cell>
          <cell r="K390">
            <v>0.47315465596991813</v>
          </cell>
        </row>
        <row r="391">
          <cell r="A391" t="str">
            <v>PAQUETÁ2014</v>
          </cell>
          <cell r="B391" t="str">
            <v>PAQUETÁ</v>
          </cell>
          <cell r="C391">
            <v>2014</v>
          </cell>
          <cell r="E391">
            <v>2440552.37</v>
          </cell>
          <cell r="F391">
            <v>1219441.1000000001</v>
          </cell>
          <cell r="G391">
            <v>0.19220000000000001</v>
          </cell>
          <cell r="H391">
            <v>830290.58</v>
          </cell>
          <cell r="I391">
            <v>1476723.79</v>
          </cell>
          <cell r="J391">
            <v>133538</v>
          </cell>
          <cell r="K391">
            <v>0.49965782951012849</v>
          </cell>
        </row>
        <row r="392">
          <cell r="A392" t="str">
            <v>PAQUETÁ2015</v>
          </cell>
          <cell r="B392" t="str">
            <v>PAQUETÁ</v>
          </cell>
          <cell r="C392">
            <v>2015</v>
          </cell>
          <cell r="E392">
            <v>2416386.8199999998</v>
          </cell>
          <cell r="F392">
            <v>1249988.72</v>
          </cell>
          <cell r="G392">
            <v>0.17680000000000001</v>
          </cell>
          <cell r="H392">
            <v>863961.21</v>
          </cell>
          <cell r="I392">
            <v>1551023.61</v>
          </cell>
          <cell r="J392">
            <v>1402</v>
          </cell>
          <cell r="K392">
            <v>0.51729661395852178</v>
          </cell>
        </row>
        <row r="393">
          <cell r="A393" t="str">
            <v>DOM EXPEDITO LOPES2006</v>
          </cell>
          <cell r="B393" t="str">
            <v>DOM EXPEDITO LOPES</v>
          </cell>
          <cell r="C393">
            <v>2006</v>
          </cell>
          <cell r="E393">
            <v>513267.8</v>
          </cell>
          <cell r="F393">
            <v>267389.57</v>
          </cell>
          <cell r="G393">
            <v>0.16200000000000001</v>
          </cell>
          <cell r="H393">
            <v>83357.899999999994</v>
          </cell>
          <cell r="I393">
            <v>429556.73</v>
          </cell>
          <cell r="J393">
            <v>340.2</v>
          </cell>
          <cell r="K393">
            <v>0.52095527909601969</v>
          </cell>
        </row>
        <row r="394">
          <cell r="A394" t="str">
            <v>DOM EXPEDITO LOPES2007</v>
          </cell>
          <cell r="B394" t="str">
            <v>DOM EXPEDITO LOPES</v>
          </cell>
          <cell r="C394">
            <v>2007</v>
          </cell>
          <cell r="E394">
            <v>1224327.54</v>
          </cell>
          <cell r="F394">
            <v>581246.75</v>
          </cell>
          <cell r="G394">
            <v>0.1822</v>
          </cell>
          <cell r="H394">
            <v>192362.35</v>
          </cell>
          <cell r="I394">
            <v>1028651.68</v>
          </cell>
          <cell r="J394">
            <v>3290.53</v>
          </cell>
          <cell r="K394">
            <v>0.47474775418349241</v>
          </cell>
        </row>
        <row r="395">
          <cell r="A395" t="str">
            <v>DOM EXPEDITO LOPES2008</v>
          </cell>
          <cell r="B395" t="str">
            <v>DOM EXPEDITO LOPES</v>
          </cell>
          <cell r="C395">
            <v>2008</v>
          </cell>
          <cell r="E395">
            <v>1372928.64</v>
          </cell>
          <cell r="F395">
            <v>643707.14</v>
          </cell>
          <cell r="G395">
            <v>0.17449999999999999</v>
          </cell>
          <cell r="H395">
            <v>603443.80000000005</v>
          </cell>
          <cell r="I395">
            <v>768934.84</v>
          </cell>
          <cell r="J395">
            <v>550</v>
          </cell>
          <cell r="K395">
            <v>0.46885695384721532</v>
          </cell>
        </row>
        <row r="396">
          <cell r="A396" t="str">
            <v>DOM EXPEDITO LOPES2009</v>
          </cell>
          <cell r="B396" t="str">
            <v>DOM EXPEDITO LOPES</v>
          </cell>
          <cell r="C396">
            <v>2009</v>
          </cell>
          <cell r="E396">
            <v>1550353.36</v>
          </cell>
          <cell r="F396">
            <v>736726.64</v>
          </cell>
          <cell r="G396">
            <v>0.18079999999999999</v>
          </cell>
          <cell r="H396">
            <v>754168.17</v>
          </cell>
          <cell r="I396">
            <v>767685.19</v>
          </cell>
          <cell r="J396">
            <v>28500</v>
          </cell>
          <cell r="K396">
            <v>0.4751991765283754</v>
          </cell>
        </row>
        <row r="397">
          <cell r="A397" t="str">
            <v>DOM EXPEDITO LOPES2010</v>
          </cell>
          <cell r="B397" t="str">
            <v>DOM EXPEDITO LOPES</v>
          </cell>
          <cell r="C397">
            <v>2010</v>
          </cell>
          <cell r="E397">
            <v>1589560.12</v>
          </cell>
          <cell r="F397">
            <v>725589.46</v>
          </cell>
          <cell r="G397">
            <v>0.18379999999999999</v>
          </cell>
          <cell r="H397">
            <v>653670.16</v>
          </cell>
          <cell r="I397">
            <v>935269.96</v>
          </cell>
          <cell r="J397">
            <v>620</v>
          </cell>
          <cell r="K397">
            <v>0.45647185713239957</v>
          </cell>
        </row>
        <row r="398">
          <cell r="A398" t="str">
            <v>DOM EXPEDITO LOPES2011</v>
          </cell>
          <cell r="B398" t="str">
            <v>DOM EXPEDITO LOPES</v>
          </cell>
          <cell r="C398">
            <v>2011</v>
          </cell>
          <cell r="E398">
            <v>1991800.04</v>
          </cell>
          <cell r="F398">
            <v>854810.41</v>
          </cell>
          <cell r="G398">
            <v>0.20610000000000001</v>
          </cell>
          <cell r="H398">
            <v>904189.19</v>
          </cell>
          <cell r="I398">
            <v>1082653.8999999999</v>
          </cell>
          <cell r="J398">
            <v>4956.95</v>
          </cell>
          <cell r="K398">
            <v>0.42916477198183006</v>
          </cell>
        </row>
        <row r="399">
          <cell r="A399" t="str">
            <v>DOM EXPEDITO LOPES2012</v>
          </cell>
          <cell r="B399" t="str">
            <v>DOM EXPEDITO LOPES</v>
          </cell>
          <cell r="C399">
            <v>2012</v>
          </cell>
          <cell r="E399">
            <v>2487380.56</v>
          </cell>
          <cell r="F399">
            <v>1026356.57</v>
          </cell>
          <cell r="G399">
            <v>0.26879999999999998</v>
          </cell>
          <cell r="H399">
            <v>1310933.18</v>
          </cell>
          <cell r="I399">
            <v>1154777.3799999999</v>
          </cell>
          <cell r="J399">
            <v>21670</v>
          </cell>
          <cell r="K399">
            <v>0.41262546893909952</v>
          </cell>
        </row>
        <row r="400">
          <cell r="A400" t="str">
            <v>DOM EXPEDITO LOPES2013</v>
          </cell>
          <cell r="B400" t="str">
            <v>DOM EXPEDITO LOPES</v>
          </cell>
          <cell r="C400">
            <v>2013</v>
          </cell>
          <cell r="E400">
            <v>2498581.2400000002</v>
          </cell>
          <cell r="F400">
            <v>1015813.61</v>
          </cell>
          <cell r="G400">
            <v>0.24779999999999999</v>
          </cell>
          <cell r="H400">
            <v>952796.72</v>
          </cell>
          <cell r="I400">
            <v>1490045.52</v>
          </cell>
          <cell r="J400">
            <v>55739</v>
          </cell>
          <cell r="K400">
            <v>0.40655616625057184</v>
          </cell>
        </row>
        <row r="401">
          <cell r="A401" t="str">
            <v>DOM EXPEDITO LOPES2014</v>
          </cell>
          <cell r="B401" t="str">
            <v>DOM EXPEDITO LOPES</v>
          </cell>
          <cell r="C401">
            <v>2014</v>
          </cell>
          <cell r="E401">
            <v>2705256.63</v>
          </cell>
          <cell r="F401">
            <v>1405021.9</v>
          </cell>
          <cell r="G401">
            <v>0.19239999999999999</v>
          </cell>
          <cell r="H401">
            <v>903785.35</v>
          </cell>
          <cell r="I401">
            <v>1742359.28</v>
          </cell>
          <cell r="J401">
            <v>59112</v>
          </cell>
          <cell r="K401">
            <v>0.5193673252359795</v>
          </cell>
        </row>
        <row r="402">
          <cell r="A402" t="str">
            <v>DOM EXPEDITO LOPES2015</v>
          </cell>
          <cell r="B402" t="str">
            <v>DOM EXPEDITO LOPES</v>
          </cell>
          <cell r="C402">
            <v>2015</v>
          </cell>
          <cell r="E402">
            <v>2908694.21</v>
          </cell>
          <cell r="F402">
            <v>1527140.87</v>
          </cell>
          <cell r="G402">
            <v>0.1938</v>
          </cell>
          <cell r="H402">
            <v>1121796.8500000001</v>
          </cell>
          <cell r="I402">
            <v>1727387.36</v>
          </cell>
          <cell r="J402">
            <v>59510</v>
          </cell>
          <cell r="K402">
            <v>0.52502626943380204</v>
          </cell>
        </row>
        <row r="403">
          <cell r="A403" t="str">
            <v>DIAS D` ÁVILA2006</v>
          </cell>
          <cell r="B403" t="str">
            <v>DIAS D` ÁVILA</v>
          </cell>
          <cell r="C403">
            <v>2006</v>
          </cell>
          <cell r="E403">
            <v>14138954.51</v>
          </cell>
          <cell r="F403">
            <v>4909746.7</v>
          </cell>
          <cell r="G403">
            <v>0.1915</v>
          </cell>
          <cell r="H403">
            <v>6431481.1299999999</v>
          </cell>
          <cell r="I403">
            <v>7337086.2300000004</v>
          </cell>
          <cell r="J403">
            <v>370387.15</v>
          </cell>
          <cell r="K403">
            <v>0.34724962843097795</v>
          </cell>
        </row>
        <row r="404">
          <cell r="A404" t="str">
            <v>DIAS D` ÁVILA2007</v>
          </cell>
          <cell r="B404" t="str">
            <v>DIAS D` ÁVILA</v>
          </cell>
          <cell r="C404">
            <v>2007</v>
          </cell>
          <cell r="E404">
            <v>19315433.34</v>
          </cell>
          <cell r="F404">
            <v>5582471.6799999997</v>
          </cell>
          <cell r="G404">
            <v>0.18690000000000001</v>
          </cell>
          <cell r="H404">
            <v>9251867.3399999999</v>
          </cell>
          <cell r="I404">
            <v>9444042.5</v>
          </cell>
          <cell r="J404">
            <v>619523.5</v>
          </cell>
          <cell r="K404">
            <v>0.28901612413941313</v>
          </cell>
        </row>
        <row r="405">
          <cell r="A405" t="str">
            <v>DIAS D` ÁVILA2008</v>
          </cell>
          <cell r="B405" t="str">
            <v>DIAS D` ÁVILA</v>
          </cell>
          <cell r="C405">
            <v>2008</v>
          </cell>
          <cell r="E405">
            <v>22146377.210000001</v>
          </cell>
          <cell r="F405">
            <v>6904112.5</v>
          </cell>
          <cell r="G405">
            <v>0.1953</v>
          </cell>
          <cell r="H405">
            <v>11591905.460000001</v>
          </cell>
          <cell r="I405">
            <v>10257969.449999999</v>
          </cell>
          <cell r="J405">
            <v>296502.3</v>
          </cell>
          <cell r="K405">
            <v>0.31174907004123947</v>
          </cell>
        </row>
        <row r="406">
          <cell r="A406" t="str">
            <v>DIAS D` ÁVILA2009</v>
          </cell>
          <cell r="B406" t="str">
            <v>DIAS D` ÁVILA</v>
          </cell>
          <cell r="C406">
            <v>2009</v>
          </cell>
          <cell r="E406">
            <v>22239093.219999999</v>
          </cell>
          <cell r="F406">
            <v>7982136.9699999997</v>
          </cell>
          <cell r="G406">
            <v>0.2873</v>
          </cell>
          <cell r="H406">
            <v>12030171.4</v>
          </cell>
          <cell r="I406">
            <v>9981558.0800000001</v>
          </cell>
          <cell r="J406">
            <v>227363.74</v>
          </cell>
          <cell r="K406">
            <v>0.3589236706297686</v>
          </cell>
        </row>
        <row r="407">
          <cell r="A407" t="str">
            <v>DIAS D` ÁVILA2010</v>
          </cell>
          <cell r="B407" t="str">
            <v>DIAS D` ÁVILA</v>
          </cell>
          <cell r="C407">
            <v>2010</v>
          </cell>
          <cell r="E407">
            <v>22321117.609999999</v>
          </cell>
          <cell r="F407">
            <v>8607449.8300000001</v>
          </cell>
          <cell r="G407">
            <v>0.3024</v>
          </cell>
          <cell r="H407">
            <v>12110641.25</v>
          </cell>
          <cell r="I407">
            <v>9875946.0600000005</v>
          </cell>
          <cell r="J407">
            <v>334530.3</v>
          </cell>
          <cell r="K407">
            <v>0.38561912447178759</v>
          </cell>
        </row>
        <row r="408">
          <cell r="A408" t="str">
            <v>DIAS D` ÁVILA2011</v>
          </cell>
          <cell r="B408" t="str">
            <v>DIAS D` ÁVILA</v>
          </cell>
          <cell r="C408">
            <v>2011</v>
          </cell>
          <cell r="E408">
            <v>22978979.98</v>
          </cell>
          <cell r="F408">
            <v>9540174.3800000008</v>
          </cell>
          <cell r="G408">
            <v>0.2198</v>
          </cell>
          <cell r="H408">
            <v>16710220.140000001</v>
          </cell>
          <cell r="I408">
            <v>5857674.6500000004</v>
          </cell>
          <cell r="J408">
            <v>411085.19</v>
          </cell>
          <cell r="K408">
            <v>0.41516961972652366</v>
          </cell>
        </row>
        <row r="409">
          <cell r="A409" t="str">
            <v>DIAS D` ÁVILA2012</v>
          </cell>
          <cell r="B409" t="str">
            <v>DIAS D` ÁVILA</v>
          </cell>
          <cell r="C409">
            <v>2012</v>
          </cell>
          <cell r="E409">
            <v>26650787.469999999</v>
          </cell>
          <cell r="F409">
            <v>12293314.75</v>
          </cell>
          <cell r="G409">
            <v>0.20979999999999999</v>
          </cell>
          <cell r="H409">
            <v>18414180.66</v>
          </cell>
          <cell r="I409">
            <v>6994578.6500000004</v>
          </cell>
          <cell r="J409">
            <v>1242028.1599999999</v>
          </cell>
          <cell r="K409">
            <v>0.46127397788295071</v>
          </cell>
        </row>
        <row r="410">
          <cell r="A410" t="str">
            <v>DIAS D` ÁVILA2013</v>
          </cell>
          <cell r="B410" t="str">
            <v>DIAS D` ÁVILA</v>
          </cell>
          <cell r="C410">
            <v>2013</v>
          </cell>
          <cell r="E410">
            <v>27917189.59</v>
          </cell>
          <cell r="F410">
            <v>11632973.67</v>
          </cell>
          <cell r="G410">
            <v>0.20860000000000001</v>
          </cell>
          <cell r="H410">
            <v>21222288.25</v>
          </cell>
          <cell r="I410">
            <v>6110029.2300000004</v>
          </cell>
          <cell r="J410">
            <v>193020.1</v>
          </cell>
          <cell r="K410">
            <v>0.41669572907750563</v>
          </cell>
        </row>
        <row r="411">
          <cell r="A411" t="str">
            <v>DIAS D` ÁVILA2014</v>
          </cell>
          <cell r="B411" t="str">
            <v>DIAS D` ÁVILA</v>
          </cell>
          <cell r="C411">
            <v>2014</v>
          </cell>
          <cell r="E411">
            <v>32742579.420000002</v>
          </cell>
          <cell r="F411">
            <v>12940805.92</v>
          </cell>
          <cell r="G411">
            <v>0.18820000000000001</v>
          </cell>
          <cell r="H411">
            <v>23350713.030000001</v>
          </cell>
          <cell r="I411">
            <v>5480235.2800000003</v>
          </cell>
          <cell r="J411">
            <v>2265166.7999999998</v>
          </cell>
          <cell r="K411">
            <v>0.39522866399754158</v>
          </cell>
        </row>
        <row r="412">
          <cell r="A412" t="str">
            <v>DIAS D` ÁVILA2015</v>
          </cell>
          <cell r="B412" t="str">
            <v>DIAS D` ÁVILA</v>
          </cell>
          <cell r="C412">
            <v>2015</v>
          </cell>
          <cell r="E412">
            <v>35131299.68</v>
          </cell>
          <cell r="F412">
            <v>13492126.460000001</v>
          </cell>
          <cell r="G412">
            <v>0.2296</v>
          </cell>
          <cell r="H412">
            <v>24723675.010000002</v>
          </cell>
          <cell r="I412">
            <v>5875224.6200000001</v>
          </cell>
          <cell r="J412">
            <v>3128736.02</v>
          </cell>
          <cell r="K412">
            <v>0.38404860004883262</v>
          </cell>
        </row>
      </sheetData>
      <sheetData sheetId="6">
        <row r="1">
          <cell r="D1" t="str">
            <v>PNAE</v>
          </cell>
          <cell r="E1" t="str">
            <v>PNATE</v>
          </cell>
          <cell r="F1" t="str">
            <v>Nº  DE ALUNOS</v>
          </cell>
          <cell r="G1" t="str">
            <v>ZONA RURAL</v>
          </cell>
        </row>
        <row r="2">
          <cell r="A2" t="str">
            <v>CARMO DA MATA2009</v>
          </cell>
          <cell r="B2" t="str">
            <v>CARMO DA MATA</v>
          </cell>
          <cell r="C2">
            <v>2009</v>
          </cell>
          <cell r="D2">
            <v>52144.4</v>
          </cell>
          <cell r="E2">
            <v>35785.26</v>
          </cell>
          <cell r="F2">
            <v>1184</v>
          </cell>
          <cell r="G2">
            <v>136</v>
          </cell>
          <cell r="H2">
            <v>162.66027272727274</v>
          </cell>
          <cell r="I2">
            <v>1.1960314171122997</v>
          </cell>
        </row>
        <row r="3">
          <cell r="A3" t="str">
            <v>CARMO DA MATA2010</v>
          </cell>
          <cell r="B3" t="str">
            <v>CARMO DA MATA</v>
          </cell>
          <cell r="C3">
            <v>2010</v>
          </cell>
          <cell r="D3">
            <v>78314.8</v>
          </cell>
          <cell r="E3">
            <v>48504.06</v>
          </cell>
          <cell r="F3">
            <v>1086</v>
          </cell>
          <cell r="G3">
            <v>132</v>
          </cell>
        </row>
        <row r="4">
          <cell r="A4" t="str">
            <v>CARMO DA MATA2011</v>
          </cell>
          <cell r="B4" t="str">
            <v>CARMO DA MATA</v>
          </cell>
          <cell r="C4">
            <v>2011</v>
          </cell>
          <cell r="D4">
            <v>67500</v>
          </cell>
          <cell r="E4">
            <v>49671.27</v>
          </cell>
          <cell r="F4">
            <v>1066</v>
          </cell>
          <cell r="G4">
            <v>117</v>
          </cell>
        </row>
        <row r="5">
          <cell r="A5" t="str">
            <v>CARMO DA MATA2012</v>
          </cell>
          <cell r="B5" t="str">
            <v>CARMO DA MATA</v>
          </cell>
          <cell r="C5">
            <v>2012</v>
          </cell>
          <cell r="D5">
            <v>77508</v>
          </cell>
          <cell r="E5">
            <v>42279.33</v>
          </cell>
          <cell r="F5">
            <v>988</v>
          </cell>
          <cell r="G5">
            <v>116</v>
          </cell>
        </row>
        <row r="6">
          <cell r="A6" t="str">
            <v>CARMO DA MATA2013</v>
          </cell>
          <cell r="B6" t="str">
            <v>CARMO DA MATA</v>
          </cell>
          <cell r="C6">
            <v>2013</v>
          </cell>
          <cell r="D6">
            <v>71460</v>
          </cell>
          <cell r="E6">
            <v>41371.5</v>
          </cell>
          <cell r="F6">
            <v>988</v>
          </cell>
          <cell r="G6">
            <v>98</v>
          </cell>
        </row>
        <row r="7">
          <cell r="A7" t="str">
            <v>CARMO DA MATA2014</v>
          </cell>
          <cell r="B7" t="str">
            <v>CARMO DA MATA</v>
          </cell>
          <cell r="C7">
            <v>2014</v>
          </cell>
          <cell r="D7">
            <v>131280</v>
          </cell>
          <cell r="E7">
            <v>41890.25</v>
          </cell>
          <cell r="F7">
            <v>959</v>
          </cell>
          <cell r="G7">
            <v>73</v>
          </cell>
        </row>
        <row r="8">
          <cell r="A8" t="str">
            <v>IPUIÚNA2009</v>
          </cell>
          <cell r="B8" t="str">
            <v>IPUIÚNA</v>
          </cell>
          <cell r="C8">
            <v>2009</v>
          </cell>
          <cell r="D8">
            <v>33699.599999999999</v>
          </cell>
          <cell r="E8">
            <v>25618.959999999999</v>
          </cell>
          <cell r="F8">
            <v>978</v>
          </cell>
          <cell r="G8">
            <v>93</v>
          </cell>
        </row>
        <row r="9">
          <cell r="A9" t="str">
            <v>IPUIÚNA2010</v>
          </cell>
          <cell r="B9" t="str">
            <v>IPUIÚNA</v>
          </cell>
          <cell r="C9">
            <v>2010</v>
          </cell>
          <cell r="D9">
            <v>72512</v>
          </cell>
          <cell r="E9">
            <v>66934.27</v>
          </cell>
          <cell r="F9">
            <v>960</v>
          </cell>
          <cell r="G9">
            <v>91</v>
          </cell>
        </row>
        <row r="10">
          <cell r="A10" t="str">
            <v>IPUIÚNA2011</v>
          </cell>
          <cell r="B10" t="str">
            <v>IPUIÚNA</v>
          </cell>
          <cell r="C10">
            <v>2011</v>
          </cell>
          <cell r="D10">
            <v>68640</v>
          </cell>
          <cell r="E10">
            <v>50424.66</v>
          </cell>
          <cell r="F10">
            <v>964</v>
          </cell>
          <cell r="G10">
            <v>104</v>
          </cell>
        </row>
        <row r="11">
          <cell r="A11" t="str">
            <v>IPUIÚNA2012</v>
          </cell>
          <cell r="B11" t="str">
            <v>IPUIÚNA</v>
          </cell>
          <cell r="C11">
            <v>2012</v>
          </cell>
          <cell r="D11">
            <v>88524</v>
          </cell>
          <cell r="E11">
            <v>58550.17</v>
          </cell>
          <cell r="F11">
            <v>883</v>
          </cell>
          <cell r="G11">
            <v>101</v>
          </cell>
        </row>
        <row r="12">
          <cell r="A12" t="str">
            <v>IPUIÚNA2013</v>
          </cell>
          <cell r="B12" t="str">
            <v>IPUIÚNA</v>
          </cell>
          <cell r="C12">
            <v>2013</v>
          </cell>
          <cell r="D12">
            <v>100136</v>
          </cell>
          <cell r="E12">
            <v>54993.98</v>
          </cell>
          <cell r="F12">
            <v>857</v>
          </cell>
          <cell r="G12">
            <v>91</v>
          </cell>
        </row>
        <row r="13">
          <cell r="A13" t="str">
            <v>IPUIÚNA2014</v>
          </cell>
          <cell r="B13" t="str">
            <v>IPUIÚNA</v>
          </cell>
          <cell r="C13">
            <v>2014</v>
          </cell>
          <cell r="D13">
            <v>64192</v>
          </cell>
          <cell r="E13">
            <v>47500.57</v>
          </cell>
          <cell r="F13">
            <v>836</v>
          </cell>
          <cell r="G13">
            <v>80</v>
          </cell>
        </row>
        <row r="14">
          <cell r="A14" t="str">
            <v>PATIS2009</v>
          </cell>
          <cell r="B14" t="str">
            <v>PATIS</v>
          </cell>
          <cell r="C14">
            <v>2009</v>
          </cell>
          <cell r="D14">
            <v>34962.400000000001</v>
          </cell>
          <cell r="E14">
            <v>62810.26</v>
          </cell>
          <cell r="F14">
            <v>1009</v>
          </cell>
          <cell r="G14">
            <v>371</v>
          </cell>
        </row>
        <row r="15">
          <cell r="A15" t="str">
            <v>PATIS2010</v>
          </cell>
          <cell r="B15" t="str">
            <v>PATIS</v>
          </cell>
          <cell r="C15">
            <v>2010</v>
          </cell>
          <cell r="D15">
            <v>43044.4</v>
          </cell>
          <cell r="E15">
            <v>58161.16</v>
          </cell>
          <cell r="F15">
            <v>937</v>
          </cell>
          <cell r="G15">
            <v>325</v>
          </cell>
        </row>
        <row r="16">
          <cell r="A16" t="str">
            <v>PATIS2011</v>
          </cell>
          <cell r="B16" t="str">
            <v>PATIS</v>
          </cell>
          <cell r="C16">
            <v>2011</v>
          </cell>
          <cell r="D16">
            <v>62040</v>
          </cell>
          <cell r="E16">
            <v>86572.81</v>
          </cell>
          <cell r="F16">
            <v>912</v>
          </cell>
          <cell r="G16">
            <v>279</v>
          </cell>
        </row>
        <row r="17">
          <cell r="A17" t="str">
            <v>PATIS2012</v>
          </cell>
          <cell r="B17" t="str">
            <v>PATIS</v>
          </cell>
          <cell r="C17">
            <v>2012</v>
          </cell>
          <cell r="D17">
            <v>69924</v>
          </cell>
          <cell r="E17">
            <v>90363.16</v>
          </cell>
          <cell r="F17">
            <v>914</v>
          </cell>
          <cell r="G17">
            <v>274</v>
          </cell>
        </row>
        <row r="18">
          <cell r="A18" t="str">
            <v>PATIS2013</v>
          </cell>
          <cell r="B18" t="str">
            <v>PATIS</v>
          </cell>
          <cell r="C18">
            <v>2013</v>
          </cell>
          <cell r="D18">
            <v>75760</v>
          </cell>
          <cell r="E18">
            <v>56936.160000000003</v>
          </cell>
          <cell r="F18">
            <v>807</v>
          </cell>
          <cell r="G18">
            <v>249</v>
          </cell>
        </row>
        <row r="19">
          <cell r="A19" t="str">
            <v>PATIS2014</v>
          </cell>
          <cell r="B19" t="str">
            <v>PATIS</v>
          </cell>
          <cell r="C19">
            <v>2014</v>
          </cell>
          <cell r="D19">
            <v>118320</v>
          </cell>
          <cell r="E19">
            <v>77414.78</v>
          </cell>
          <cell r="F19">
            <v>844</v>
          </cell>
          <cell r="G19">
            <v>246</v>
          </cell>
        </row>
        <row r="20">
          <cell r="A20" t="str">
            <v>BUTIÁ2009</v>
          </cell>
          <cell r="B20" t="str">
            <v>BUTIÁ</v>
          </cell>
          <cell r="C20">
            <v>2009</v>
          </cell>
          <cell r="D20">
            <v>118298.4</v>
          </cell>
          <cell r="E20">
            <v>6191.75</v>
          </cell>
          <cell r="F20">
            <v>2658</v>
          </cell>
          <cell r="G20">
            <v>25</v>
          </cell>
        </row>
        <row r="21">
          <cell r="A21" t="str">
            <v>BUTIÁ2010</v>
          </cell>
          <cell r="B21" t="str">
            <v>BUTIÁ</v>
          </cell>
          <cell r="C21">
            <v>2010</v>
          </cell>
          <cell r="D21">
            <v>165420</v>
          </cell>
          <cell r="E21">
            <v>12492.72</v>
          </cell>
          <cell r="F21">
            <v>2551</v>
          </cell>
          <cell r="G21">
            <v>19</v>
          </cell>
        </row>
        <row r="22">
          <cell r="A22" t="str">
            <v>BUTIÁ2011</v>
          </cell>
          <cell r="B22" t="str">
            <v>BUTIÁ</v>
          </cell>
          <cell r="C22">
            <v>2011</v>
          </cell>
          <cell r="D22">
            <v>197280</v>
          </cell>
          <cell r="E22">
            <v>12492.72</v>
          </cell>
          <cell r="F22">
            <v>2557</v>
          </cell>
          <cell r="G22">
            <v>45</v>
          </cell>
        </row>
        <row r="23">
          <cell r="A23" t="str">
            <v>BUTIÁ2012</v>
          </cell>
          <cell r="B23" t="str">
            <v>BUTIÁ</v>
          </cell>
          <cell r="C23">
            <v>2012</v>
          </cell>
          <cell r="D23">
            <v>176808</v>
          </cell>
          <cell r="E23">
            <v>18548.29</v>
          </cell>
          <cell r="F23">
            <v>2484</v>
          </cell>
          <cell r="G23">
            <v>48</v>
          </cell>
        </row>
        <row r="24">
          <cell r="A24" t="str">
            <v>BUTIÁ2013</v>
          </cell>
          <cell r="B24" t="str">
            <v>BUTIÁ</v>
          </cell>
          <cell r="C24">
            <v>2013</v>
          </cell>
          <cell r="D24">
            <v>361376</v>
          </cell>
          <cell r="E24">
            <v>12657.95</v>
          </cell>
          <cell r="F24">
            <v>2448</v>
          </cell>
          <cell r="G24">
            <v>15</v>
          </cell>
        </row>
        <row r="25">
          <cell r="A25" t="str">
            <v>BUTIÁ2014</v>
          </cell>
          <cell r="B25" t="str">
            <v>BUTIÁ</v>
          </cell>
          <cell r="C25">
            <v>2014</v>
          </cell>
          <cell r="D25">
            <v>399428</v>
          </cell>
          <cell r="E25">
            <v>13535.24</v>
          </cell>
          <cell r="F25">
            <v>2482</v>
          </cell>
          <cell r="G25">
            <v>14</v>
          </cell>
        </row>
        <row r="26">
          <cell r="A26" t="str">
            <v>BARÃO DO TRIUNFO2009</v>
          </cell>
          <cell r="B26" t="str">
            <v>BARÃO DO TRIUNFO</v>
          </cell>
          <cell r="C26">
            <v>2009</v>
          </cell>
          <cell r="D26">
            <v>39028</v>
          </cell>
          <cell r="E26">
            <v>110984.5</v>
          </cell>
          <cell r="F26">
            <v>914</v>
          </cell>
          <cell r="G26">
            <v>843</v>
          </cell>
        </row>
        <row r="27">
          <cell r="A27" t="str">
            <v>BARÃO DO TRIUNFO2010</v>
          </cell>
          <cell r="B27" t="str">
            <v>BARÃO DO TRIUNFO</v>
          </cell>
          <cell r="C27">
            <v>2010</v>
          </cell>
          <cell r="D27">
            <v>55740</v>
          </cell>
          <cell r="E27">
            <v>154860.81</v>
          </cell>
          <cell r="F27">
            <v>953</v>
          </cell>
          <cell r="G27">
            <v>476</v>
          </cell>
        </row>
        <row r="28">
          <cell r="A28" t="str">
            <v>BARÃO DO TRIUNFO2011</v>
          </cell>
          <cell r="B28" t="str">
            <v>BARÃO DO TRIUNFO</v>
          </cell>
          <cell r="C28">
            <v>2011</v>
          </cell>
          <cell r="D28">
            <v>58080</v>
          </cell>
          <cell r="E28">
            <v>158447.32999999999</v>
          </cell>
          <cell r="F28">
            <v>959</v>
          </cell>
          <cell r="G28">
            <v>852</v>
          </cell>
        </row>
        <row r="29">
          <cell r="A29" t="str">
            <v>BARÃO DO TRIUNFO2012</v>
          </cell>
          <cell r="B29" t="str">
            <v>BARÃO DO TRIUNFO</v>
          </cell>
          <cell r="C29">
            <v>2012</v>
          </cell>
          <cell r="D29">
            <v>61848</v>
          </cell>
          <cell r="E29">
            <v>161265.25</v>
          </cell>
          <cell r="F29">
            <v>908</v>
          </cell>
          <cell r="G29">
            <v>837</v>
          </cell>
        </row>
        <row r="30">
          <cell r="A30" t="str">
            <v>BARÃO DO TRIUNFO2013</v>
          </cell>
          <cell r="B30" t="str">
            <v>BARÃO DO TRIUNFO</v>
          </cell>
          <cell r="C30">
            <v>2013</v>
          </cell>
          <cell r="D30">
            <v>59920</v>
          </cell>
          <cell r="E30">
            <v>153964.13</v>
          </cell>
          <cell r="F30">
            <v>920</v>
          </cell>
          <cell r="G30">
            <v>796</v>
          </cell>
        </row>
        <row r="31">
          <cell r="A31" t="str">
            <v>BARÃO DO TRIUNFO2014</v>
          </cell>
          <cell r="B31" t="str">
            <v>BARÃO DO TRIUNFO</v>
          </cell>
          <cell r="C31">
            <v>2014</v>
          </cell>
          <cell r="D31">
            <v>79800</v>
          </cell>
          <cell r="E31">
            <v>147815.81</v>
          </cell>
          <cell r="F31">
            <v>858</v>
          </cell>
          <cell r="G31">
            <v>787</v>
          </cell>
        </row>
        <row r="32">
          <cell r="A32" t="str">
            <v>CHARQUEADAS2009</v>
          </cell>
          <cell r="B32" t="str">
            <v>CHARQUEADAS</v>
          </cell>
          <cell r="C32">
            <v>2009</v>
          </cell>
          <cell r="D32">
            <v>176365.2</v>
          </cell>
          <cell r="E32">
            <v>5441.01</v>
          </cell>
          <cell r="F32">
            <v>4471</v>
          </cell>
          <cell r="G32">
            <v>54</v>
          </cell>
        </row>
        <row r="33">
          <cell r="A33" t="str">
            <v>CHARQUEADAS2010</v>
          </cell>
          <cell r="B33" t="str">
            <v>CHARQUEADAS</v>
          </cell>
          <cell r="C33">
            <v>2010</v>
          </cell>
          <cell r="D33">
            <v>388380</v>
          </cell>
          <cell r="E33">
            <v>15338.1</v>
          </cell>
          <cell r="F33">
            <v>4535</v>
          </cell>
          <cell r="G33">
            <v>58</v>
          </cell>
        </row>
        <row r="34">
          <cell r="A34" t="str">
            <v>CHARQUEADAS2011</v>
          </cell>
          <cell r="B34" t="str">
            <v>CHARQUEADAS</v>
          </cell>
          <cell r="C34">
            <v>2011</v>
          </cell>
          <cell r="D34">
            <v>421680</v>
          </cell>
          <cell r="E34">
            <v>13218.2</v>
          </cell>
          <cell r="F34">
            <v>4412</v>
          </cell>
          <cell r="G34">
            <v>43</v>
          </cell>
        </row>
        <row r="35">
          <cell r="A35" t="str">
            <v>CHARQUEADAS2012</v>
          </cell>
          <cell r="B35" t="str">
            <v>CHARQUEADAS</v>
          </cell>
          <cell r="C35">
            <v>2012</v>
          </cell>
          <cell r="D35">
            <v>503772</v>
          </cell>
          <cell r="E35">
            <v>11971.4</v>
          </cell>
          <cell r="F35">
            <v>4615</v>
          </cell>
          <cell r="G35">
            <v>38</v>
          </cell>
        </row>
        <row r="36">
          <cell r="A36" t="str">
            <v>CHARQUEADAS2013</v>
          </cell>
          <cell r="B36" t="str">
            <v>CHARQUEADAS</v>
          </cell>
          <cell r="C36">
            <v>2013</v>
          </cell>
          <cell r="D36">
            <v>560604</v>
          </cell>
          <cell r="E36">
            <v>11223.18</v>
          </cell>
          <cell r="F36">
            <v>4781</v>
          </cell>
          <cell r="G36">
            <v>37</v>
          </cell>
        </row>
        <row r="37">
          <cell r="A37" t="str">
            <v>CHARQUEADAS2014</v>
          </cell>
          <cell r="B37" t="str">
            <v>CHARQUEADAS</v>
          </cell>
          <cell r="C37">
            <v>2014</v>
          </cell>
          <cell r="D37">
            <v>444604</v>
          </cell>
          <cell r="E37">
            <v>9851.4599999999991</v>
          </cell>
          <cell r="F37">
            <v>4599</v>
          </cell>
          <cell r="G37">
            <v>37</v>
          </cell>
        </row>
        <row r="38">
          <cell r="A38" t="str">
            <v>ELDORADO DO SUL2009</v>
          </cell>
          <cell r="B38" t="str">
            <v>ELDORADO DO SUL</v>
          </cell>
          <cell r="C38">
            <v>2009</v>
          </cell>
          <cell r="D38">
            <v>265535.59999999998</v>
          </cell>
          <cell r="E38">
            <v>70503.86</v>
          </cell>
          <cell r="F38">
            <v>5912</v>
          </cell>
          <cell r="G38">
            <v>782</v>
          </cell>
        </row>
        <row r="39">
          <cell r="A39" t="str">
            <v>ELDORADO DO SUL2010</v>
          </cell>
          <cell r="B39" t="str">
            <v>ELDORADO DO SUL</v>
          </cell>
          <cell r="C39">
            <v>2010</v>
          </cell>
          <cell r="D39">
            <v>402300</v>
          </cell>
          <cell r="E39">
            <v>139906.96</v>
          </cell>
          <cell r="F39">
            <v>5865</v>
          </cell>
          <cell r="G39">
            <v>823</v>
          </cell>
        </row>
        <row r="40">
          <cell r="A40" t="str">
            <v>ELDORADO DO SUL2011</v>
          </cell>
          <cell r="B40" t="str">
            <v>ELDORADO DO SUL</v>
          </cell>
          <cell r="C40">
            <v>2011</v>
          </cell>
          <cell r="D40">
            <v>455520</v>
          </cell>
          <cell r="E40">
            <v>57825.73</v>
          </cell>
          <cell r="F40">
            <v>5767</v>
          </cell>
          <cell r="G40">
            <v>708</v>
          </cell>
        </row>
        <row r="41">
          <cell r="A41" t="str">
            <v>ELDORADO DO SUL2012</v>
          </cell>
          <cell r="B41" t="str">
            <v>ELDORADO DO SUL</v>
          </cell>
          <cell r="C41">
            <v>2012</v>
          </cell>
          <cell r="D41">
            <v>529464</v>
          </cell>
          <cell r="E41">
            <v>130510.47</v>
          </cell>
          <cell r="F41">
            <v>5652</v>
          </cell>
          <cell r="G41">
            <v>575</v>
          </cell>
        </row>
        <row r="42">
          <cell r="A42" t="str">
            <v>ELDORADO DO SUL2013</v>
          </cell>
          <cell r="B42" t="str">
            <v>ELDORADO DO SUL</v>
          </cell>
          <cell r="C42">
            <v>2013</v>
          </cell>
          <cell r="D42">
            <v>513076</v>
          </cell>
          <cell r="E42">
            <v>158095.04999999999</v>
          </cell>
          <cell r="F42">
            <v>5112</v>
          </cell>
          <cell r="G42">
            <v>835</v>
          </cell>
        </row>
        <row r="43">
          <cell r="A43" t="str">
            <v>ELDORADO DO SUL2014</v>
          </cell>
          <cell r="B43" t="str">
            <v>ELDORADO DO SUL</v>
          </cell>
          <cell r="C43">
            <v>2014</v>
          </cell>
          <cell r="D43">
            <v>460476</v>
          </cell>
          <cell r="E43">
            <v>101861.95</v>
          </cell>
          <cell r="F43">
            <v>5548</v>
          </cell>
          <cell r="G43">
            <v>718</v>
          </cell>
        </row>
        <row r="44">
          <cell r="A44" t="str">
            <v>GENERAL CÂMARA2009</v>
          </cell>
          <cell r="B44" t="str">
            <v>GENERAL CÂMARA</v>
          </cell>
          <cell r="C44">
            <v>2009</v>
          </cell>
          <cell r="D44">
            <v>86407.2</v>
          </cell>
          <cell r="E44">
            <v>56505.68</v>
          </cell>
          <cell r="F44">
            <v>398</v>
          </cell>
          <cell r="G44">
            <v>285</v>
          </cell>
        </row>
        <row r="45">
          <cell r="A45" t="str">
            <v>GENERAL CÂMARA2010</v>
          </cell>
          <cell r="B45" t="str">
            <v>GENERAL CÂMARA</v>
          </cell>
          <cell r="C45">
            <v>2010</v>
          </cell>
          <cell r="D45">
            <v>116940</v>
          </cell>
          <cell r="E45">
            <v>80554.47</v>
          </cell>
          <cell r="F45">
            <v>443</v>
          </cell>
          <cell r="G45">
            <v>266</v>
          </cell>
        </row>
        <row r="46">
          <cell r="A46" t="str">
            <v>GENERAL CÂMARA2011</v>
          </cell>
          <cell r="B46" t="str">
            <v>GENERAL CÂMARA</v>
          </cell>
          <cell r="C46">
            <v>2011</v>
          </cell>
          <cell r="D46">
            <v>112200</v>
          </cell>
          <cell r="E46">
            <v>73642.62</v>
          </cell>
          <cell r="F46">
            <v>446</v>
          </cell>
          <cell r="G46">
            <v>275</v>
          </cell>
        </row>
        <row r="47">
          <cell r="A47" t="str">
            <v>GENERAL CÂMARA2012</v>
          </cell>
          <cell r="B47" t="str">
            <v>GENERAL CÂMARA</v>
          </cell>
          <cell r="C47">
            <v>2012</v>
          </cell>
          <cell r="D47">
            <v>131808</v>
          </cell>
          <cell r="E47">
            <v>72009.91</v>
          </cell>
          <cell r="F47">
            <v>495</v>
          </cell>
          <cell r="G47">
            <v>281</v>
          </cell>
        </row>
        <row r="48">
          <cell r="A48" t="str">
            <v>GENERAL CÂMARA2013</v>
          </cell>
          <cell r="B48" t="str">
            <v>GENERAL CÂMARA</v>
          </cell>
          <cell r="C48">
            <v>2013</v>
          </cell>
          <cell r="D48">
            <v>144700</v>
          </cell>
          <cell r="E48">
            <v>67234.38</v>
          </cell>
          <cell r="F48">
            <v>510</v>
          </cell>
          <cell r="G48">
            <v>274</v>
          </cell>
        </row>
        <row r="49">
          <cell r="A49" t="str">
            <v>GENERAL CÂMARA2014</v>
          </cell>
          <cell r="B49" t="str">
            <v>GENERAL CÂMARA</v>
          </cell>
          <cell r="C49">
            <v>2014</v>
          </cell>
          <cell r="D49">
            <v>153960</v>
          </cell>
          <cell r="E49">
            <v>65349.31</v>
          </cell>
          <cell r="F49">
            <v>545</v>
          </cell>
          <cell r="G49">
            <v>238</v>
          </cell>
        </row>
        <row r="50">
          <cell r="A50" t="str">
            <v>MINAS DO LEÃO2009</v>
          </cell>
          <cell r="B50" t="str">
            <v>MINAS DO LEÃO</v>
          </cell>
          <cell r="C50">
            <v>2009</v>
          </cell>
          <cell r="D50">
            <v>28996</v>
          </cell>
          <cell r="E50">
            <v>4838.37</v>
          </cell>
          <cell r="F50">
            <v>659</v>
          </cell>
          <cell r="G50">
            <v>0</v>
          </cell>
        </row>
        <row r="51">
          <cell r="A51" t="str">
            <v>MINAS DO LEÃO2010</v>
          </cell>
          <cell r="B51" t="str">
            <v>MINAS DO LEÃO</v>
          </cell>
          <cell r="C51">
            <v>2010</v>
          </cell>
          <cell r="D51">
            <v>44580</v>
          </cell>
          <cell r="E51">
            <v>5878.29</v>
          </cell>
          <cell r="F51">
            <v>743</v>
          </cell>
          <cell r="G51">
            <v>0</v>
          </cell>
        </row>
        <row r="52">
          <cell r="A52" t="str">
            <v>MINAS DO LEÃO2011</v>
          </cell>
          <cell r="B52" t="str">
            <v>MINAS DO LEÃO</v>
          </cell>
          <cell r="C52">
            <v>2011</v>
          </cell>
          <cell r="D52">
            <v>40500</v>
          </cell>
          <cell r="E52">
            <v>2362.2199999999998</v>
          </cell>
          <cell r="F52">
            <v>675</v>
          </cell>
          <cell r="G52">
            <v>0</v>
          </cell>
        </row>
        <row r="53">
          <cell r="A53" t="str">
            <v>MINAS DO LEÃO2012</v>
          </cell>
          <cell r="B53" t="str">
            <v>MINAS DO LEÃO</v>
          </cell>
          <cell r="C53">
            <v>2012</v>
          </cell>
          <cell r="D53">
            <v>52212</v>
          </cell>
          <cell r="E53">
            <v>1872.96</v>
          </cell>
          <cell r="F53">
            <v>736</v>
          </cell>
          <cell r="G53">
            <v>0</v>
          </cell>
        </row>
        <row r="54">
          <cell r="A54" t="str">
            <v>MINAS DO LEÃO2013</v>
          </cell>
          <cell r="B54" t="str">
            <v>MINAS DO LEÃO</v>
          </cell>
          <cell r="C54">
            <v>2013</v>
          </cell>
          <cell r="D54">
            <v>64244</v>
          </cell>
          <cell r="E54">
            <v>3.82</v>
          </cell>
          <cell r="F54">
            <v>799</v>
          </cell>
          <cell r="G54">
            <v>0</v>
          </cell>
        </row>
        <row r="55">
          <cell r="A55" t="str">
            <v>MINAS DO LEÃO2014</v>
          </cell>
          <cell r="B55" t="str">
            <v>MINAS DO LEÃO</v>
          </cell>
          <cell r="C55">
            <v>2014</v>
          </cell>
          <cell r="D55">
            <v>90940</v>
          </cell>
          <cell r="E55">
            <v>2501.34</v>
          </cell>
          <cell r="F55">
            <v>776</v>
          </cell>
          <cell r="G55">
            <v>0</v>
          </cell>
        </row>
        <row r="56">
          <cell r="A56" t="str">
            <v>TRIUNFO2009</v>
          </cell>
          <cell r="B56" t="str">
            <v>TRIUNFO</v>
          </cell>
          <cell r="C56">
            <v>2009</v>
          </cell>
          <cell r="D56">
            <v>354978.8</v>
          </cell>
          <cell r="E56">
            <v>199529</v>
          </cell>
          <cell r="F56">
            <v>4609</v>
          </cell>
          <cell r="G56">
            <v>745</v>
          </cell>
        </row>
        <row r="57">
          <cell r="A57" t="str">
            <v>TRIUNFO2010</v>
          </cell>
          <cell r="B57" t="str">
            <v>TRIUNFO</v>
          </cell>
          <cell r="C57">
            <v>2010</v>
          </cell>
          <cell r="D57">
            <v>503520</v>
          </cell>
          <cell r="E57">
            <v>252721.57</v>
          </cell>
          <cell r="F57">
            <v>4607</v>
          </cell>
          <cell r="G57">
            <v>695</v>
          </cell>
        </row>
        <row r="58">
          <cell r="A58" t="str">
            <v>TRIUNFO2011</v>
          </cell>
          <cell r="B58" t="str">
            <v>TRIUNFO</v>
          </cell>
          <cell r="C58">
            <v>2011</v>
          </cell>
          <cell r="D58">
            <v>511020</v>
          </cell>
          <cell r="E58">
            <v>229793.46</v>
          </cell>
          <cell r="F58">
            <v>4213</v>
          </cell>
          <cell r="G58">
            <v>592</v>
          </cell>
        </row>
        <row r="59">
          <cell r="A59" t="str">
            <v>TRIUNFO2012</v>
          </cell>
          <cell r="B59" t="str">
            <v>TRIUNFO</v>
          </cell>
          <cell r="C59">
            <v>2012</v>
          </cell>
          <cell r="D59">
            <v>545544</v>
          </cell>
          <cell r="E59">
            <v>254899</v>
          </cell>
          <cell r="F59">
            <v>4104</v>
          </cell>
          <cell r="G59">
            <v>584</v>
          </cell>
        </row>
        <row r="60">
          <cell r="A60" t="str">
            <v>TRIUNFO2013</v>
          </cell>
          <cell r="B60" t="str">
            <v>TRIUNFO</v>
          </cell>
          <cell r="C60">
            <v>2013</v>
          </cell>
          <cell r="D60">
            <v>646052</v>
          </cell>
          <cell r="E60">
            <v>244267.53</v>
          </cell>
          <cell r="F60">
            <v>3999</v>
          </cell>
          <cell r="G60">
            <v>588</v>
          </cell>
        </row>
        <row r="61">
          <cell r="A61" t="str">
            <v>TRIUNFO2014</v>
          </cell>
          <cell r="B61" t="str">
            <v>TRIUNFO</v>
          </cell>
          <cell r="C61">
            <v>2014</v>
          </cell>
          <cell r="D61">
            <v>722604</v>
          </cell>
          <cell r="E61">
            <v>248238.33</v>
          </cell>
          <cell r="F61">
            <v>4037</v>
          </cell>
          <cell r="G61">
            <v>545</v>
          </cell>
        </row>
        <row r="62">
          <cell r="A62" t="str">
            <v>SÃO JERÔNIMO2009</v>
          </cell>
          <cell r="B62" t="str">
            <v>SÃO JERÔNIMO</v>
          </cell>
          <cell r="C62">
            <v>2009</v>
          </cell>
          <cell r="D62">
            <v>210760</v>
          </cell>
          <cell r="E62">
            <v>73108.81</v>
          </cell>
          <cell r="F62">
            <v>1267</v>
          </cell>
          <cell r="G62">
            <v>693</v>
          </cell>
        </row>
        <row r="63">
          <cell r="A63" t="str">
            <v>SÃO JERÔNIMO2010</v>
          </cell>
          <cell r="B63" t="str">
            <v>SÃO JERÔNIMO</v>
          </cell>
          <cell r="C63">
            <v>2010</v>
          </cell>
          <cell r="D63">
            <v>325020</v>
          </cell>
          <cell r="E63">
            <v>98148.27</v>
          </cell>
          <cell r="F63">
            <v>1279</v>
          </cell>
          <cell r="G63">
            <v>674</v>
          </cell>
        </row>
        <row r="64">
          <cell r="A64" t="str">
            <v>SÃO JERÔNIMO2011</v>
          </cell>
          <cell r="B64" t="str">
            <v>SÃO JERÔNIMO</v>
          </cell>
          <cell r="C64">
            <v>2011</v>
          </cell>
          <cell r="D64">
            <v>365880</v>
          </cell>
          <cell r="E64">
            <v>96373.89</v>
          </cell>
          <cell r="F64">
            <v>1301</v>
          </cell>
          <cell r="G64">
            <v>655</v>
          </cell>
        </row>
        <row r="65">
          <cell r="A65" t="str">
            <v>SÃO JERÔNIMO2012</v>
          </cell>
          <cell r="B65" t="str">
            <v>SÃO JERÔNIMO</v>
          </cell>
          <cell r="C65">
            <v>2012</v>
          </cell>
          <cell r="D65">
            <v>389136</v>
          </cell>
          <cell r="E65">
            <v>105061.57</v>
          </cell>
          <cell r="F65">
            <v>1347</v>
          </cell>
          <cell r="G65">
            <v>627</v>
          </cell>
        </row>
        <row r="66">
          <cell r="A66" t="str">
            <v>SÃO JERÔNIMO2013</v>
          </cell>
          <cell r="B66" t="str">
            <v>SÃO JERÔNIMO</v>
          </cell>
          <cell r="C66">
            <v>2013</v>
          </cell>
          <cell r="D66">
            <v>416160</v>
          </cell>
          <cell r="E66">
            <v>99280.67</v>
          </cell>
          <cell r="F66">
            <v>1387</v>
          </cell>
          <cell r="G66">
            <v>569</v>
          </cell>
        </row>
        <row r="67">
          <cell r="A67" t="str">
            <v>SÃO JERÔNIMO2014</v>
          </cell>
          <cell r="B67" t="str">
            <v>SÃO JERÔNIMO</v>
          </cell>
          <cell r="C67">
            <v>2014</v>
          </cell>
          <cell r="D67">
            <v>390364</v>
          </cell>
          <cell r="E67">
            <v>102296.79</v>
          </cell>
          <cell r="F67">
            <v>1497</v>
          </cell>
          <cell r="G67">
            <v>567</v>
          </cell>
        </row>
        <row r="68">
          <cell r="A68" t="str">
            <v>BOM JESUS DO SUL2009</v>
          </cell>
          <cell r="B68" t="str">
            <v>BOM JESUS DO SUL</v>
          </cell>
          <cell r="C68">
            <v>2009</v>
          </cell>
          <cell r="D68">
            <v>31926.400000000001</v>
          </cell>
          <cell r="E68">
            <v>79313.2</v>
          </cell>
          <cell r="F68">
            <v>707</v>
          </cell>
          <cell r="G68">
            <v>213</v>
          </cell>
        </row>
        <row r="69">
          <cell r="A69" t="str">
            <v>BOM JESUS DO SUL2010</v>
          </cell>
          <cell r="B69" t="str">
            <v>BOM JESUS DO SUL</v>
          </cell>
          <cell r="C69">
            <v>2010</v>
          </cell>
          <cell r="D69">
            <v>39300</v>
          </cell>
          <cell r="E69">
            <v>94993.919999999998</v>
          </cell>
          <cell r="F69">
            <v>600</v>
          </cell>
          <cell r="G69">
            <v>163</v>
          </cell>
        </row>
        <row r="70">
          <cell r="A70" t="str">
            <v>BOM JESUS DO SUL2011</v>
          </cell>
          <cell r="B70" t="str">
            <v>BOM JESUS DO SUL</v>
          </cell>
          <cell r="C70">
            <v>2011</v>
          </cell>
          <cell r="D70">
            <v>54420</v>
          </cell>
          <cell r="E70">
            <v>87971.520000000004</v>
          </cell>
          <cell r="F70">
            <v>504</v>
          </cell>
          <cell r="G70">
            <v>0</v>
          </cell>
        </row>
        <row r="71">
          <cell r="A71" t="str">
            <v>BOM JESUS DO SUL2012</v>
          </cell>
          <cell r="B71" t="str">
            <v>BOM JESUS DO SUL</v>
          </cell>
          <cell r="C71">
            <v>2012</v>
          </cell>
          <cell r="D71">
            <v>69372</v>
          </cell>
          <cell r="E71">
            <v>74510.17</v>
          </cell>
          <cell r="F71">
            <v>429</v>
          </cell>
          <cell r="G71">
            <v>0</v>
          </cell>
        </row>
        <row r="72">
          <cell r="A72" t="str">
            <v>BOM JESUS DO SUL2013</v>
          </cell>
          <cell r="B72" t="str">
            <v>BOM JESUS DO SUL</v>
          </cell>
          <cell r="C72">
            <v>2013</v>
          </cell>
          <cell r="D72">
            <v>96516</v>
          </cell>
          <cell r="E72">
            <v>72013.350000000006</v>
          </cell>
          <cell r="F72">
            <v>394</v>
          </cell>
          <cell r="G72">
            <v>0</v>
          </cell>
        </row>
        <row r="73">
          <cell r="A73" t="str">
            <v>BOM JESUS DO SUL2014</v>
          </cell>
          <cell r="B73" t="str">
            <v>BOM JESUS DO SUL</v>
          </cell>
          <cell r="C73">
            <v>2014</v>
          </cell>
          <cell r="D73">
            <v>91780</v>
          </cell>
          <cell r="E73">
            <v>65756.88</v>
          </cell>
          <cell r="F73">
            <v>415</v>
          </cell>
          <cell r="G73">
            <v>0</v>
          </cell>
        </row>
        <row r="74">
          <cell r="A74" t="str">
            <v>LARANJEIRAS DO SUL2009</v>
          </cell>
          <cell r="B74" t="str">
            <v>LARANJEIRAS DO SUL</v>
          </cell>
          <cell r="C74">
            <v>2009</v>
          </cell>
          <cell r="D74">
            <v>188839.2</v>
          </cell>
          <cell r="E74">
            <v>112086.39</v>
          </cell>
          <cell r="F74">
            <v>3940</v>
          </cell>
          <cell r="G74">
            <v>178</v>
          </cell>
        </row>
        <row r="75">
          <cell r="A75" t="str">
            <v>LARANJEIRAS DO SUL2010</v>
          </cell>
          <cell r="B75" t="str">
            <v>LARANJEIRAS DO SUL</v>
          </cell>
          <cell r="C75">
            <v>2010</v>
          </cell>
          <cell r="D75">
            <v>272400</v>
          </cell>
          <cell r="E75">
            <v>147597.24</v>
          </cell>
          <cell r="F75">
            <v>3604</v>
          </cell>
          <cell r="G75">
            <v>171</v>
          </cell>
        </row>
        <row r="76">
          <cell r="A76" t="str">
            <v>LARANJEIRAS DO SUL2011</v>
          </cell>
          <cell r="B76" t="str">
            <v>LARANJEIRAS DO SUL</v>
          </cell>
          <cell r="C76">
            <v>2011</v>
          </cell>
          <cell r="D76">
            <v>274620</v>
          </cell>
          <cell r="E76">
            <v>139722</v>
          </cell>
          <cell r="F76">
            <v>3687</v>
          </cell>
          <cell r="G76">
            <v>189</v>
          </cell>
        </row>
        <row r="77">
          <cell r="A77" t="str">
            <v>LARANJEIRAS DO SUL2012</v>
          </cell>
          <cell r="B77" t="str">
            <v>LARANJEIRAS DO SUL</v>
          </cell>
          <cell r="C77">
            <v>2012</v>
          </cell>
          <cell r="D77">
            <v>292392</v>
          </cell>
          <cell r="E77">
            <v>136672.75</v>
          </cell>
          <cell r="F77">
            <v>3190</v>
          </cell>
          <cell r="G77">
            <v>134</v>
          </cell>
        </row>
        <row r="78">
          <cell r="A78" t="str">
            <v>LARANJEIRAS DO SUL2013</v>
          </cell>
          <cell r="B78" t="str">
            <v>LARANJEIRAS DO SUL</v>
          </cell>
          <cell r="C78">
            <v>2013</v>
          </cell>
          <cell r="D78">
            <v>387624</v>
          </cell>
          <cell r="E78">
            <v>129559.66</v>
          </cell>
          <cell r="F78">
            <v>3566</v>
          </cell>
          <cell r="G78">
            <v>164</v>
          </cell>
        </row>
        <row r="79">
          <cell r="A79" t="str">
            <v>LARANJEIRAS DO SUL2014</v>
          </cell>
          <cell r="B79" t="str">
            <v>LARANJEIRAS DO SUL</v>
          </cell>
          <cell r="C79">
            <v>2014</v>
          </cell>
          <cell r="D79">
            <v>455200</v>
          </cell>
          <cell r="E79">
            <v>115968.6</v>
          </cell>
          <cell r="F79">
            <v>3755</v>
          </cell>
          <cell r="G79">
            <v>79</v>
          </cell>
        </row>
        <row r="80">
          <cell r="A80" t="str">
            <v>RIO BONITO DO IGUAÇU2009</v>
          </cell>
          <cell r="B80" t="str">
            <v>RIO BONITO DO IGUAÇU</v>
          </cell>
          <cell r="C80">
            <v>2009</v>
          </cell>
          <cell r="D80">
            <v>99202.4</v>
          </cell>
          <cell r="E80">
            <v>313152</v>
          </cell>
          <cell r="F80">
            <v>2193</v>
          </cell>
          <cell r="G80">
            <v>1260</v>
          </cell>
        </row>
        <row r="81">
          <cell r="A81" t="str">
            <v>RIO BONITO DO IGUAÇU2010</v>
          </cell>
          <cell r="B81" t="str">
            <v>RIO BONITO DO IGUAÇU</v>
          </cell>
          <cell r="C81">
            <v>2010</v>
          </cell>
          <cell r="D81">
            <v>128820</v>
          </cell>
          <cell r="E81">
            <v>378954.23999999999</v>
          </cell>
          <cell r="F81">
            <v>2038</v>
          </cell>
          <cell r="G81">
            <v>1182</v>
          </cell>
        </row>
        <row r="82">
          <cell r="A82" t="str">
            <v>RIO BONITO DO IGUAÇU2011</v>
          </cell>
          <cell r="B82" t="str">
            <v>RIO BONITO DO IGUAÇU</v>
          </cell>
          <cell r="C82">
            <v>2011</v>
          </cell>
          <cell r="D82">
            <v>124860</v>
          </cell>
          <cell r="E82">
            <v>366129.49</v>
          </cell>
          <cell r="F82">
            <v>1975</v>
          </cell>
          <cell r="G82">
            <v>1094</v>
          </cell>
        </row>
        <row r="83">
          <cell r="A83" t="str">
            <v>RIO BONITO DO IGUAÇU2012</v>
          </cell>
          <cell r="B83" t="str">
            <v>RIO BONITO DO IGUAÇU</v>
          </cell>
          <cell r="C83">
            <v>2012</v>
          </cell>
          <cell r="D83">
            <v>163560</v>
          </cell>
          <cell r="E83">
            <v>344361.74</v>
          </cell>
          <cell r="F83">
            <v>1745</v>
          </cell>
          <cell r="G83">
            <v>979</v>
          </cell>
        </row>
        <row r="84">
          <cell r="A84" t="str">
            <v>RIO BONITO DO IGUAÇU2013</v>
          </cell>
          <cell r="B84" t="str">
            <v>RIO BONITO DO IGUAÇU</v>
          </cell>
          <cell r="C84">
            <v>2013</v>
          </cell>
          <cell r="D84">
            <v>223428</v>
          </cell>
          <cell r="E84">
            <v>333764.03999999998</v>
          </cell>
          <cell r="F84">
            <v>1821</v>
          </cell>
          <cell r="G84">
            <v>837</v>
          </cell>
        </row>
        <row r="85">
          <cell r="A85" t="str">
            <v>RIO BONITO DO IGUAÇU2014</v>
          </cell>
          <cell r="B85" t="str">
            <v>RIO BONITO DO IGUAÇU</v>
          </cell>
          <cell r="C85">
            <v>2014</v>
          </cell>
          <cell r="D85">
            <v>252440</v>
          </cell>
          <cell r="E85">
            <v>315377.65000000002</v>
          </cell>
          <cell r="F85">
            <v>1784</v>
          </cell>
          <cell r="G85">
            <v>242</v>
          </cell>
        </row>
        <row r="86">
          <cell r="A86" t="str">
            <v>MARQUINHO2009</v>
          </cell>
          <cell r="B86" t="str">
            <v>MARQUINHO</v>
          </cell>
          <cell r="C86">
            <v>2009</v>
          </cell>
          <cell r="D86">
            <v>35816</v>
          </cell>
          <cell r="E86">
            <v>98046.399999999994</v>
          </cell>
          <cell r="F86">
            <v>793</v>
          </cell>
          <cell r="G86">
            <v>123</v>
          </cell>
        </row>
        <row r="87">
          <cell r="A87" t="str">
            <v>MARQUINHO2010</v>
          </cell>
          <cell r="B87" t="str">
            <v>MARQUINHO</v>
          </cell>
          <cell r="C87">
            <v>2010</v>
          </cell>
          <cell r="D87">
            <v>56160</v>
          </cell>
          <cell r="E87">
            <v>129850.56</v>
          </cell>
          <cell r="F87">
            <v>813</v>
          </cell>
          <cell r="G87">
            <v>139</v>
          </cell>
        </row>
        <row r="88">
          <cell r="A88" t="str">
            <v>MARQUINHO2011</v>
          </cell>
          <cell r="B88" t="str">
            <v>MARQUINHO</v>
          </cell>
          <cell r="C88">
            <v>2011</v>
          </cell>
          <cell r="D88">
            <v>42900</v>
          </cell>
          <cell r="E88">
            <v>123083.52</v>
          </cell>
          <cell r="F88">
            <v>665</v>
          </cell>
          <cell r="G88">
            <v>109</v>
          </cell>
        </row>
        <row r="89">
          <cell r="A89" t="str">
            <v>MARQUINHO2012</v>
          </cell>
          <cell r="B89" t="str">
            <v>MARQUINHO</v>
          </cell>
          <cell r="C89">
            <v>2012</v>
          </cell>
          <cell r="D89">
            <v>48144</v>
          </cell>
          <cell r="E89">
            <v>109807.6</v>
          </cell>
          <cell r="F89">
            <v>590</v>
          </cell>
          <cell r="G89">
            <v>107</v>
          </cell>
        </row>
        <row r="90">
          <cell r="A90" t="str">
            <v>MARQUINHO2013</v>
          </cell>
          <cell r="B90" t="str">
            <v>MARQUINHO</v>
          </cell>
          <cell r="C90">
            <v>2013</v>
          </cell>
          <cell r="D90">
            <v>52160</v>
          </cell>
          <cell r="E90">
            <v>100614.41</v>
          </cell>
          <cell r="F90">
            <v>528</v>
          </cell>
          <cell r="G90">
            <v>91</v>
          </cell>
        </row>
        <row r="91">
          <cell r="A91" t="str">
            <v>MARQUINHO2014</v>
          </cell>
          <cell r="B91" t="str">
            <v>MARQUINHO</v>
          </cell>
          <cell r="C91">
            <v>2014</v>
          </cell>
          <cell r="D91">
            <v>61300</v>
          </cell>
          <cell r="E91">
            <v>103040.39</v>
          </cell>
          <cell r="F91">
            <v>554</v>
          </cell>
          <cell r="G91">
            <v>83</v>
          </cell>
        </row>
        <row r="92">
          <cell r="A92" t="str">
            <v>SÃO CARLOS DO IVAI2009</v>
          </cell>
          <cell r="B92" t="str">
            <v>SÃO CARLOS DO IVAI</v>
          </cell>
          <cell r="C92">
            <v>2009</v>
          </cell>
          <cell r="D92">
            <v>35635.599999999999</v>
          </cell>
          <cell r="E92">
            <v>6844.81</v>
          </cell>
          <cell r="F92">
            <v>779</v>
          </cell>
        </row>
        <row r="93">
          <cell r="A93" t="str">
            <v>SÃO CARLOS DO IVAI2010</v>
          </cell>
          <cell r="B93" t="str">
            <v>SÃO CARLOS DO IVAI</v>
          </cell>
          <cell r="C93">
            <v>2010</v>
          </cell>
          <cell r="D93">
            <v>47640</v>
          </cell>
          <cell r="E93">
            <v>6249.58</v>
          </cell>
          <cell r="F93">
            <v>697</v>
          </cell>
        </row>
        <row r="94">
          <cell r="A94" t="str">
            <v>SÃO CARLOS DO IVAI2011</v>
          </cell>
          <cell r="B94" t="str">
            <v>SÃO CARLOS DO IVAI</v>
          </cell>
          <cell r="C94">
            <v>2011</v>
          </cell>
          <cell r="D94">
            <v>44280</v>
          </cell>
          <cell r="E94">
            <v>8813.58</v>
          </cell>
          <cell r="F94">
            <v>747</v>
          </cell>
        </row>
        <row r="95">
          <cell r="A95" t="str">
            <v>SÃO CARLOS DO IVAI2012</v>
          </cell>
          <cell r="B95" t="str">
            <v>SÃO CARLOS DO IVAI</v>
          </cell>
          <cell r="C95">
            <v>2012</v>
          </cell>
          <cell r="D95">
            <v>50820</v>
          </cell>
          <cell r="E95">
            <v>11348.9</v>
          </cell>
          <cell r="F95">
            <v>649</v>
          </cell>
        </row>
        <row r="96">
          <cell r="A96" t="str">
            <v>SÃO CARLOS DO IVAI2013</v>
          </cell>
          <cell r="B96" t="str">
            <v>SÃO CARLOS DO IVAI</v>
          </cell>
          <cell r="C96">
            <v>2013</v>
          </cell>
          <cell r="D96">
            <v>67680</v>
          </cell>
          <cell r="E96">
            <v>9537.9</v>
          </cell>
          <cell r="F96">
            <v>653</v>
          </cell>
        </row>
        <row r="97">
          <cell r="A97" t="str">
            <v>SÃO CARLOS DO IVAI2014</v>
          </cell>
          <cell r="B97" t="str">
            <v>SÃO CARLOS DO IVAI</v>
          </cell>
          <cell r="C97">
            <v>2014</v>
          </cell>
          <cell r="D97">
            <v>72240</v>
          </cell>
          <cell r="E97">
            <v>8089.1</v>
          </cell>
          <cell r="F97">
            <v>682</v>
          </cell>
        </row>
        <row r="98">
          <cell r="A98" t="str">
            <v>SANTA CRUZ DO MONTE CASTELO2009</v>
          </cell>
          <cell r="B98" t="str">
            <v>SANTA CRUZ DO MONTE CASTELO</v>
          </cell>
          <cell r="C98">
            <v>2009</v>
          </cell>
          <cell r="D98">
            <v>38425.199999999997</v>
          </cell>
          <cell r="E98">
            <v>44199.33</v>
          </cell>
          <cell r="F98">
            <v>807</v>
          </cell>
        </row>
        <row r="99">
          <cell r="A99" t="str">
            <v>SANTA CRUZ DO MONTE CASTELO2010</v>
          </cell>
          <cell r="B99" t="str">
            <v>SANTA CRUZ DO MONTE CASTELO</v>
          </cell>
          <cell r="C99">
            <v>2010</v>
          </cell>
          <cell r="D99">
            <v>55350</v>
          </cell>
          <cell r="E99">
            <v>34561.18</v>
          </cell>
          <cell r="F99">
            <v>835</v>
          </cell>
        </row>
        <row r="100">
          <cell r="A100" t="str">
            <v>SANTA CRUZ DO MONTE CASTELO2011</v>
          </cell>
          <cell r="B100" t="str">
            <v>SANTA CRUZ DO MONTE CASTELO</v>
          </cell>
          <cell r="C100">
            <v>2011</v>
          </cell>
          <cell r="D100">
            <v>60420</v>
          </cell>
          <cell r="E100">
            <v>53654.080000000002</v>
          </cell>
          <cell r="F100">
            <v>818</v>
          </cell>
        </row>
        <row r="101">
          <cell r="A101" t="str">
            <v>SANTA CRUZ DO MONTE CASTELO2012</v>
          </cell>
          <cell r="B101" t="str">
            <v>SANTA CRUZ DO MONTE CASTELO</v>
          </cell>
          <cell r="C101">
            <v>2012</v>
          </cell>
          <cell r="D101">
            <v>68940</v>
          </cell>
          <cell r="E101">
            <v>47763.96</v>
          </cell>
          <cell r="F101">
            <v>773</v>
          </cell>
        </row>
        <row r="102">
          <cell r="A102" t="str">
            <v>SANTA CRUZ DO MONTE CASTELO2013</v>
          </cell>
          <cell r="B102" t="str">
            <v>SANTA CRUZ DO MONTE CASTELO</v>
          </cell>
          <cell r="C102">
            <v>2013</v>
          </cell>
          <cell r="D102">
            <v>87380</v>
          </cell>
          <cell r="E102">
            <v>44504.46</v>
          </cell>
          <cell r="F102">
            <v>862</v>
          </cell>
        </row>
        <row r="103">
          <cell r="A103" t="str">
            <v>SANTA CRUZ DO MONTE CASTELO2014</v>
          </cell>
          <cell r="B103" t="str">
            <v>SANTA CRUZ DO MONTE CASTELO</v>
          </cell>
          <cell r="C103">
            <v>2014</v>
          </cell>
          <cell r="D103">
            <v>92640</v>
          </cell>
          <cell r="E103">
            <v>38486.959999999999</v>
          </cell>
          <cell r="F103">
            <v>844</v>
          </cell>
        </row>
        <row r="104">
          <cell r="A104" t="str">
            <v>MAMBORE2009</v>
          </cell>
          <cell r="B104" t="str">
            <v>MAMBORE</v>
          </cell>
          <cell r="C104">
            <v>2009</v>
          </cell>
          <cell r="D104">
            <v>84779.199999999997</v>
          </cell>
          <cell r="E104">
            <v>68222.399999999994</v>
          </cell>
          <cell r="F104">
            <v>1602</v>
          </cell>
        </row>
        <row r="105">
          <cell r="A105" t="str">
            <v>MAMBORE2010</v>
          </cell>
          <cell r="B105" t="str">
            <v>MAMBORE</v>
          </cell>
          <cell r="C105">
            <v>2010</v>
          </cell>
          <cell r="D105">
            <v>94992</v>
          </cell>
          <cell r="E105">
            <v>89376</v>
          </cell>
          <cell r="F105">
            <v>1583</v>
          </cell>
        </row>
        <row r="106">
          <cell r="A106" t="str">
            <v>MAMBORE2011</v>
          </cell>
          <cell r="B106" t="str">
            <v>MAMBORE</v>
          </cell>
          <cell r="C106">
            <v>2011</v>
          </cell>
          <cell r="D106">
            <v>109260</v>
          </cell>
          <cell r="E106">
            <v>84907.199999999997</v>
          </cell>
          <cell r="F106">
            <v>1440</v>
          </cell>
        </row>
        <row r="107">
          <cell r="A107" t="str">
            <v>MAMBORE2012</v>
          </cell>
          <cell r="B107" t="str">
            <v>MAMBORE</v>
          </cell>
          <cell r="C107">
            <v>2012</v>
          </cell>
          <cell r="D107">
            <v>117552</v>
          </cell>
          <cell r="E107">
            <v>82483.39</v>
          </cell>
          <cell r="F107">
            <v>1427</v>
          </cell>
        </row>
        <row r="108">
          <cell r="A108" t="str">
            <v>MAMBORE2013</v>
          </cell>
          <cell r="B108" t="str">
            <v>MAMBORE</v>
          </cell>
          <cell r="C108">
            <v>2013</v>
          </cell>
          <cell r="D108">
            <v>146640</v>
          </cell>
          <cell r="E108">
            <v>70991.89</v>
          </cell>
          <cell r="F108">
            <v>1451</v>
          </cell>
        </row>
        <row r="109">
          <cell r="A109" t="str">
            <v>MAMBORE2014</v>
          </cell>
          <cell r="B109" t="str">
            <v>MAMBORE</v>
          </cell>
          <cell r="C109">
            <v>2014</v>
          </cell>
          <cell r="D109">
            <v>139884</v>
          </cell>
          <cell r="E109">
            <v>74311.66</v>
          </cell>
          <cell r="F109">
            <v>1416</v>
          </cell>
        </row>
        <row r="110">
          <cell r="A110" t="str">
            <v>NOVA CANTU2009</v>
          </cell>
          <cell r="B110" t="str">
            <v>NOVA CANTU</v>
          </cell>
          <cell r="C110">
            <v>2009</v>
          </cell>
          <cell r="D110">
            <v>50828.800000000003</v>
          </cell>
          <cell r="E110">
            <v>74653.2</v>
          </cell>
          <cell r="F110">
            <v>1066</v>
          </cell>
        </row>
        <row r="111">
          <cell r="A111" t="str">
            <v>NOVA CANTU2010</v>
          </cell>
          <cell r="B111" t="str">
            <v>NOVA CANTU</v>
          </cell>
          <cell r="C111">
            <v>2010</v>
          </cell>
          <cell r="D111">
            <v>75180</v>
          </cell>
          <cell r="E111">
            <v>110187.84</v>
          </cell>
          <cell r="F111">
            <v>1039</v>
          </cell>
        </row>
        <row r="112">
          <cell r="A112" t="str">
            <v>NOVA CANTU2011</v>
          </cell>
          <cell r="B112" t="str">
            <v>NOVA CANTU</v>
          </cell>
          <cell r="C112">
            <v>2011</v>
          </cell>
          <cell r="D112">
            <v>74820</v>
          </cell>
          <cell r="E112">
            <v>94483.199999999997</v>
          </cell>
          <cell r="F112">
            <v>1018</v>
          </cell>
        </row>
        <row r="113">
          <cell r="A113" t="str">
            <v>NOVA CANTU2012</v>
          </cell>
          <cell r="B113" t="str">
            <v>NOVA CANTU</v>
          </cell>
          <cell r="C113">
            <v>2012</v>
          </cell>
          <cell r="D113">
            <v>80460</v>
          </cell>
          <cell r="E113">
            <v>88356.81</v>
          </cell>
          <cell r="F113">
            <v>837</v>
          </cell>
        </row>
        <row r="114">
          <cell r="A114" t="str">
            <v>NOVA CANTU2013</v>
          </cell>
          <cell r="B114" t="str">
            <v>NOVA CANTU</v>
          </cell>
          <cell r="C114">
            <v>2013</v>
          </cell>
          <cell r="D114">
            <v>91812</v>
          </cell>
          <cell r="E114">
            <v>79291.31</v>
          </cell>
          <cell r="F114">
            <v>769</v>
          </cell>
        </row>
        <row r="115">
          <cell r="A115" t="str">
            <v>NOVA CANTU2014</v>
          </cell>
          <cell r="B115" t="str">
            <v>NOVA CANTU</v>
          </cell>
          <cell r="C115">
            <v>2014</v>
          </cell>
          <cell r="D115">
            <v>83476</v>
          </cell>
          <cell r="E115">
            <v>74567.03</v>
          </cell>
          <cell r="F115">
            <v>839</v>
          </cell>
        </row>
        <row r="116">
          <cell r="A116" t="str">
            <v>TAPES2009</v>
          </cell>
          <cell r="B116" t="str">
            <v>TAPES</v>
          </cell>
          <cell r="C116">
            <v>2009</v>
          </cell>
          <cell r="D116">
            <v>187761.2</v>
          </cell>
          <cell r="E116">
            <v>36683.660000000003</v>
          </cell>
          <cell r="F116">
            <v>1330</v>
          </cell>
          <cell r="G116">
            <v>21</v>
          </cell>
        </row>
        <row r="117">
          <cell r="A117" t="str">
            <v>TAPES2010</v>
          </cell>
          <cell r="B117" t="str">
            <v>TAPES</v>
          </cell>
          <cell r="C117">
            <v>2010</v>
          </cell>
          <cell r="D117">
            <v>272040</v>
          </cell>
          <cell r="E117">
            <v>44610.95</v>
          </cell>
          <cell r="F117">
            <v>1333</v>
          </cell>
          <cell r="G117">
            <v>12</v>
          </cell>
        </row>
        <row r="118">
          <cell r="A118" t="str">
            <v>TAPES2011</v>
          </cell>
          <cell r="B118" t="str">
            <v>TAPES</v>
          </cell>
          <cell r="C118">
            <v>2011</v>
          </cell>
          <cell r="D118">
            <v>91800</v>
          </cell>
          <cell r="E118">
            <v>33739.79</v>
          </cell>
          <cell r="F118">
            <v>1334</v>
          </cell>
          <cell r="G118">
            <v>20</v>
          </cell>
        </row>
        <row r="119">
          <cell r="A119" t="str">
            <v>TAPES2012</v>
          </cell>
          <cell r="B119" t="str">
            <v>TAPES</v>
          </cell>
          <cell r="C119">
            <v>2012</v>
          </cell>
          <cell r="D119">
            <v>114984</v>
          </cell>
          <cell r="E119">
            <v>32821.519999999997</v>
          </cell>
          <cell r="F119">
            <v>1340</v>
          </cell>
          <cell r="G119">
            <v>17</v>
          </cell>
        </row>
        <row r="120">
          <cell r="A120" t="str">
            <v>TAPES2013</v>
          </cell>
          <cell r="B120" t="str">
            <v>TAPES</v>
          </cell>
          <cell r="C120">
            <v>2013</v>
          </cell>
          <cell r="D120">
            <v>371460</v>
          </cell>
          <cell r="E120">
            <v>24033.26</v>
          </cell>
          <cell r="F120">
            <v>1330</v>
          </cell>
          <cell r="G120">
            <v>19</v>
          </cell>
        </row>
        <row r="121">
          <cell r="A121" t="str">
            <v>TAPES2014</v>
          </cell>
          <cell r="B121" t="str">
            <v>TAPES</v>
          </cell>
          <cell r="C121">
            <v>2014</v>
          </cell>
          <cell r="D121">
            <v>343530</v>
          </cell>
          <cell r="E121">
            <v>38858.67</v>
          </cell>
          <cell r="F121">
            <v>1342</v>
          </cell>
          <cell r="G121">
            <v>16</v>
          </cell>
        </row>
        <row r="122">
          <cell r="A122" t="str">
            <v>SÃO GONÇALO DO PARÁ2009</v>
          </cell>
          <cell r="B122" t="str">
            <v>SÃO GONÇALO DO PARÁ</v>
          </cell>
          <cell r="C122">
            <v>2009</v>
          </cell>
          <cell r="D122">
            <v>47498</v>
          </cell>
          <cell r="E122">
            <v>27182.69</v>
          </cell>
          <cell r="F122">
            <v>1170</v>
          </cell>
          <cell r="G122">
            <v>178</v>
          </cell>
        </row>
        <row r="123">
          <cell r="A123" t="str">
            <v>SÃO GONÇALO DO PARÁ2010</v>
          </cell>
          <cell r="B123" t="str">
            <v>SÃO GONÇALO DO PARÁ</v>
          </cell>
          <cell r="C123">
            <v>2010</v>
          </cell>
          <cell r="D123">
            <v>72622</v>
          </cell>
          <cell r="E123">
            <v>44483.64</v>
          </cell>
          <cell r="F123">
            <v>1120</v>
          </cell>
          <cell r="G123">
            <v>176</v>
          </cell>
        </row>
        <row r="124">
          <cell r="A124" t="str">
            <v>SÃO GONÇALO DO PARÁ2011</v>
          </cell>
          <cell r="B124" t="str">
            <v>SÃO GONÇALO DO PARÁ</v>
          </cell>
          <cell r="C124">
            <v>2011</v>
          </cell>
          <cell r="D124">
            <v>74520</v>
          </cell>
          <cell r="E124">
            <v>45740.24</v>
          </cell>
          <cell r="F124">
            <v>1215</v>
          </cell>
          <cell r="G124">
            <v>184</v>
          </cell>
        </row>
        <row r="125">
          <cell r="A125" t="str">
            <v>SÃO GONÇALO DO PARÁ2012</v>
          </cell>
          <cell r="B125" t="str">
            <v>SÃO GONÇALO DO PARÁ</v>
          </cell>
          <cell r="C125">
            <v>2012</v>
          </cell>
          <cell r="D125">
            <v>90576</v>
          </cell>
          <cell r="E125">
            <v>42223.360000000001</v>
          </cell>
          <cell r="F125">
            <v>1237</v>
          </cell>
          <cell r="G125">
            <v>173</v>
          </cell>
        </row>
        <row r="126">
          <cell r="A126" t="str">
            <v>SÃO GONÇALO DO PARÁ2013</v>
          </cell>
          <cell r="B126" t="str">
            <v>SÃO GONÇALO DO PARÁ</v>
          </cell>
          <cell r="C126">
            <v>2013</v>
          </cell>
          <cell r="D126">
            <v>99460</v>
          </cell>
          <cell r="E126">
            <v>37071.11</v>
          </cell>
          <cell r="F126">
            <v>1204</v>
          </cell>
          <cell r="G126">
            <v>169</v>
          </cell>
        </row>
        <row r="127">
          <cell r="A127" t="str">
            <v>SÃO GONÇALO DO PARÁ2014</v>
          </cell>
          <cell r="B127" t="str">
            <v>SÃO GONÇALO DO PARÁ</v>
          </cell>
          <cell r="C127">
            <v>2014</v>
          </cell>
          <cell r="D127">
            <v>112880</v>
          </cell>
          <cell r="E127">
            <v>38327.75</v>
          </cell>
          <cell r="F127">
            <v>1196</v>
          </cell>
          <cell r="G127">
            <v>159</v>
          </cell>
        </row>
        <row r="128">
          <cell r="A128" t="str">
            <v>DIVINÓPOLIS2009</v>
          </cell>
          <cell r="B128" t="str">
            <v>DIVINÓPOLIS</v>
          </cell>
          <cell r="C128">
            <v>2009</v>
          </cell>
          <cell r="D128">
            <v>732679.2</v>
          </cell>
          <cell r="E128">
            <v>123231.29</v>
          </cell>
          <cell r="F128">
            <v>16227</v>
          </cell>
          <cell r="G128">
            <v>725</v>
          </cell>
        </row>
        <row r="129">
          <cell r="A129" t="str">
            <v>DIVINÓPOLIS2010</v>
          </cell>
          <cell r="B129" t="str">
            <v>DIVINÓPOLIS</v>
          </cell>
          <cell r="C129">
            <v>2010</v>
          </cell>
          <cell r="D129">
            <v>1168527.6000000001</v>
          </cell>
          <cell r="E129">
            <v>169454.34</v>
          </cell>
          <cell r="F129">
            <v>16651</v>
          </cell>
          <cell r="G129">
            <v>662</v>
          </cell>
        </row>
        <row r="130">
          <cell r="A130" t="str">
            <v>DIVINÓPOLIS2011</v>
          </cell>
          <cell r="B130" t="str">
            <v>DIVINÓPOLIS</v>
          </cell>
          <cell r="C130">
            <v>2011</v>
          </cell>
          <cell r="D130">
            <v>1133940</v>
          </cell>
          <cell r="E130">
            <v>151650.26999999999</v>
          </cell>
          <cell r="F130">
            <v>16598</v>
          </cell>
          <cell r="G130">
            <v>544</v>
          </cell>
        </row>
        <row r="131">
          <cell r="A131" t="str">
            <v>DIVINÓPOLIS2012</v>
          </cell>
          <cell r="B131" t="str">
            <v>DIVINÓPOLIS</v>
          </cell>
          <cell r="C131">
            <v>2012</v>
          </cell>
          <cell r="D131">
            <v>1317228</v>
          </cell>
          <cell r="E131">
            <v>148618.26999999999</v>
          </cell>
          <cell r="F131">
            <v>16474</v>
          </cell>
          <cell r="G131">
            <v>425</v>
          </cell>
        </row>
        <row r="132">
          <cell r="A132" t="str">
            <v>DIVINÓPOLIS2013</v>
          </cell>
          <cell r="B132" t="str">
            <v>DIVINÓPOLIS</v>
          </cell>
          <cell r="C132">
            <v>2013</v>
          </cell>
          <cell r="D132">
            <v>1450920</v>
          </cell>
          <cell r="E132">
            <v>144830.21</v>
          </cell>
          <cell r="F132">
            <v>16352</v>
          </cell>
          <cell r="G132">
            <v>360</v>
          </cell>
        </row>
        <row r="133">
          <cell r="A133" t="str">
            <v>DIVINÓPOLIS2014</v>
          </cell>
          <cell r="B133" t="str">
            <v>DIVINÓPOLIS</v>
          </cell>
          <cell r="C133">
            <v>2014</v>
          </cell>
          <cell r="D133">
            <v>1430620</v>
          </cell>
          <cell r="E133">
            <v>128541.55</v>
          </cell>
          <cell r="F133">
            <v>15912</v>
          </cell>
          <cell r="G133">
            <v>357</v>
          </cell>
        </row>
        <row r="134">
          <cell r="A134" t="str">
            <v>ITAMBACURI2009</v>
          </cell>
          <cell r="B134" t="str">
            <v>ITAMBACURI</v>
          </cell>
          <cell r="C134">
            <v>2009</v>
          </cell>
          <cell r="D134">
            <v>128532.8</v>
          </cell>
          <cell r="E134">
            <v>151227.20000000001</v>
          </cell>
          <cell r="F134">
            <v>3081</v>
          </cell>
          <cell r="G134">
            <v>1408</v>
          </cell>
        </row>
        <row r="135">
          <cell r="A135" t="str">
            <v>ITAMBACURI2010</v>
          </cell>
          <cell r="B135" t="str">
            <v>ITAMBACURI</v>
          </cell>
          <cell r="C135">
            <v>2010</v>
          </cell>
          <cell r="D135">
            <v>213066</v>
          </cell>
          <cell r="E135">
            <v>208691.25</v>
          </cell>
          <cell r="F135">
            <v>3135</v>
          </cell>
          <cell r="G135">
            <v>1591</v>
          </cell>
        </row>
        <row r="136">
          <cell r="A136" t="str">
            <v>ITAMBACURI2011</v>
          </cell>
          <cell r="B136" t="str">
            <v>ITAMBACURI</v>
          </cell>
          <cell r="C136">
            <v>2011</v>
          </cell>
          <cell r="D136">
            <v>184560</v>
          </cell>
          <cell r="E136">
            <v>184860.5</v>
          </cell>
          <cell r="F136">
            <v>2814</v>
          </cell>
          <cell r="G136">
            <v>1453</v>
          </cell>
        </row>
        <row r="137">
          <cell r="A137" t="str">
            <v>ITAMBACURI2012</v>
          </cell>
          <cell r="B137" t="str">
            <v>ITAMBACURI</v>
          </cell>
          <cell r="C137">
            <v>2012</v>
          </cell>
          <cell r="D137">
            <v>189096</v>
          </cell>
          <cell r="E137">
            <v>218882.71</v>
          </cell>
          <cell r="F137">
            <v>2558</v>
          </cell>
          <cell r="G137">
            <v>1242</v>
          </cell>
        </row>
        <row r="138">
          <cell r="A138" t="str">
            <v>ITAMBACURI2013</v>
          </cell>
          <cell r="B138" t="str">
            <v>ITAMBACURI</v>
          </cell>
          <cell r="C138">
            <v>2013</v>
          </cell>
          <cell r="D138">
            <v>207420</v>
          </cell>
          <cell r="E138">
            <v>215852.23</v>
          </cell>
          <cell r="F138">
            <v>2572</v>
          </cell>
          <cell r="G138">
            <v>1200</v>
          </cell>
        </row>
        <row r="139">
          <cell r="A139" t="str">
            <v>ITAMBACURI2014</v>
          </cell>
          <cell r="B139" t="str">
            <v>ITAMBACURI</v>
          </cell>
          <cell r="C139">
            <v>2014</v>
          </cell>
          <cell r="D139">
            <v>233344</v>
          </cell>
          <cell r="E139">
            <v>222326.42</v>
          </cell>
          <cell r="F139">
            <v>2516</v>
          </cell>
          <cell r="G139">
            <v>1097</v>
          </cell>
        </row>
        <row r="140">
          <cell r="A140" t="str">
            <v>DIONÍSIO CERQUEIRA2009</v>
          </cell>
          <cell r="B140" t="str">
            <v>DIONÍSIO CERQUEIRA</v>
          </cell>
          <cell r="C140">
            <v>2009</v>
          </cell>
          <cell r="D140">
            <v>165558.79999999999</v>
          </cell>
          <cell r="E140">
            <v>85479.13</v>
          </cell>
          <cell r="F140">
            <v>1148</v>
          </cell>
          <cell r="G140">
            <v>169</v>
          </cell>
        </row>
        <row r="141">
          <cell r="A141" t="str">
            <v>DIONÍSIO CERQUEIRA2010</v>
          </cell>
          <cell r="B141" t="str">
            <v>DIONÍSIO CERQUEIRA</v>
          </cell>
          <cell r="C141">
            <v>2010</v>
          </cell>
          <cell r="D141">
            <v>72000</v>
          </cell>
          <cell r="E141">
            <v>114014.98</v>
          </cell>
          <cell r="F141">
            <v>1160</v>
          </cell>
          <cell r="G141">
            <v>145</v>
          </cell>
        </row>
        <row r="142">
          <cell r="A142" t="str">
            <v>DIONÍSIO CERQUEIRA2011</v>
          </cell>
          <cell r="B142" t="str">
            <v>DIONÍSIO CERQUEIRA</v>
          </cell>
          <cell r="C142">
            <v>2011</v>
          </cell>
          <cell r="D142">
            <v>76596</v>
          </cell>
          <cell r="E142">
            <v>99290.01</v>
          </cell>
          <cell r="F142">
            <v>1103</v>
          </cell>
          <cell r="G142">
            <v>122</v>
          </cell>
        </row>
        <row r="143">
          <cell r="A143" t="str">
            <v>DIONÍSIO CERQUEIRA2012</v>
          </cell>
          <cell r="B143" t="str">
            <v>DIONÍSIO CERQUEIRA</v>
          </cell>
          <cell r="C143">
            <v>2012</v>
          </cell>
          <cell r="D143">
            <v>110772</v>
          </cell>
          <cell r="E143">
            <v>105662.64</v>
          </cell>
          <cell r="F143">
            <v>1132</v>
          </cell>
          <cell r="G143">
            <v>123</v>
          </cell>
        </row>
        <row r="144">
          <cell r="A144" t="str">
            <v>DIONÍSIO CERQUEIRA2013</v>
          </cell>
          <cell r="B144" t="str">
            <v>DIONÍSIO CERQUEIRA</v>
          </cell>
          <cell r="C144">
            <v>2013</v>
          </cell>
          <cell r="D144">
            <v>136384</v>
          </cell>
          <cell r="E144">
            <v>88180.75</v>
          </cell>
          <cell r="F144">
            <v>1328</v>
          </cell>
          <cell r="G144">
            <v>126</v>
          </cell>
        </row>
        <row r="145">
          <cell r="A145" t="str">
            <v>DIONÍSIO CERQUEIRA2014</v>
          </cell>
          <cell r="B145" t="str">
            <v>DIONÍSIO CERQUEIRA</v>
          </cell>
          <cell r="C145">
            <v>2014</v>
          </cell>
          <cell r="D145">
            <v>156640</v>
          </cell>
          <cell r="E145">
            <v>92936.85</v>
          </cell>
          <cell r="F145">
            <v>1539</v>
          </cell>
          <cell r="G145">
            <v>119</v>
          </cell>
        </row>
        <row r="146">
          <cell r="A146" t="str">
            <v>ASSIS CHATEAUBRIAND2009</v>
          </cell>
          <cell r="B146" t="str">
            <v>ASSIS CHATEAUBRIAND</v>
          </cell>
          <cell r="C146">
            <v>2009</v>
          </cell>
          <cell r="D146">
            <v>165695.20000000001</v>
          </cell>
          <cell r="E146">
            <v>88764.7</v>
          </cell>
          <cell r="F146">
            <v>2914</v>
          </cell>
          <cell r="G146">
            <v>83</v>
          </cell>
        </row>
        <row r="147">
          <cell r="A147" t="str">
            <v>ASSIS CHATEAUBRIAND2010</v>
          </cell>
          <cell r="B147" t="str">
            <v>ASSIS CHATEAUBRIAND</v>
          </cell>
          <cell r="C147">
            <v>2010</v>
          </cell>
          <cell r="D147">
            <v>243180</v>
          </cell>
          <cell r="E147">
            <v>132298.59</v>
          </cell>
          <cell r="F147">
            <v>3218</v>
          </cell>
          <cell r="G147">
            <v>82</v>
          </cell>
        </row>
        <row r="148">
          <cell r="A148" t="str">
            <v>ASSIS CHATEAUBRIAND2011</v>
          </cell>
          <cell r="B148" t="str">
            <v>ASSIS CHATEAUBRIAND</v>
          </cell>
          <cell r="C148">
            <v>2011</v>
          </cell>
          <cell r="D148">
            <v>212940</v>
          </cell>
          <cell r="E148">
            <v>138146.72</v>
          </cell>
          <cell r="F148">
            <v>3098</v>
          </cell>
          <cell r="G148">
            <v>48</v>
          </cell>
        </row>
        <row r="149">
          <cell r="A149" t="str">
            <v>ASSIS CHATEAUBRIAND2012</v>
          </cell>
          <cell r="B149" t="str">
            <v>ASSIS CHATEAUBRIAND</v>
          </cell>
          <cell r="C149">
            <v>2012</v>
          </cell>
          <cell r="D149">
            <v>262704</v>
          </cell>
          <cell r="E149">
            <v>117717.46</v>
          </cell>
          <cell r="F149">
            <v>2953</v>
          </cell>
          <cell r="G149">
            <v>45</v>
          </cell>
        </row>
        <row r="150">
          <cell r="A150" t="str">
            <v>ASSIS CHATEAUBRIAND2013</v>
          </cell>
          <cell r="B150" t="str">
            <v>ASSIS CHATEAUBRIAND</v>
          </cell>
          <cell r="C150">
            <v>2013</v>
          </cell>
          <cell r="D150">
            <v>319940</v>
          </cell>
          <cell r="E150">
            <v>90262.59</v>
          </cell>
          <cell r="F150">
            <v>3214</v>
          </cell>
          <cell r="G150">
            <v>59</v>
          </cell>
        </row>
        <row r="151">
          <cell r="A151" t="str">
            <v>ASSIS CHATEAUBRIAND2014</v>
          </cell>
          <cell r="B151" t="str">
            <v>ASSIS CHATEAUBRIAND</v>
          </cell>
          <cell r="C151">
            <v>2014</v>
          </cell>
          <cell r="D151">
            <v>364760</v>
          </cell>
          <cell r="E151">
            <v>81988.52</v>
          </cell>
          <cell r="F151">
            <v>3113</v>
          </cell>
          <cell r="G151">
            <v>75</v>
          </cell>
        </row>
        <row r="152">
          <cell r="A152" t="str">
            <v>NOVA OLÍMPIA2009</v>
          </cell>
          <cell r="B152" t="str">
            <v>NOVA OLÍMPIA</v>
          </cell>
          <cell r="C152">
            <v>2009</v>
          </cell>
          <cell r="D152">
            <v>19135.599999999999</v>
          </cell>
          <cell r="E152">
            <v>21033.119999999999</v>
          </cell>
          <cell r="F152">
            <v>714</v>
          </cell>
          <cell r="G152">
            <v>0</v>
          </cell>
        </row>
        <row r="153">
          <cell r="A153" t="str">
            <v>NOVA OLÍMPIA2010</v>
          </cell>
          <cell r="B153" t="str">
            <v>NOVA OLÍMPIA</v>
          </cell>
          <cell r="C153">
            <v>2010</v>
          </cell>
          <cell r="D153">
            <v>50880</v>
          </cell>
          <cell r="E153">
            <v>26580.94</v>
          </cell>
          <cell r="F153">
            <v>674</v>
          </cell>
          <cell r="G153">
            <v>0</v>
          </cell>
        </row>
        <row r="154">
          <cell r="A154" t="str">
            <v>NOVA OLÍMPIA2011</v>
          </cell>
          <cell r="B154" t="str">
            <v>NOVA OLÍMPIA</v>
          </cell>
          <cell r="C154">
            <v>2011</v>
          </cell>
          <cell r="D154">
            <v>51180</v>
          </cell>
          <cell r="E154">
            <v>23848.32</v>
          </cell>
          <cell r="F154">
            <v>656</v>
          </cell>
          <cell r="G154">
            <v>0</v>
          </cell>
        </row>
        <row r="155">
          <cell r="A155" t="str">
            <v>NOVA OLÍMPIA2012</v>
          </cell>
          <cell r="B155" t="str">
            <v>NOVA OLÍMPIA</v>
          </cell>
          <cell r="C155">
            <v>2012</v>
          </cell>
          <cell r="D155">
            <v>58452</v>
          </cell>
          <cell r="E155">
            <v>23350.87</v>
          </cell>
          <cell r="F155">
            <v>707</v>
          </cell>
          <cell r="G155">
            <v>0</v>
          </cell>
        </row>
        <row r="156">
          <cell r="A156" t="str">
            <v>NOVA OLÍMPIA2013</v>
          </cell>
          <cell r="B156" t="str">
            <v>NOVA OLÍMPIA</v>
          </cell>
          <cell r="C156">
            <v>2013</v>
          </cell>
          <cell r="D156">
            <v>70440</v>
          </cell>
          <cell r="E156">
            <v>19252.04</v>
          </cell>
          <cell r="F156">
            <v>654</v>
          </cell>
          <cell r="G156">
            <v>0</v>
          </cell>
        </row>
        <row r="157">
          <cell r="A157" t="str">
            <v>NOVA OLÍMPIA2014</v>
          </cell>
          <cell r="B157" t="str">
            <v>NOVA OLÍMPIA</v>
          </cell>
          <cell r="C157">
            <v>2014</v>
          </cell>
          <cell r="D157">
            <v>88976</v>
          </cell>
          <cell r="E157">
            <v>19500.46</v>
          </cell>
          <cell r="F157">
            <v>649</v>
          </cell>
          <cell r="G157">
            <v>0</v>
          </cell>
        </row>
        <row r="158">
          <cell r="A158" t="str">
            <v>MANAQUIRI2009</v>
          </cell>
          <cell r="B158" t="str">
            <v>MANAQUIRI</v>
          </cell>
          <cell r="C158">
            <v>2009</v>
          </cell>
          <cell r="D158">
            <v>269632</v>
          </cell>
          <cell r="E158">
            <v>381399.93</v>
          </cell>
          <cell r="F158">
            <v>4520</v>
          </cell>
          <cell r="G158">
            <v>2271</v>
          </cell>
        </row>
        <row r="159">
          <cell r="A159" t="str">
            <v>MANAQUIRI2010</v>
          </cell>
          <cell r="B159" t="str">
            <v>MANAQUIRI</v>
          </cell>
          <cell r="C159">
            <v>2010</v>
          </cell>
          <cell r="D159">
            <v>269580</v>
          </cell>
          <cell r="E159">
            <v>537843.37</v>
          </cell>
          <cell r="F159">
            <v>3958</v>
          </cell>
          <cell r="G159">
            <v>2193</v>
          </cell>
        </row>
        <row r="160">
          <cell r="A160" t="str">
            <v>MANAQUIRI2011</v>
          </cell>
          <cell r="B160" t="str">
            <v>MANAQUIRI</v>
          </cell>
          <cell r="C160">
            <v>2011</v>
          </cell>
          <cell r="D160">
            <v>259860</v>
          </cell>
          <cell r="E160">
            <v>507682.58</v>
          </cell>
          <cell r="F160">
            <v>4027</v>
          </cell>
          <cell r="G160">
            <v>853</v>
          </cell>
        </row>
        <row r="161">
          <cell r="A161" t="str">
            <v>MANAQUIRI2012</v>
          </cell>
          <cell r="B161" t="str">
            <v>MANAQUIRI</v>
          </cell>
          <cell r="C161">
            <v>2012</v>
          </cell>
          <cell r="D161">
            <v>427368</v>
          </cell>
          <cell r="E161">
            <v>511132.06</v>
          </cell>
          <cell r="F161">
            <v>4050</v>
          </cell>
          <cell r="G161">
            <v>182</v>
          </cell>
        </row>
        <row r="162">
          <cell r="A162" t="str">
            <v>MANAQUIRI2013</v>
          </cell>
          <cell r="B162" t="str">
            <v>MANAQUIRI</v>
          </cell>
          <cell r="C162">
            <v>2013</v>
          </cell>
          <cell r="D162">
            <v>881680</v>
          </cell>
          <cell r="E162">
            <v>453842.56</v>
          </cell>
          <cell r="F162">
            <v>4067</v>
          </cell>
          <cell r="G162">
            <v>410</v>
          </cell>
        </row>
        <row r="163">
          <cell r="A163" t="str">
            <v>MANAQUIRI2014</v>
          </cell>
          <cell r="B163" t="str">
            <v>MANAQUIRI</v>
          </cell>
          <cell r="C163">
            <v>2014</v>
          </cell>
          <cell r="D163">
            <v>591264</v>
          </cell>
          <cell r="E163">
            <v>502040.78</v>
          </cell>
          <cell r="F163">
            <v>3837</v>
          </cell>
          <cell r="G163">
            <v>358</v>
          </cell>
        </row>
        <row r="164">
          <cell r="A164" t="str">
            <v>SÃO BORJA2009</v>
          </cell>
          <cell r="B164" t="str">
            <v>SÃO BORJA</v>
          </cell>
          <cell r="C164">
            <v>2009</v>
          </cell>
          <cell r="D164">
            <v>254205.6</v>
          </cell>
          <cell r="E164">
            <v>116501</v>
          </cell>
          <cell r="F164">
            <v>5688</v>
          </cell>
          <cell r="G164">
            <v>726</v>
          </cell>
        </row>
        <row r="165">
          <cell r="A165" t="str">
            <v>SÃO BORJA2010</v>
          </cell>
          <cell r="B165" t="str">
            <v>SÃO BORJA</v>
          </cell>
          <cell r="C165">
            <v>2010</v>
          </cell>
          <cell r="D165">
            <v>364500</v>
          </cell>
          <cell r="E165">
            <v>157166.43</v>
          </cell>
          <cell r="F165">
            <v>5913</v>
          </cell>
          <cell r="G165">
            <v>655</v>
          </cell>
        </row>
        <row r="166">
          <cell r="A166" t="str">
            <v>SÃO BORJA2011</v>
          </cell>
          <cell r="B166" t="str">
            <v>SÃO BORJA</v>
          </cell>
          <cell r="C166">
            <v>2011</v>
          </cell>
          <cell r="D166">
            <v>385260</v>
          </cell>
          <cell r="E166">
            <v>135939.66</v>
          </cell>
          <cell r="F166">
            <v>5734</v>
          </cell>
          <cell r="G166">
            <v>620</v>
          </cell>
        </row>
        <row r="167">
          <cell r="A167" t="str">
            <v>SÃO BORJA2012</v>
          </cell>
          <cell r="B167" t="str">
            <v>SÃO BORJA</v>
          </cell>
          <cell r="C167">
            <v>2012</v>
          </cell>
          <cell r="D167">
            <v>473700</v>
          </cell>
          <cell r="E167">
            <v>143332.66</v>
          </cell>
          <cell r="F167">
            <v>5738</v>
          </cell>
          <cell r="G167">
            <v>560</v>
          </cell>
        </row>
        <row r="168">
          <cell r="A168" t="str">
            <v>SÃO BORJA2013</v>
          </cell>
          <cell r="B168" t="str">
            <v>SÃO BORJA</v>
          </cell>
          <cell r="C168">
            <v>2013</v>
          </cell>
          <cell r="D168">
            <v>534508</v>
          </cell>
          <cell r="E168">
            <v>137824.79</v>
          </cell>
          <cell r="F168">
            <v>5539</v>
          </cell>
          <cell r="G168">
            <v>488</v>
          </cell>
        </row>
        <row r="169">
          <cell r="A169" t="str">
            <v>SÃO BORJA2014</v>
          </cell>
          <cell r="B169" t="str">
            <v>SÃO BORJA</v>
          </cell>
          <cell r="C169">
            <v>2014</v>
          </cell>
          <cell r="D169">
            <v>507960</v>
          </cell>
          <cell r="E169">
            <v>129883.21</v>
          </cell>
          <cell r="F169">
            <v>5357</v>
          </cell>
          <cell r="G169">
            <v>441</v>
          </cell>
        </row>
        <row r="170">
          <cell r="A170" t="str">
            <v>LAVRAS DO SUL2009</v>
          </cell>
          <cell r="B170" t="str">
            <v>LAVRAS DO SUL</v>
          </cell>
          <cell r="C170">
            <v>2009</v>
          </cell>
          <cell r="D170">
            <v>39591.199999999997</v>
          </cell>
          <cell r="E170">
            <v>9931.8700000000008</v>
          </cell>
          <cell r="F170">
            <v>886</v>
          </cell>
          <cell r="G170">
            <v>62</v>
          </cell>
        </row>
        <row r="171">
          <cell r="A171" t="str">
            <v>LAVRAS DO SUL2010</v>
          </cell>
          <cell r="B171" t="str">
            <v>LAVRAS DO SUL</v>
          </cell>
          <cell r="C171">
            <v>2010</v>
          </cell>
          <cell r="D171">
            <v>58740</v>
          </cell>
          <cell r="E171">
            <v>34968.57</v>
          </cell>
          <cell r="F171">
            <v>928</v>
          </cell>
          <cell r="G171">
            <v>58</v>
          </cell>
        </row>
        <row r="172">
          <cell r="A172" t="str">
            <v>LAVRAS DO SUL2011</v>
          </cell>
          <cell r="B172" t="str">
            <v>LAVRAS DO SUL</v>
          </cell>
          <cell r="C172">
            <v>2011</v>
          </cell>
          <cell r="D172">
            <v>66180</v>
          </cell>
          <cell r="E172">
            <v>14316.64</v>
          </cell>
          <cell r="F172">
            <v>1043</v>
          </cell>
          <cell r="G172">
            <v>145</v>
          </cell>
        </row>
        <row r="173">
          <cell r="A173" t="str">
            <v>LAVRAS DO SUL2012</v>
          </cell>
          <cell r="B173" t="str">
            <v>LAVRAS DO SUL</v>
          </cell>
          <cell r="C173">
            <v>2012</v>
          </cell>
          <cell r="D173">
            <v>72516</v>
          </cell>
          <cell r="E173">
            <v>29204.51</v>
          </cell>
          <cell r="F173">
            <v>1080</v>
          </cell>
          <cell r="G173">
            <v>147</v>
          </cell>
        </row>
        <row r="174">
          <cell r="A174" t="str">
            <v>LAVRAS DO SUL2013</v>
          </cell>
          <cell r="B174" t="str">
            <v>LAVRAS DO SUL</v>
          </cell>
          <cell r="C174">
            <v>2013</v>
          </cell>
          <cell r="D174">
            <v>79400</v>
          </cell>
          <cell r="E174">
            <v>22889.119999999999</v>
          </cell>
          <cell r="F174">
            <v>1046</v>
          </cell>
          <cell r="G174">
            <v>139</v>
          </cell>
        </row>
        <row r="175">
          <cell r="A175" t="str">
            <v>LAVRAS DO SUL2014</v>
          </cell>
          <cell r="B175" t="str">
            <v>LAVRAS DO SUL</v>
          </cell>
          <cell r="C175">
            <v>2014</v>
          </cell>
          <cell r="D175">
            <v>75020</v>
          </cell>
          <cell r="E175">
            <v>23952.82</v>
          </cell>
          <cell r="F175">
            <v>957</v>
          </cell>
          <cell r="G175">
            <v>99</v>
          </cell>
        </row>
        <row r="176">
          <cell r="A176" t="str">
            <v>DIANÓPOLIS2009</v>
          </cell>
          <cell r="B176" t="str">
            <v>DIANÓPOLIS</v>
          </cell>
          <cell r="C176">
            <v>2009</v>
          </cell>
          <cell r="D176">
            <v>84418.4</v>
          </cell>
          <cell r="E176">
            <v>34858.550000000003</v>
          </cell>
          <cell r="F176">
            <v>1751</v>
          </cell>
          <cell r="G176">
            <v>587</v>
          </cell>
        </row>
        <row r="177">
          <cell r="A177" t="str">
            <v>DIANÓPOLIS2010</v>
          </cell>
          <cell r="B177" t="str">
            <v>DIANÓPOLIS</v>
          </cell>
          <cell r="C177">
            <v>2010</v>
          </cell>
          <cell r="D177">
            <v>118200</v>
          </cell>
          <cell r="E177">
            <v>108798.95</v>
          </cell>
          <cell r="F177">
            <v>1647</v>
          </cell>
          <cell r="G177">
            <v>543</v>
          </cell>
        </row>
        <row r="178">
          <cell r="A178" t="str">
            <v>DIANÓPOLIS2011</v>
          </cell>
          <cell r="B178" t="str">
            <v>DIANÓPOLIS</v>
          </cell>
          <cell r="C178">
            <v>2011</v>
          </cell>
          <cell r="D178">
            <v>121260</v>
          </cell>
          <cell r="E178">
            <v>88262.22</v>
          </cell>
          <cell r="F178">
            <v>1627</v>
          </cell>
          <cell r="G178">
            <v>508</v>
          </cell>
        </row>
        <row r="179">
          <cell r="A179" t="str">
            <v>DIANÓPOLIS2012</v>
          </cell>
          <cell r="B179" t="str">
            <v>DIANÓPOLIS</v>
          </cell>
          <cell r="C179">
            <v>2012</v>
          </cell>
          <cell r="D179">
            <v>176274</v>
          </cell>
          <cell r="E179">
            <v>105251.89</v>
          </cell>
          <cell r="F179">
            <v>1745</v>
          </cell>
          <cell r="G179">
            <v>364</v>
          </cell>
        </row>
        <row r="180">
          <cell r="A180" t="str">
            <v>DIANÓPOLIS2013</v>
          </cell>
          <cell r="B180" t="str">
            <v>DIANÓPOLIS</v>
          </cell>
          <cell r="C180">
            <v>2013</v>
          </cell>
          <cell r="D180">
            <v>234764</v>
          </cell>
          <cell r="E180">
            <v>74423.460000000006</v>
          </cell>
          <cell r="F180">
            <v>1839</v>
          </cell>
          <cell r="G180">
            <v>337</v>
          </cell>
        </row>
        <row r="181">
          <cell r="A181" t="str">
            <v>DIANÓPOLIS2014</v>
          </cell>
          <cell r="B181" t="str">
            <v>DIANÓPOLIS</v>
          </cell>
          <cell r="C181">
            <v>2014</v>
          </cell>
          <cell r="D181">
            <v>212166</v>
          </cell>
          <cell r="E181">
            <v>105110.04</v>
          </cell>
          <cell r="F181">
            <v>2094</v>
          </cell>
          <cell r="G181">
            <v>340</v>
          </cell>
        </row>
        <row r="182">
          <cell r="A182" t="str">
            <v>SÃO JULIÃO2009</v>
          </cell>
          <cell r="B182" t="str">
            <v>SÃO JULIÃO</v>
          </cell>
          <cell r="C182">
            <v>2009</v>
          </cell>
          <cell r="D182">
            <v>50160</v>
          </cell>
          <cell r="E182">
            <v>6501.08</v>
          </cell>
          <cell r="F182">
            <v>1146</v>
          </cell>
          <cell r="G182">
            <v>538</v>
          </cell>
        </row>
        <row r="183">
          <cell r="A183" t="str">
            <v>SÃO JULIÃO2010</v>
          </cell>
          <cell r="B183" t="str">
            <v>SÃO JULIÃO</v>
          </cell>
          <cell r="C183">
            <v>2010</v>
          </cell>
          <cell r="D183">
            <v>71700</v>
          </cell>
          <cell r="E183">
            <v>23939.22</v>
          </cell>
          <cell r="F183">
            <v>1174</v>
          </cell>
          <cell r="G183">
            <v>435</v>
          </cell>
        </row>
        <row r="184">
          <cell r="A184" t="str">
            <v>SÃO JULIÃO2011</v>
          </cell>
          <cell r="B184" t="str">
            <v>SÃO JULIÃO</v>
          </cell>
          <cell r="C184">
            <v>2011</v>
          </cell>
          <cell r="D184">
            <v>75960</v>
          </cell>
          <cell r="E184">
            <v>31470.66</v>
          </cell>
          <cell r="F184">
            <v>1145</v>
          </cell>
          <cell r="G184">
            <v>398</v>
          </cell>
        </row>
        <row r="185">
          <cell r="A185" t="str">
            <v>SÃO JULIÃO2012</v>
          </cell>
          <cell r="B185" t="str">
            <v>SÃO JULIÃO</v>
          </cell>
          <cell r="C185">
            <v>2012</v>
          </cell>
          <cell r="D185">
            <v>119184</v>
          </cell>
          <cell r="E185">
            <v>24881.06</v>
          </cell>
          <cell r="F185">
            <v>1076</v>
          </cell>
          <cell r="G185">
            <v>348</v>
          </cell>
        </row>
        <row r="186">
          <cell r="A186" t="str">
            <v>SÃO JULIÃO2013</v>
          </cell>
          <cell r="B186" t="str">
            <v>SÃO JULIÃO</v>
          </cell>
          <cell r="C186">
            <v>2013</v>
          </cell>
          <cell r="D186">
            <v>148408</v>
          </cell>
          <cell r="E186">
            <v>50300.09</v>
          </cell>
          <cell r="F186">
            <v>1329</v>
          </cell>
          <cell r="G186">
            <v>387</v>
          </cell>
        </row>
        <row r="187">
          <cell r="A187" t="str">
            <v>SÃO JULIÃO2014</v>
          </cell>
          <cell r="B187" t="str">
            <v>SÃO JULIÃO</v>
          </cell>
          <cell r="C187">
            <v>2014</v>
          </cell>
          <cell r="D187">
            <v>128848</v>
          </cell>
          <cell r="E187">
            <v>45727.37</v>
          </cell>
          <cell r="F187">
            <v>1398</v>
          </cell>
          <cell r="G187">
            <v>315</v>
          </cell>
        </row>
        <row r="188">
          <cell r="A188" t="str">
            <v>SÃO JOÃO DO PIAUÍ2009</v>
          </cell>
          <cell r="B188" t="str">
            <v>SÃO JOÃO DO PIAUÍ</v>
          </cell>
          <cell r="C188">
            <v>2009</v>
          </cell>
          <cell r="D188">
            <v>150000.4</v>
          </cell>
          <cell r="E188">
            <v>113779.3</v>
          </cell>
          <cell r="F188">
            <v>3227</v>
          </cell>
          <cell r="G188">
            <v>1338</v>
          </cell>
        </row>
        <row r="189">
          <cell r="A189" t="str">
            <v>SÃO JOÃO DO PIAUÍ2010</v>
          </cell>
          <cell r="B189" t="str">
            <v>SÃO JOÃO DO PIAUÍ</v>
          </cell>
          <cell r="C189">
            <v>2010</v>
          </cell>
          <cell r="D189">
            <v>224340</v>
          </cell>
          <cell r="E189">
            <v>155876.06</v>
          </cell>
          <cell r="F189">
            <v>3155</v>
          </cell>
          <cell r="G189">
            <v>946</v>
          </cell>
        </row>
        <row r="190">
          <cell r="A190" t="str">
            <v>SÃO JOÃO DO PIAUÍ2011</v>
          </cell>
          <cell r="B190" t="str">
            <v>SÃO JOÃO DO PIAUÍ</v>
          </cell>
          <cell r="C190">
            <v>2011</v>
          </cell>
          <cell r="D190">
            <v>195300</v>
          </cell>
          <cell r="E190">
            <v>146411.1</v>
          </cell>
          <cell r="F190">
            <v>3103</v>
          </cell>
          <cell r="G190">
            <v>1076</v>
          </cell>
        </row>
        <row r="191">
          <cell r="A191" t="str">
            <v>SÃO JOÃO DO PIAUÍ2012</v>
          </cell>
          <cell r="B191" t="str">
            <v>SÃO JOÃO DO PIAUÍ</v>
          </cell>
          <cell r="C191">
            <v>2012</v>
          </cell>
          <cell r="D191">
            <v>293244</v>
          </cell>
          <cell r="E191">
            <v>128219.05</v>
          </cell>
          <cell r="F191">
            <v>3053</v>
          </cell>
          <cell r="G191">
            <v>846</v>
          </cell>
        </row>
        <row r="192">
          <cell r="A192" t="str">
            <v>SÃO JOÃO DO PIAUÍ2013</v>
          </cell>
          <cell r="B192" t="str">
            <v>SÃO JOÃO DO PIAUÍ</v>
          </cell>
          <cell r="C192">
            <v>2013</v>
          </cell>
          <cell r="D192">
            <v>344460</v>
          </cell>
          <cell r="E192">
            <v>170367.18</v>
          </cell>
          <cell r="F192">
            <v>3172</v>
          </cell>
          <cell r="G192">
            <v>794</v>
          </cell>
        </row>
        <row r="193">
          <cell r="A193" t="str">
            <v>SÃO JOÃO DO PIAUÍ2014</v>
          </cell>
          <cell r="B193" t="str">
            <v>SÃO JOÃO DO PIAUÍ</v>
          </cell>
          <cell r="C193">
            <v>2014</v>
          </cell>
          <cell r="D193">
            <v>297052</v>
          </cell>
          <cell r="E193">
            <v>167113.64000000001</v>
          </cell>
          <cell r="F193">
            <v>3156</v>
          </cell>
          <cell r="G193">
            <v>745</v>
          </cell>
        </row>
        <row r="194">
          <cell r="A194" t="str">
            <v>FRONTEIRAS2009</v>
          </cell>
          <cell r="B194" t="str">
            <v>FRONTEIRAS</v>
          </cell>
          <cell r="C194">
            <v>2009</v>
          </cell>
          <cell r="D194">
            <v>107404</v>
          </cell>
          <cell r="E194">
            <v>52456.56</v>
          </cell>
          <cell r="F194">
            <v>2332</v>
          </cell>
          <cell r="G194">
            <v>343</v>
          </cell>
        </row>
        <row r="195">
          <cell r="A195" t="str">
            <v>FRONTEIRAS2010</v>
          </cell>
          <cell r="B195" t="str">
            <v>FRONTEIRAS</v>
          </cell>
          <cell r="C195">
            <v>2010</v>
          </cell>
          <cell r="D195">
            <v>139920</v>
          </cell>
          <cell r="E195">
            <v>77712.66</v>
          </cell>
          <cell r="F195">
            <v>2280</v>
          </cell>
          <cell r="G195">
            <v>345</v>
          </cell>
        </row>
        <row r="196">
          <cell r="A196" t="str">
            <v>FRONTEIRAS2011</v>
          </cell>
          <cell r="B196" t="str">
            <v>FRONTEIRAS</v>
          </cell>
          <cell r="C196">
            <v>2011</v>
          </cell>
          <cell r="D196">
            <v>141180</v>
          </cell>
          <cell r="E196">
            <v>69913.539999999994</v>
          </cell>
          <cell r="F196">
            <v>2259</v>
          </cell>
          <cell r="G196">
            <v>321</v>
          </cell>
        </row>
        <row r="197">
          <cell r="A197" t="str">
            <v>FRONTEIRAS2012</v>
          </cell>
          <cell r="B197" t="str">
            <v>FRONTEIRAS</v>
          </cell>
          <cell r="C197">
            <v>2012</v>
          </cell>
          <cell r="D197">
            <v>171288</v>
          </cell>
          <cell r="E197">
            <v>60442.79</v>
          </cell>
          <cell r="F197">
            <v>2127</v>
          </cell>
          <cell r="G197">
            <v>303</v>
          </cell>
        </row>
        <row r="198">
          <cell r="A198" t="str">
            <v>FRONTEIRAS2013</v>
          </cell>
          <cell r="B198" t="str">
            <v>FRONTEIRAS</v>
          </cell>
          <cell r="C198">
            <v>2013</v>
          </cell>
          <cell r="D198">
            <v>191336</v>
          </cell>
          <cell r="E198">
            <v>75205.320000000007</v>
          </cell>
          <cell r="F198">
            <v>2004</v>
          </cell>
          <cell r="G198">
            <v>272</v>
          </cell>
        </row>
        <row r="199">
          <cell r="A199" t="str">
            <v>FRONTEIRAS2014</v>
          </cell>
          <cell r="B199" t="str">
            <v>FRONTEIRAS</v>
          </cell>
          <cell r="C199">
            <v>2014</v>
          </cell>
          <cell r="D199">
            <v>183600</v>
          </cell>
          <cell r="E199">
            <v>77712.160000000003</v>
          </cell>
          <cell r="F199">
            <v>1898</v>
          </cell>
          <cell r="G199">
            <v>207</v>
          </cell>
        </row>
        <row r="200">
          <cell r="A200" t="str">
            <v>BOCAÍNA2009</v>
          </cell>
          <cell r="B200" t="str">
            <v>BOCAÍNA</v>
          </cell>
          <cell r="C200">
            <v>2009</v>
          </cell>
          <cell r="D200">
            <v>29818.799999999999</v>
          </cell>
          <cell r="E200">
            <v>26286.240000000002</v>
          </cell>
          <cell r="F200">
            <v>812</v>
          </cell>
          <cell r="G200">
            <v>252</v>
          </cell>
        </row>
        <row r="201">
          <cell r="A201" t="str">
            <v>BOCAÍNA2010</v>
          </cell>
          <cell r="B201" t="str">
            <v>BOCAÍNA</v>
          </cell>
          <cell r="C201">
            <v>2010</v>
          </cell>
          <cell r="D201">
            <v>48720</v>
          </cell>
          <cell r="E201">
            <v>28703.4</v>
          </cell>
          <cell r="F201">
            <v>701</v>
          </cell>
          <cell r="G201">
            <v>226</v>
          </cell>
        </row>
        <row r="202">
          <cell r="A202" t="str">
            <v>BOCAÍNA2011</v>
          </cell>
          <cell r="B202" t="str">
            <v>BOCAÍNA</v>
          </cell>
          <cell r="C202">
            <v>2011</v>
          </cell>
          <cell r="D202">
            <v>42060</v>
          </cell>
          <cell r="E202">
            <v>27268.23</v>
          </cell>
          <cell r="F202">
            <v>668</v>
          </cell>
          <cell r="G202">
            <v>202</v>
          </cell>
        </row>
        <row r="203">
          <cell r="A203" t="str">
            <v>BOCAÍNA2012</v>
          </cell>
          <cell r="B203" t="str">
            <v>BOCAÍNA</v>
          </cell>
          <cell r="C203">
            <v>2012</v>
          </cell>
          <cell r="D203">
            <v>49644</v>
          </cell>
          <cell r="E203">
            <v>26355.64</v>
          </cell>
          <cell r="F203">
            <v>618</v>
          </cell>
          <cell r="G203">
            <v>156</v>
          </cell>
        </row>
        <row r="204">
          <cell r="A204" t="str">
            <v>BOCAÍNA2013</v>
          </cell>
          <cell r="B204" t="str">
            <v>BOCAÍNA</v>
          </cell>
          <cell r="C204">
            <v>2013</v>
          </cell>
          <cell r="D204">
            <v>53456</v>
          </cell>
          <cell r="E204">
            <v>43186.720000000001</v>
          </cell>
          <cell r="F204">
            <v>638</v>
          </cell>
          <cell r="G204">
            <v>146</v>
          </cell>
        </row>
        <row r="205">
          <cell r="A205" t="str">
            <v>BOCAÍNA2014</v>
          </cell>
          <cell r="B205" t="str">
            <v>BOCAÍNA</v>
          </cell>
          <cell r="C205">
            <v>2014</v>
          </cell>
          <cell r="D205">
            <v>63740</v>
          </cell>
          <cell r="E205">
            <v>57669.27</v>
          </cell>
          <cell r="F205">
            <v>616</v>
          </cell>
          <cell r="G205">
            <v>131</v>
          </cell>
        </row>
        <row r="206">
          <cell r="A206" t="str">
            <v>PICOS2009</v>
          </cell>
          <cell r="B206" t="str">
            <v>PICOS</v>
          </cell>
          <cell r="C206">
            <v>2009</v>
          </cell>
          <cell r="D206">
            <v>542660.80000000005</v>
          </cell>
          <cell r="E206">
            <v>62578.02</v>
          </cell>
          <cell r="F206">
            <v>9818</v>
          </cell>
          <cell r="G206">
            <v>3367</v>
          </cell>
        </row>
        <row r="207">
          <cell r="A207" t="str">
            <v>PICOS2010</v>
          </cell>
          <cell r="B207" t="str">
            <v>PICOS</v>
          </cell>
          <cell r="C207">
            <v>2010</v>
          </cell>
          <cell r="D207">
            <v>931216.8</v>
          </cell>
          <cell r="E207">
            <v>80923.62</v>
          </cell>
          <cell r="F207">
            <v>9347</v>
          </cell>
          <cell r="G207">
            <v>3256</v>
          </cell>
        </row>
        <row r="208">
          <cell r="A208" t="str">
            <v>PICOS2011</v>
          </cell>
          <cell r="B208" t="str">
            <v>PICOS</v>
          </cell>
          <cell r="C208">
            <v>2011</v>
          </cell>
          <cell r="D208">
            <v>818280</v>
          </cell>
          <cell r="E208">
            <v>98205.4</v>
          </cell>
          <cell r="F208">
            <v>9223</v>
          </cell>
          <cell r="G208">
            <v>3126</v>
          </cell>
        </row>
        <row r="209">
          <cell r="A209" t="str">
            <v>PICOS2012</v>
          </cell>
          <cell r="B209" t="str">
            <v>PICOS</v>
          </cell>
          <cell r="C209">
            <v>2012</v>
          </cell>
          <cell r="D209">
            <v>950556</v>
          </cell>
          <cell r="E209">
            <v>123283.99</v>
          </cell>
          <cell r="F209">
            <v>9571</v>
          </cell>
          <cell r="G209">
            <v>2990</v>
          </cell>
        </row>
        <row r="210">
          <cell r="A210" t="str">
            <v>PICOS2013</v>
          </cell>
          <cell r="B210" t="str">
            <v>PICOS</v>
          </cell>
          <cell r="C210">
            <v>2013</v>
          </cell>
          <cell r="D210">
            <v>988328</v>
          </cell>
          <cell r="E210">
            <v>213922.26</v>
          </cell>
          <cell r="F210">
            <v>9740</v>
          </cell>
          <cell r="G210">
            <v>2928</v>
          </cell>
        </row>
        <row r="211">
          <cell r="A211" t="str">
            <v>PICOS2014</v>
          </cell>
          <cell r="B211" t="str">
            <v>PICOS</v>
          </cell>
          <cell r="C211">
            <v>2014</v>
          </cell>
          <cell r="D211">
            <v>1210240</v>
          </cell>
          <cell r="E211">
            <v>199324.59</v>
          </cell>
          <cell r="F211">
            <v>9895</v>
          </cell>
          <cell r="G211">
            <v>2525</v>
          </cell>
        </row>
        <row r="212">
          <cell r="A212" t="str">
            <v>ALEGRETE DO PIAUÍ2009</v>
          </cell>
          <cell r="B212" t="str">
            <v>ALEGRETE DO PIAUÍ</v>
          </cell>
          <cell r="C212">
            <v>2009</v>
          </cell>
          <cell r="D212">
            <v>60764</v>
          </cell>
          <cell r="E212">
            <v>11925.64</v>
          </cell>
          <cell r="F212">
            <v>1455</v>
          </cell>
          <cell r="G212">
            <v>260</v>
          </cell>
        </row>
        <row r="213">
          <cell r="A213" t="str">
            <v>ALEGRETE DO PIAUÍ2010</v>
          </cell>
          <cell r="B213" t="str">
            <v>ALEGRETE DO PIAUÍ</v>
          </cell>
          <cell r="C213">
            <v>2010</v>
          </cell>
          <cell r="D213">
            <v>87300</v>
          </cell>
          <cell r="E213">
            <v>49143.75</v>
          </cell>
          <cell r="F213">
            <v>1176</v>
          </cell>
          <cell r="G213">
            <v>207</v>
          </cell>
        </row>
        <row r="214">
          <cell r="A214" t="str">
            <v>ALEGRETE DO PIAUÍ2011</v>
          </cell>
          <cell r="B214" t="str">
            <v>ALEGRETE DO PIAUÍ</v>
          </cell>
          <cell r="C214">
            <v>2011</v>
          </cell>
          <cell r="D214">
            <v>70560</v>
          </cell>
          <cell r="E214">
            <v>39577.1</v>
          </cell>
          <cell r="F214">
            <v>1161</v>
          </cell>
          <cell r="G214">
            <v>213</v>
          </cell>
        </row>
        <row r="215">
          <cell r="A215" t="str">
            <v>ALEGRETE DO PIAUÍ2012</v>
          </cell>
          <cell r="B215" t="str">
            <v>ALEGRETE DO PIAUÍ</v>
          </cell>
          <cell r="C215">
            <v>2012</v>
          </cell>
          <cell r="D215">
            <v>99204</v>
          </cell>
          <cell r="E215">
            <v>47177.13</v>
          </cell>
          <cell r="F215">
            <v>1099</v>
          </cell>
          <cell r="G215">
            <v>235</v>
          </cell>
        </row>
        <row r="216">
          <cell r="A216" t="str">
            <v>ALEGRETE DO PIAUÍ2013</v>
          </cell>
          <cell r="B216" t="str">
            <v>ALEGRETE DO PIAUÍ</v>
          </cell>
          <cell r="C216">
            <v>2013</v>
          </cell>
          <cell r="D216">
            <v>111220</v>
          </cell>
          <cell r="E216">
            <v>59364.54</v>
          </cell>
          <cell r="F216">
            <v>1151</v>
          </cell>
          <cell r="G216">
            <v>218</v>
          </cell>
        </row>
        <row r="217">
          <cell r="A217" t="str">
            <v>ALEGRETE DO PIAUÍ2014</v>
          </cell>
          <cell r="B217" t="str">
            <v>ALEGRETE DO PIAUÍ</v>
          </cell>
          <cell r="C217">
            <v>2014</v>
          </cell>
          <cell r="D217">
            <v>112796</v>
          </cell>
          <cell r="E217">
            <v>52943.22</v>
          </cell>
          <cell r="F217">
            <v>1296</v>
          </cell>
          <cell r="G217">
            <v>196</v>
          </cell>
        </row>
        <row r="218">
          <cell r="A218" t="str">
            <v>PAES LANDIM2009</v>
          </cell>
          <cell r="B218" t="str">
            <v>PAES LANDIM</v>
          </cell>
          <cell r="C218">
            <v>2009</v>
          </cell>
          <cell r="D218">
            <v>16491.2</v>
          </cell>
          <cell r="E218">
            <v>13795.99</v>
          </cell>
          <cell r="F218">
            <v>859</v>
          </cell>
          <cell r="G218">
            <v>207</v>
          </cell>
        </row>
        <row r="219">
          <cell r="A219" t="str">
            <v>PAES LANDIM2010</v>
          </cell>
          <cell r="B219" t="str">
            <v>PAES LANDIM</v>
          </cell>
          <cell r="C219">
            <v>2010</v>
          </cell>
          <cell r="D219">
            <v>48672</v>
          </cell>
          <cell r="E219">
            <v>24379.27</v>
          </cell>
          <cell r="F219">
            <v>943</v>
          </cell>
          <cell r="G219">
            <v>245</v>
          </cell>
        </row>
        <row r="220">
          <cell r="A220" t="str">
            <v>PAES LANDIM2011</v>
          </cell>
          <cell r="B220" t="str">
            <v>PAES LANDIM</v>
          </cell>
          <cell r="C220">
            <v>2011</v>
          </cell>
          <cell r="D220">
            <v>56580</v>
          </cell>
          <cell r="E220">
            <v>14116.74</v>
          </cell>
          <cell r="F220">
            <v>829</v>
          </cell>
          <cell r="G220">
            <v>200</v>
          </cell>
        </row>
        <row r="221">
          <cell r="A221" t="str">
            <v>PAES LANDIM2012</v>
          </cell>
          <cell r="B221" t="str">
            <v>PAES LANDIM</v>
          </cell>
          <cell r="C221">
            <v>2012</v>
          </cell>
          <cell r="D221">
            <v>52860</v>
          </cell>
          <cell r="E221">
            <v>0</v>
          </cell>
          <cell r="F221">
            <v>830</v>
          </cell>
          <cell r="G221">
            <v>168</v>
          </cell>
        </row>
        <row r="222">
          <cell r="A222" t="str">
            <v>PAES LANDIM2013</v>
          </cell>
          <cell r="B222" t="str">
            <v>PAES LANDIM</v>
          </cell>
          <cell r="C222">
            <v>2013</v>
          </cell>
          <cell r="D222">
            <v>42736</v>
          </cell>
          <cell r="E222">
            <v>0</v>
          </cell>
          <cell r="F222">
            <v>1000</v>
          </cell>
          <cell r="G222">
            <v>164</v>
          </cell>
        </row>
        <row r="223">
          <cell r="A223" t="str">
            <v>PAES LANDIM2014</v>
          </cell>
          <cell r="B223" t="str">
            <v>PAES LANDIM</v>
          </cell>
          <cell r="C223">
            <v>2014</v>
          </cell>
          <cell r="D223">
            <v>73960</v>
          </cell>
          <cell r="E223">
            <v>0</v>
          </cell>
          <cell r="F223">
            <v>909</v>
          </cell>
          <cell r="G223">
            <v>144</v>
          </cell>
        </row>
        <row r="224">
          <cell r="A224" t="str">
            <v>CUMARU2009</v>
          </cell>
          <cell r="B224" t="str">
            <v>CUMARU</v>
          </cell>
          <cell r="C224">
            <v>2009</v>
          </cell>
          <cell r="D224">
            <v>148130.4</v>
          </cell>
          <cell r="E224">
            <v>150567.06</v>
          </cell>
          <cell r="F224">
            <v>3245</v>
          </cell>
          <cell r="G224">
            <v>837</v>
          </cell>
        </row>
        <row r="225">
          <cell r="A225" t="str">
            <v>CUMARU2010</v>
          </cell>
          <cell r="B225" t="str">
            <v>CUMARU</v>
          </cell>
          <cell r="C225">
            <v>2010</v>
          </cell>
          <cell r="D225">
            <v>205920</v>
          </cell>
          <cell r="E225">
            <v>215055</v>
          </cell>
          <cell r="F225">
            <v>3040</v>
          </cell>
          <cell r="G225">
            <v>709</v>
          </cell>
        </row>
        <row r="226">
          <cell r="A226" t="str">
            <v>CUMARU2011</v>
          </cell>
          <cell r="B226" t="str">
            <v>CUMARU</v>
          </cell>
          <cell r="C226">
            <v>2011</v>
          </cell>
          <cell r="D226">
            <v>187260</v>
          </cell>
          <cell r="E226">
            <v>182796.75</v>
          </cell>
          <cell r="F226">
            <v>2977</v>
          </cell>
          <cell r="G226">
            <v>770</v>
          </cell>
        </row>
        <row r="227">
          <cell r="A227" t="str">
            <v>CUMARU2012</v>
          </cell>
          <cell r="B227" t="str">
            <v>CUMARU</v>
          </cell>
          <cell r="C227">
            <v>2012</v>
          </cell>
          <cell r="D227">
            <v>227472</v>
          </cell>
          <cell r="E227">
            <v>171507.3</v>
          </cell>
          <cell r="F227">
            <v>3011</v>
          </cell>
          <cell r="G227">
            <v>823</v>
          </cell>
        </row>
        <row r="228">
          <cell r="A228" t="str">
            <v>CUMARU2013</v>
          </cell>
          <cell r="B228" t="str">
            <v>CUMARU</v>
          </cell>
          <cell r="C228">
            <v>2013</v>
          </cell>
          <cell r="D228">
            <v>266420</v>
          </cell>
          <cell r="E228">
            <v>165799.25</v>
          </cell>
          <cell r="F228">
            <v>2920</v>
          </cell>
          <cell r="G228">
            <v>689</v>
          </cell>
        </row>
        <row r="229">
          <cell r="A229" t="str">
            <v>CUMARU2014</v>
          </cell>
          <cell r="B229" t="str">
            <v>CUMARU</v>
          </cell>
          <cell r="C229">
            <v>2014</v>
          </cell>
          <cell r="D229">
            <v>244016</v>
          </cell>
          <cell r="E229">
            <v>163011.59</v>
          </cell>
          <cell r="F229">
            <v>2883</v>
          </cell>
          <cell r="G229">
            <v>622</v>
          </cell>
        </row>
        <row r="230">
          <cell r="A230" t="str">
            <v>CUMARU2015</v>
          </cell>
          <cell r="B230" t="str">
            <v>CUMARU</v>
          </cell>
          <cell r="C230">
            <v>2015</v>
          </cell>
          <cell r="D230">
            <v>276784</v>
          </cell>
          <cell r="E230">
            <v>148016.25</v>
          </cell>
          <cell r="F230">
            <v>2900</v>
          </cell>
          <cell r="G230">
            <v>590</v>
          </cell>
        </row>
        <row r="231">
          <cell r="A231" t="str">
            <v>CARIDADE DO PIAUÍ2009</v>
          </cell>
          <cell r="B231" t="str">
            <v>CARIDADE DO PIAUÍ</v>
          </cell>
          <cell r="C231">
            <v>2009</v>
          </cell>
          <cell r="D231">
            <v>78333.2</v>
          </cell>
          <cell r="E231">
            <v>45673.56</v>
          </cell>
          <cell r="F231">
            <v>1618</v>
          </cell>
          <cell r="G231">
            <v>438</v>
          </cell>
        </row>
        <row r="232">
          <cell r="A232" t="str">
            <v>CARIDADE DO PIAUÍ2010</v>
          </cell>
          <cell r="B232" t="str">
            <v>CARIDADE DO PIAUÍ</v>
          </cell>
          <cell r="C232">
            <v>2010</v>
          </cell>
          <cell r="D232">
            <v>107940</v>
          </cell>
          <cell r="E232">
            <v>71692.59</v>
          </cell>
          <cell r="F232">
            <v>1554</v>
          </cell>
          <cell r="G232">
            <v>526</v>
          </cell>
        </row>
        <row r="233">
          <cell r="A233" t="str">
            <v>CARIDADE DO PIAUÍ2011</v>
          </cell>
          <cell r="B233" t="str">
            <v>CARIDADE DO PIAUÍ</v>
          </cell>
          <cell r="C233">
            <v>2011</v>
          </cell>
          <cell r="D233">
            <v>114240</v>
          </cell>
          <cell r="E233">
            <v>53543.77</v>
          </cell>
          <cell r="F233">
            <v>1395</v>
          </cell>
          <cell r="G233">
            <v>379</v>
          </cell>
        </row>
        <row r="234">
          <cell r="A234" t="str">
            <v>CARIDADE DO PIAUÍ2012</v>
          </cell>
          <cell r="B234" t="str">
            <v>CARIDADE DO PIAUÍ</v>
          </cell>
          <cell r="C234">
            <v>2012</v>
          </cell>
          <cell r="D234">
            <v>125256</v>
          </cell>
          <cell r="F234">
            <v>1452</v>
          </cell>
          <cell r="G234">
            <v>479</v>
          </cell>
        </row>
        <row r="235">
          <cell r="A235" t="str">
            <v>CARIDADE DO PIAUÍ2013</v>
          </cell>
          <cell r="B235" t="str">
            <v>CARIDADE DO PIAUÍ</v>
          </cell>
          <cell r="C235">
            <v>2013</v>
          </cell>
          <cell r="D235">
            <v>159570</v>
          </cell>
          <cell r="F235">
            <v>1377</v>
          </cell>
          <cell r="G235">
            <v>322</v>
          </cell>
        </row>
        <row r="236">
          <cell r="A236" t="str">
            <v>CARIDADE DO PIAUÍ2014</v>
          </cell>
          <cell r="B236" t="str">
            <v>CARIDADE DO PIAUÍ</v>
          </cell>
          <cell r="C236">
            <v>2014</v>
          </cell>
          <cell r="D236">
            <v>167380</v>
          </cell>
          <cell r="E236">
            <v>83950.05</v>
          </cell>
          <cell r="F236">
            <v>1312</v>
          </cell>
          <cell r="G236">
            <v>160</v>
          </cell>
        </row>
        <row r="237">
          <cell r="A237" t="str">
            <v>CARIDADE DO PIAUÍ2015</v>
          </cell>
          <cell r="B237" t="str">
            <v>CARIDADE DO PIAUÍ</v>
          </cell>
          <cell r="C237">
            <v>2015</v>
          </cell>
          <cell r="D237">
            <v>162568</v>
          </cell>
          <cell r="E237">
            <v>87370.89</v>
          </cell>
          <cell r="F237">
            <v>1323</v>
          </cell>
          <cell r="G237">
            <v>86</v>
          </cell>
        </row>
        <row r="238">
          <cell r="A238" t="str">
            <v>CURRAL NOVO DO PIAUÍ2009</v>
          </cell>
          <cell r="B238" t="str">
            <v>CURRAL NOVO DO PIAUÍ</v>
          </cell>
          <cell r="C238">
            <v>2009</v>
          </cell>
          <cell r="D238">
            <v>65912</v>
          </cell>
          <cell r="E238">
            <v>40159.440000000002</v>
          </cell>
          <cell r="F238">
            <v>1524</v>
          </cell>
          <cell r="G238">
            <v>579</v>
          </cell>
        </row>
        <row r="239">
          <cell r="A239" t="str">
            <v>CURRAL NOVO DO PIAUÍ2010</v>
          </cell>
          <cell r="B239" t="str">
            <v>CURRAL NOVO DO PIAUÍ</v>
          </cell>
          <cell r="C239">
            <v>2010</v>
          </cell>
          <cell r="D239">
            <v>91440</v>
          </cell>
          <cell r="E239">
            <v>60717.78</v>
          </cell>
          <cell r="F239">
            <v>1354</v>
          </cell>
          <cell r="G239">
            <v>547</v>
          </cell>
        </row>
        <row r="240">
          <cell r="A240" t="str">
            <v>CURRAL NOVO DO PIAUÍ2011</v>
          </cell>
          <cell r="B240" t="str">
            <v>CURRAL NOVO DO PIAUÍ</v>
          </cell>
          <cell r="C240">
            <v>2011</v>
          </cell>
          <cell r="D240">
            <v>81240</v>
          </cell>
          <cell r="E240">
            <v>36202.620000000003</v>
          </cell>
          <cell r="F240">
            <v>1369</v>
          </cell>
          <cell r="G240">
            <v>542</v>
          </cell>
        </row>
        <row r="241">
          <cell r="A241" t="str">
            <v>CURRAL NOVO DO PIAUÍ2012</v>
          </cell>
          <cell r="B241" t="str">
            <v>CURRAL NOVO DO PIAUÍ</v>
          </cell>
          <cell r="C241">
            <v>2012</v>
          </cell>
          <cell r="D241">
            <v>92268</v>
          </cell>
          <cell r="E241">
            <v>31641.62</v>
          </cell>
          <cell r="F241">
            <v>1336</v>
          </cell>
          <cell r="G241">
            <v>413</v>
          </cell>
        </row>
        <row r="242">
          <cell r="A242" t="str">
            <v>CURRAL NOVO DO PIAUÍ2013</v>
          </cell>
          <cell r="B242" t="str">
            <v>CURRAL NOVO DO PIAUÍ</v>
          </cell>
          <cell r="C242">
            <v>2013</v>
          </cell>
          <cell r="D242">
            <v>80712</v>
          </cell>
          <cell r="E242">
            <v>51025.67</v>
          </cell>
          <cell r="F242">
            <v>1260</v>
          </cell>
          <cell r="G242">
            <v>403</v>
          </cell>
        </row>
        <row r="243">
          <cell r="A243" t="str">
            <v>CURRAL NOVO DO PIAUÍ2014</v>
          </cell>
          <cell r="B243" t="str">
            <v>CURRAL NOVO DO PIAUÍ</v>
          </cell>
          <cell r="C243">
            <v>2014</v>
          </cell>
          <cell r="D243">
            <v>96480</v>
          </cell>
          <cell r="E243">
            <v>72405.14</v>
          </cell>
          <cell r="F243">
            <v>1286</v>
          </cell>
          <cell r="G243">
            <v>304</v>
          </cell>
        </row>
        <row r="244">
          <cell r="A244" t="str">
            <v>CURRAL NOVO DO PIAUÍ2015</v>
          </cell>
          <cell r="B244" t="str">
            <v>CURRAL NOVO DO PIAUÍ</v>
          </cell>
          <cell r="C244">
            <v>2015</v>
          </cell>
          <cell r="D244">
            <v>105440</v>
          </cell>
          <cell r="E244">
            <v>79674.27</v>
          </cell>
          <cell r="F244">
            <v>1286</v>
          </cell>
          <cell r="G244">
            <v>303</v>
          </cell>
        </row>
        <row r="245">
          <cell r="A245" t="str">
            <v>DOM EXPEDITO LOPES2009</v>
          </cell>
          <cell r="B245" t="str">
            <v>DOM EXPEDITO LOPES</v>
          </cell>
          <cell r="C245">
            <v>2009</v>
          </cell>
          <cell r="D245">
            <v>57657.599999999999</v>
          </cell>
          <cell r="E245">
            <v>28518</v>
          </cell>
          <cell r="F245">
            <v>1371</v>
          </cell>
          <cell r="G245">
            <v>422</v>
          </cell>
        </row>
        <row r="246">
          <cell r="A246" t="str">
            <v>DOM EXPEDITO LOPES2010</v>
          </cell>
          <cell r="B246" t="str">
            <v>DOM EXPEDITO LOPES</v>
          </cell>
          <cell r="C246">
            <v>2010</v>
          </cell>
          <cell r="D246">
            <v>87840</v>
          </cell>
          <cell r="E246">
            <v>22220.52</v>
          </cell>
          <cell r="F246">
            <v>1349</v>
          </cell>
          <cell r="G246">
            <v>403</v>
          </cell>
        </row>
        <row r="247">
          <cell r="A247" t="str">
            <v>DOM EXPEDITO LOPES2011</v>
          </cell>
          <cell r="B247" t="str">
            <v>DOM EXPEDITO LOPES</v>
          </cell>
          <cell r="C247">
            <v>2011</v>
          </cell>
          <cell r="D247">
            <v>87960</v>
          </cell>
          <cell r="E247">
            <v>41325.68</v>
          </cell>
          <cell r="F247">
            <v>1380</v>
          </cell>
          <cell r="G247">
            <v>468</v>
          </cell>
        </row>
        <row r="248">
          <cell r="A248" t="str">
            <v>DOM EXPEDITO LOPES2012</v>
          </cell>
          <cell r="B248" t="str">
            <v>DOM EXPEDITO LOPES</v>
          </cell>
          <cell r="C248">
            <v>2012</v>
          </cell>
          <cell r="D248">
            <v>111396</v>
          </cell>
          <cell r="E248">
            <v>40264.07</v>
          </cell>
          <cell r="F248">
            <v>1237</v>
          </cell>
          <cell r="G248">
            <v>453</v>
          </cell>
        </row>
        <row r="249">
          <cell r="A249" t="str">
            <v>DOM EXPEDITO LOPES2013</v>
          </cell>
          <cell r="B249" t="str">
            <v>DOM EXPEDITO LOPES</v>
          </cell>
          <cell r="C249">
            <v>2013</v>
          </cell>
          <cell r="D249">
            <v>114608</v>
          </cell>
          <cell r="E249">
            <v>53685.43</v>
          </cell>
          <cell r="F249">
            <v>1255</v>
          </cell>
          <cell r="G249">
            <v>417</v>
          </cell>
        </row>
        <row r="250">
          <cell r="A250" t="str">
            <v>DOM EXPEDITO LOPES2014</v>
          </cell>
          <cell r="B250" t="str">
            <v>DOM EXPEDITO LOPES</v>
          </cell>
          <cell r="C250">
            <v>2014</v>
          </cell>
          <cell r="D250">
            <v>150160</v>
          </cell>
          <cell r="E250">
            <v>55412.94</v>
          </cell>
          <cell r="F250">
            <v>1136</v>
          </cell>
          <cell r="G250">
            <v>398</v>
          </cell>
        </row>
        <row r="251">
          <cell r="A251" t="str">
            <v>DOM EXPEDITO LOPES2015</v>
          </cell>
          <cell r="B251" t="str">
            <v>DOM EXPEDITO LOPES</v>
          </cell>
          <cell r="C251">
            <v>2015</v>
          </cell>
          <cell r="D251">
            <v>111868</v>
          </cell>
          <cell r="E251">
            <v>14705.38</v>
          </cell>
          <cell r="F251">
            <v>1136</v>
          </cell>
          <cell r="G251">
            <v>395</v>
          </cell>
        </row>
        <row r="252">
          <cell r="A252" t="str">
            <v>FLORIANO2009</v>
          </cell>
          <cell r="B252" t="str">
            <v>FLORIANO</v>
          </cell>
          <cell r="C252">
            <v>2009</v>
          </cell>
          <cell r="D252">
            <v>433202</v>
          </cell>
          <cell r="F252">
            <v>8213</v>
          </cell>
          <cell r="G252">
            <v>1677</v>
          </cell>
        </row>
        <row r="253">
          <cell r="A253" t="str">
            <v>FLORIANO2010</v>
          </cell>
          <cell r="B253" t="str">
            <v>FLORIANO</v>
          </cell>
          <cell r="C253">
            <v>2010</v>
          </cell>
          <cell r="D253">
            <v>633092.80000000005</v>
          </cell>
          <cell r="F253">
            <v>7842</v>
          </cell>
          <cell r="G253">
            <v>1705</v>
          </cell>
        </row>
        <row r="254">
          <cell r="A254" t="str">
            <v>FLORIANO2011</v>
          </cell>
          <cell r="B254" t="str">
            <v>FLORIANO</v>
          </cell>
          <cell r="C254">
            <v>2011</v>
          </cell>
          <cell r="D254">
            <v>617040</v>
          </cell>
          <cell r="F254">
            <v>7887</v>
          </cell>
          <cell r="G254">
            <v>1550</v>
          </cell>
        </row>
        <row r="255">
          <cell r="A255" t="str">
            <v>FLORIANO2012</v>
          </cell>
          <cell r="B255" t="str">
            <v>FLORIANO</v>
          </cell>
          <cell r="C255">
            <v>2012</v>
          </cell>
          <cell r="D255">
            <v>699168</v>
          </cell>
          <cell r="F255">
            <v>7618</v>
          </cell>
          <cell r="G255">
            <v>1343</v>
          </cell>
        </row>
        <row r="256">
          <cell r="A256" t="str">
            <v>FLORIANO2013</v>
          </cell>
          <cell r="B256" t="str">
            <v>FLORIANO</v>
          </cell>
          <cell r="C256">
            <v>2013</v>
          </cell>
          <cell r="D256">
            <v>755116</v>
          </cell>
          <cell r="F256">
            <v>7702</v>
          </cell>
          <cell r="G256">
            <v>1253</v>
          </cell>
        </row>
        <row r="257">
          <cell r="A257" t="str">
            <v>FLORIANO2014</v>
          </cell>
          <cell r="B257" t="str">
            <v>FLORIANO</v>
          </cell>
          <cell r="C257">
            <v>2014</v>
          </cell>
          <cell r="D257">
            <v>1027448</v>
          </cell>
          <cell r="F257">
            <v>7286</v>
          </cell>
          <cell r="G257">
            <v>570</v>
          </cell>
        </row>
        <row r="258">
          <cell r="A258" t="str">
            <v>FLORIANO2015</v>
          </cell>
          <cell r="B258" t="str">
            <v>FLORIANO</v>
          </cell>
          <cell r="C258">
            <v>2015</v>
          </cell>
          <cell r="D258">
            <v>910672</v>
          </cell>
          <cell r="F258">
            <v>7619</v>
          </cell>
          <cell r="G258">
            <v>972</v>
          </cell>
        </row>
        <row r="259">
          <cell r="A259" t="str">
            <v>JOÃO COSTA2009</v>
          </cell>
          <cell r="B259" t="str">
            <v>JOÃO COSTA</v>
          </cell>
          <cell r="C259">
            <v>2009</v>
          </cell>
          <cell r="D259">
            <v>38984</v>
          </cell>
          <cell r="G259">
            <v>322</v>
          </cell>
        </row>
        <row r="260">
          <cell r="A260" t="str">
            <v>JOÃO COSTA2010</v>
          </cell>
          <cell r="B260" t="str">
            <v>JOÃO COSTA</v>
          </cell>
          <cell r="C260">
            <v>2010</v>
          </cell>
          <cell r="D260">
            <v>44280</v>
          </cell>
          <cell r="G260">
            <v>348</v>
          </cell>
        </row>
        <row r="261">
          <cell r="A261" t="str">
            <v>JOÃO COSTA2011</v>
          </cell>
          <cell r="B261" t="str">
            <v>JOÃO COSTA</v>
          </cell>
          <cell r="C261">
            <v>2011</v>
          </cell>
          <cell r="D261">
            <v>41580</v>
          </cell>
          <cell r="G261">
            <v>327</v>
          </cell>
        </row>
        <row r="262">
          <cell r="A262" t="str">
            <v>JOÃO COSTA2012</v>
          </cell>
          <cell r="B262" t="str">
            <v>JOÃO COSTA</v>
          </cell>
          <cell r="C262">
            <v>2012</v>
          </cell>
          <cell r="D262">
            <v>42180</v>
          </cell>
          <cell r="G262">
            <v>259</v>
          </cell>
        </row>
        <row r="263">
          <cell r="A263" t="str">
            <v>JOÃO COSTA2013</v>
          </cell>
          <cell r="B263" t="str">
            <v>JOÃO COSTA</v>
          </cell>
          <cell r="C263">
            <v>2013</v>
          </cell>
          <cell r="D263">
            <v>26404</v>
          </cell>
          <cell r="G263">
            <v>255</v>
          </cell>
        </row>
        <row r="264">
          <cell r="A264" t="str">
            <v>JOÃO COSTA2014</v>
          </cell>
          <cell r="B264" t="str">
            <v>JOÃO COSTA</v>
          </cell>
          <cell r="C264">
            <v>2014</v>
          </cell>
          <cell r="D264">
            <v>69488</v>
          </cell>
          <cell r="G264">
            <v>152</v>
          </cell>
        </row>
        <row r="265">
          <cell r="A265" t="str">
            <v>JOÃO COSTA2015</v>
          </cell>
          <cell r="B265" t="str">
            <v>JOÃO COSTA</v>
          </cell>
          <cell r="C265">
            <v>2015</v>
          </cell>
          <cell r="D265">
            <v>46800</v>
          </cell>
          <cell r="F265">
            <v>620</v>
          </cell>
          <cell r="G265">
            <v>89</v>
          </cell>
        </row>
        <row r="266">
          <cell r="A266" t="str">
            <v>JOSÉ DE FREITAS2009</v>
          </cell>
          <cell r="B266" t="str">
            <v>JOSÉ DE FREITAS</v>
          </cell>
          <cell r="C266">
            <v>2009</v>
          </cell>
          <cell r="D266">
            <v>379940</v>
          </cell>
          <cell r="G266">
            <v>3250</v>
          </cell>
        </row>
        <row r="267">
          <cell r="A267" t="str">
            <v>JOSÉ DE FREITAS2010</v>
          </cell>
          <cell r="B267" t="str">
            <v>JOSÉ DE FREITAS</v>
          </cell>
          <cell r="C267">
            <v>2010</v>
          </cell>
          <cell r="D267">
            <v>457974</v>
          </cell>
          <cell r="G267">
            <v>3094</v>
          </cell>
        </row>
        <row r="268">
          <cell r="A268" t="str">
            <v>JOSÉ DE FREITAS2011</v>
          </cell>
          <cell r="B268" t="str">
            <v>JOSÉ DE FREITAS</v>
          </cell>
          <cell r="C268">
            <v>2011</v>
          </cell>
          <cell r="D268">
            <v>482100</v>
          </cell>
          <cell r="G268">
            <v>2736</v>
          </cell>
        </row>
        <row r="269">
          <cell r="A269" t="str">
            <v>JOSÉ DE FREITAS2012</v>
          </cell>
          <cell r="B269" t="str">
            <v>JOSÉ DE FREITAS</v>
          </cell>
          <cell r="C269">
            <v>2012</v>
          </cell>
          <cell r="D269">
            <v>590064</v>
          </cell>
          <cell r="G269">
            <v>2542</v>
          </cell>
        </row>
        <row r="270">
          <cell r="A270" t="str">
            <v>JOSÉ DE FREITAS2013</v>
          </cell>
          <cell r="B270" t="str">
            <v>JOSÉ DE FREITAS</v>
          </cell>
          <cell r="C270">
            <v>2013</v>
          </cell>
          <cell r="D270">
            <v>651080</v>
          </cell>
          <cell r="G270">
            <v>2491</v>
          </cell>
        </row>
        <row r="271">
          <cell r="A271" t="str">
            <v>JOSÉ DE FREITAS2014</v>
          </cell>
          <cell r="B271" t="str">
            <v>JOSÉ DE FREITAS</v>
          </cell>
          <cell r="C271">
            <v>2014</v>
          </cell>
          <cell r="D271">
            <v>703600</v>
          </cell>
          <cell r="G271">
            <v>2424</v>
          </cell>
        </row>
        <row r="272">
          <cell r="A272" t="str">
            <v>JOSÉ DE FREITAS2015</v>
          </cell>
          <cell r="B272" t="str">
            <v>JOSÉ DE FREITAS</v>
          </cell>
          <cell r="C272">
            <v>2015</v>
          </cell>
          <cell r="D272">
            <v>706076</v>
          </cell>
          <cell r="F272">
            <v>8251</v>
          </cell>
          <cell r="G272">
            <v>2258</v>
          </cell>
        </row>
        <row r="273">
          <cell r="A273" t="str">
            <v>OEIRAS2009</v>
          </cell>
          <cell r="B273" t="str">
            <v>OEIRAS</v>
          </cell>
          <cell r="C273">
            <v>2009</v>
          </cell>
          <cell r="D273">
            <v>303925.59999999998</v>
          </cell>
          <cell r="G273">
            <v>3161</v>
          </cell>
        </row>
        <row r="274">
          <cell r="A274" t="str">
            <v>OEIRAS2010</v>
          </cell>
          <cell r="B274" t="str">
            <v>OEIRAS</v>
          </cell>
          <cell r="C274">
            <v>2010</v>
          </cell>
          <cell r="D274">
            <v>396060</v>
          </cell>
          <cell r="G274">
            <v>3048</v>
          </cell>
        </row>
        <row r="275">
          <cell r="A275" t="str">
            <v>OEIRAS2011</v>
          </cell>
          <cell r="B275" t="str">
            <v>OEIRAS</v>
          </cell>
          <cell r="C275">
            <v>2011</v>
          </cell>
          <cell r="G275">
            <v>3054</v>
          </cell>
        </row>
        <row r="276">
          <cell r="A276" t="str">
            <v>OEIRAS2012</v>
          </cell>
          <cell r="B276" t="str">
            <v>OEIRAS</v>
          </cell>
          <cell r="C276">
            <v>2012</v>
          </cell>
          <cell r="G276">
            <v>2994</v>
          </cell>
        </row>
        <row r="277">
          <cell r="A277" t="str">
            <v>OEIRAS2013</v>
          </cell>
          <cell r="B277" t="str">
            <v>OEIRAS</v>
          </cell>
          <cell r="C277">
            <v>2013</v>
          </cell>
          <cell r="G277">
            <v>2947</v>
          </cell>
        </row>
        <row r="278">
          <cell r="A278" t="str">
            <v>OEIRAS2014</v>
          </cell>
          <cell r="B278" t="str">
            <v>OEIRAS</v>
          </cell>
          <cell r="C278">
            <v>2014</v>
          </cell>
          <cell r="G278">
            <v>2832</v>
          </cell>
        </row>
        <row r="279">
          <cell r="A279" t="str">
            <v>OEIRAS2015</v>
          </cell>
          <cell r="B279" t="str">
            <v>OEIRAS</v>
          </cell>
          <cell r="C279">
            <v>2015</v>
          </cell>
          <cell r="F279">
            <v>6455</v>
          </cell>
          <cell r="G279">
            <v>2515</v>
          </cell>
        </row>
        <row r="280">
          <cell r="A280" t="str">
            <v>PIRACURUCA2009</v>
          </cell>
          <cell r="B280" t="str">
            <v>PIRACURUCA</v>
          </cell>
          <cell r="C280">
            <v>2009</v>
          </cell>
          <cell r="G280">
            <v>1511</v>
          </cell>
        </row>
        <row r="281">
          <cell r="A281" t="str">
            <v>PIRACURUCA2010</v>
          </cell>
          <cell r="B281" t="str">
            <v>PIRACURUCA</v>
          </cell>
          <cell r="C281">
            <v>2010</v>
          </cell>
          <cell r="G281">
            <v>1382</v>
          </cell>
        </row>
        <row r="282">
          <cell r="A282" t="str">
            <v>PIRACURUCA2011</v>
          </cell>
          <cell r="B282" t="str">
            <v>PIRACURUCA</v>
          </cell>
          <cell r="C282">
            <v>2011</v>
          </cell>
          <cell r="G282">
            <v>1354</v>
          </cell>
        </row>
        <row r="283">
          <cell r="A283" t="str">
            <v>PIRACURUCA2012</v>
          </cell>
          <cell r="B283" t="str">
            <v>PIRACURUCA</v>
          </cell>
          <cell r="C283">
            <v>2012</v>
          </cell>
          <cell r="G283">
            <v>1199</v>
          </cell>
        </row>
        <row r="284">
          <cell r="A284" t="str">
            <v>PIRACURUCA2013</v>
          </cell>
          <cell r="B284" t="str">
            <v>PIRACURUCA</v>
          </cell>
          <cell r="C284">
            <v>2013</v>
          </cell>
          <cell r="G284">
            <v>1181</v>
          </cell>
        </row>
        <row r="285">
          <cell r="A285" t="str">
            <v>PIRACURUCA2014</v>
          </cell>
          <cell r="B285" t="str">
            <v>PIRACURUCA</v>
          </cell>
          <cell r="C285">
            <v>2014</v>
          </cell>
          <cell r="G285">
            <v>676</v>
          </cell>
        </row>
        <row r="286">
          <cell r="A286" t="str">
            <v>PIRACURUCA2015</v>
          </cell>
          <cell r="B286" t="str">
            <v>PIRACURUCA</v>
          </cell>
          <cell r="C286">
            <v>2015</v>
          </cell>
          <cell r="F286">
            <v>4050</v>
          </cell>
          <cell r="G286">
            <v>937</v>
          </cell>
        </row>
        <row r="287">
          <cell r="A287" t="str">
            <v>PIRIPIRI2009</v>
          </cell>
          <cell r="B287" t="str">
            <v>PIRIPIRI</v>
          </cell>
          <cell r="C287">
            <v>2009</v>
          </cell>
          <cell r="G287">
            <v>3304</v>
          </cell>
        </row>
        <row r="288">
          <cell r="A288" t="str">
            <v>PIRIPIRI2010</v>
          </cell>
          <cell r="B288" t="str">
            <v>PIRIPIRI</v>
          </cell>
          <cell r="C288">
            <v>2010</v>
          </cell>
          <cell r="G288">
            <v>3168</v>
          </cell>
        </row>
        <row r="289">
          <cell r="A289" t="str">
            <v>PIRIPIRI2011</v>
          </cell>
          <cell r="B289" t="str">
            <v>PIRIPIRI</v>
          </cell>
          <cell r="C289">
            <v>2011</v>
          </cell>
          <cell r="G289">
            <v>3029</v>
          </cell>
        </row>
        <row r="290">
          <cell r="A290" t="str">
            <v>PIRIPIRI2012</v>
          </cell>
          <cell r="B290" t="str">
            <v>PIRIPIRI</v>
          </cell>
          <cell r="C290">
            <v>2012</v>
          </cell>
          <cell r="G290">
            <v>2866</v>
          </cell>
        </row>
        <row r="291">
          <cell r="A291" t="str">
            <v>PIRIPIRI2013</v>
          </cell>
          <cell r="B291" t="str">
            <v>PIRIPIRI</v>
          </cell>
          <cell r="C291">
            <v>2013</v>
          </cell>
          <cell r="G291">
            <v>2813</v>
          </cell>
        </row>
        <row r="292">
          <cell r="A292" t="str">
            <v>PIRIPIRI2014</v>
          </cell>
          <cell r="B292" t="str">
            <v>PIRIPIRI</v>
          </cell>
          <cell r="C292">
            <v>2014</v>
          </cell>
          <cell r="G292">
            <v>2713</v>
          </cell>
        </row>
        <row r="293">
          <cell r="A293" t="str">
            <v>PIRIPIRI2015</v>
          </cell>
          <cell r="B293" t="str">
            <v>PIRIPIRI</v>
          </cell>
          <cell r="C293">
            <v>2015</v>
          </cell>
          <cell r="F293">
            <v>10925</v>
          </cell>
          <cell r="G293">
            <v>2252</v>
          </cell>
        </row>
        <row r="294">
          <cell r="A294" t="str">
            <v>PAQUETÁ2009</v>
          </cell>
          <cell r="B294" t="str">
            <v>PAQUETÁ</v>
          </cell>
          <cell r="C294">
            <v>2009</v>
          </cell>
          <cell r="D294">
            <v>44871.199999999997</v>
          </cell>
          <cell r="E294">
            <v>16958.52</v>
          </cell>
          <cell r="F294">
            <v>1017</v>
          </cell>
          <cell r="G294">
            <v>540</v>
          </cell>
        </row>
        <row r="295">
          <cell r="A295" t="str">
            <v>PAQUETÁ2010</v>
          </cell>
          <cell r="B295" t="str">
            <v>PAQUETÁ</v>
          </cell>
          <cell r="C295">
            <v>2010</v>
          </cell>
          <cell r="D295">
            <v>64500</v>
          </cell>
          <cell r="E295">
            <v>28363.47</v>
          </cell>
          <cell r="F295">
            <v>1199</v>
          </cell>
          <cell r="G295">
            <v>431</v>
          </cell>
        </row>
        <row r="296">
          <cell r="A296" t="str">
            <v>PAQUETÁ2011</v>
          </cell>
          <cell r="B296" t="str">
            <v>PAQUETÁ</v>
          </cell>
          <cell r="C296">
            <v>2011</v>
          </cell>
          <cell r="D296">
            <v>74220</v>
          </cell>
          <cell r="E296">
            <v>27935.88</v>
          </cell>
          <cell r="F296">
            <v>1212</v>
          </cell>
          <cell r="G296">
            <v>433</v>
          </cell>
        </row>
        <row r="297">
          <cell r="A297" t="str">
            <v>PAQUETÁ2012</v>
          </cell>
          <cell r="B297" t="str">
            <v>PAQUETÁ</v>
          </cell>
          <cell r="C297">
            <v>2012</v>
          </cell>
          <cell r="D297">
            <v>114504</v>
          </cell>
          <cell r="E297">
            <v>59434.93</v>
          </cell>
          <cell r="F297">
            <v>1159</v>
          </cell>
          <cell r="G297">
            <v>309</v>
          </cell>
        </row>
        <row r="298">
          <cell r="A298" t="str">
            <v>PAQUETÁ2013</v>
          </cell>
          <cell r="B298" t="str">
            <v>PAQUETÁ</v>
          </cell>
          <cell r="C298">
            <v>2013</v>
          </cell>
          <cell r="D298">
            <v>122008</v>
          </cell>
          <cell r="E298">
            <v>56726.87</v>
          </cell>
          <cell r="F298">
            <v>1253</v>
          </cell>
          <cell r="G298">
            <v>225</v>
          </cell>
        </row>
        <row r="299">
          <cell r="A299" t="str">
            <v>PAQUETÁ2014</v>
          </cell>
          <cell r="B299" t="str">
            <v>PAQUETÁ</v>
          </cell>
          <cell r="C299">
            <v>2014</v>
          </cell>
          <cell r="D299">
            <v>96716</v>
          </cell>
          <cell r="E299">
            <v>60432.639999999999</v>
          </cell>
          <cell r="F299">
            <v>1118</v>
          </cell>
          <cell r="G299">
            <v>193</v>
          </cell>
        </row>
        <row r="300">
          <cell r="A300" t="str">
            <v>PAQUETÁ2015</v>
          </cell>
          <cell r="B300" t="str">
            <v>PAQUETÁ</v>
          </cell>
          <cell r="C300">
            <v>2015</v>
          </cell>
          <cell r="D300">
            <v>88968</v>
          </cell>
          <cell r="E300">
            <v>46037.19</v>
          </cell>
          <cell r="F300">
            <v>1118</v>
          </cell>
          <cell r="G300">
            <v>176</v>
          </cell>
        </row>
        <row r="301">
          <cell r="A301" t="str">
            <v>DIAS D` ÁVILA2009</v>
          </cell>
          <cell r="B301" t="str">
            <v>DIAS D` ÁVILA</v>
          </cell>
          <cell r="C301">
            <v>2009</v>
          </cell>
          <cell r="D301">
            <v>631809.19999999995</v>
          </cell>
          <cell r="E301">
            <v>25445.22</v>
          </cell>
          <cell r="F301">
            <v>15050</v>
          </cell>
          <cell r="G301">
            <v>627</v>
          </cell>
        </row>
        <row r="302">
          <cell r="A302" t="str">
            <v>DIAS D` ÁVILA2010</v>
          </cell>
          <cell r="B302" t="str">
            <v>DIAS D` ÁVILA</v>
          </cell>
          <cell r="C302">
            <v>2010</v>
          </cell>
          <cell r="D302">
            <v>1013427.2</v>
          </cell>
          <cell r="E302">
            <v>58897.8</v>
          </cell>
          <cell r="F302">
            <v>14369</v>
          </cell>
          <cell r="G302">
            <v>611</v>
          </cell>
        </row>
        <row r="303">
          <cell r="A303" t="str">
            <v>DIAS D` ÁVILA2011</v>
          </cell>
          <cell r="B303" t="str">
            <v>DIAS D` ÁVILA</v>
          </cell>
          <cell r="C303">
            <v>2011</v>
          </cell>
          <cell r="D303">
            <v>948720</v>
          </cell>
          <cell r="E303">
            <v>46942.05</v>
          </cell>
          <cell r="F303">
            <v>13712</v>
          </cell>
          <cell r="G303">
            <v>604</v>
          </cell>
        </row>
        <row r="304">
          <cell r="A304" t="str">
            <v>DIAS D` ÁVILA2012</v>
          </cell>
          <cell r="B304" t="str">
            <v>DIAS D` ÁVILA</v>
          </cell>
          <cell r="C304">
            <v>2012</v>
          </cell>
          <cell r="D304">
            <v>1022664</v>
          </cell>
          <cell r="E304">
            <v>43167.23</v>
          </cell>
          <cell r="F304">
            <v>13208</v>
          </cell>
          <cell r="G304">
            <v>610</v>
          </cell>
        </row>
        <row r="305">
          <cell r="A305" t="str">
            <v>DIAS D` ÁVILA2013</v>
          </cell>
          <cell r="B305" t="str">
            <v>DIAS D` ÁVILA</v>
          </cell>
          <cell r="C305">
            <v>2013</v>
          </cell>
          <cell r="D305">
            <v>1069340</v>
          </cell>
          <cell r="E305">
            <v>35112.699999999997</v>
          </cell>
          <cell r="F305">
            <v>13017</v>
          </cell>
          <cell r="G305">
            <v>546</v>
          </cell>
        </row>
        <row r="306">
          <cell r="A306" t="str">
            <v>DIAS D` ÁVILA2014</v>
          </cell>
          <cell r="B306" t="str">
            <v>DIAS D` ÁVILA</v>
          </cell>
          <cell r="C306">
            <v>2014</v>
          </cell>
          <cell r="D306">
            <v>1170280</v>
          </cell>
          <cell r="E306">
            <v>41405.300000000003</v>
          </cell>
          <cell r="F306">
            <v>12859</v>
          </cell>
          <cell r="G306">
            <v>476</v>
          </cell>
        </row>
        <row r="307">
          <cell r="A307" t="str">
            <v>DIAS D` ÁVILA2015</v>
          </cell>
          <cell r="B307" t="str">
            <v>DIAS D` ÁVILA</v>
          </cell>
          <cell r="C307">
            <v>2015</v>
          </cell>
          <cell r="D307">
            <v>1090980</v>
          </cell>
          <cell r="E307">
            <v>48703.95</v>
          </cell>
          <cell r="F307">
            <v>13131</v>
          </cell>
          <cell r="G307">
            <v>386</v>
          </cell>
        </row>
      </sheetData>
      <sheetData sheetId="7"/>
      <sheetData sheetId="8"/>
      <sheetData sheetId="9">
        <row r="1">
          <cell r="D1" t="str">
            <v>COBERTURA VACINAL</v>
          </cell>
        </row>
        <row r="2">
          <cell r="A2" t="str">
            <v>ALEGRETE DO PIAUÍ2010</v>
          </cell>
          <cell r="B2" t="str">
            <v>ALEGRETE DO PIAUÍ</v>
          </cell>
          <cell r="C2">
            <v>2010</v>
          </cell>
          <cell r="D2">
            <v>65.48</v>
          </cell>
        </row>
        <row r="3">
          <cell r="A3" t="str">
            <v>ALEGRETE DO PIAUÍ2011</v>
          </cell>
          <cell r="B3" t="str">
            <v>ALEGRETE DO PIAUÍ</v>
          </cell>
          <cell r="C3">
            <v>2011</v>
          </cell>
          <cell r="D3">
            <v>70.5</v>
          </cell>
        </row>
        <row r="4">
          <cell r="A4" t="str">
            <v>ALEGRETE DO PIAUÍ2008</v>
          </cell>
          <cell r="B4" t="str">
            <v>ALEGRETE DO PIAUÍ</v>
          </cell>
          <cell r="C4">
            <v>2008</v>
          </cell>
          <cell r="D4">
            <v>75.78</v>
          </cell>
        </row>
        <row r="5">
          <cell r="A5" t="str">
            <v>ALEGRETE DO PIAUÍ2007</v>
          </cell>
          <cell r="B5" t="str">
            <v>ALEGRETE DO PIAUÍ</v>
          </cell>
          <cell r="C5">
            <v>2007</v>
          </cell>
          <cell r="D5">
            <v>83.54</v>
          </cell>
        </row>
        <row r="6">
          <cell r="A6" t="str">
            <v>ALEGRETE DO PIAUÍ2009</v>
          </cell>
          <cell r="B6" t="str">
            <v>ALEGRETE DO PIAUÍ</v>
          </cell>
          <cell r="C6">
            <v>2009</v>
          </cell>
          <cell r="D6">
            <v>84.08</v>
          </cell>
        </row>
        <row r="7">
          <cell r="A7" t="str">
            <v>ALEGRETE DO PIAUÍ2012</v>
          </cell>
          <cell r="B7" t="str">
            <v>ALEGRETE DO PIAUÍ</v>
          </cell>
          <cell r="C7">
            <v>2012</v>
          </cell>
          <cell r="D7">
            <v>91.68</v>
          </cell>
        </row>
        <row r="8">
          <cell r="A8" t="str">
            <v>ALEGRETE DO PIAUÍ2013</v>
          </cell>
          <cell r="B8" t="str">
            <v>ALEGRETE DO PIAUÍ</v>
          </cell>
          <cell r="C8">
            <v>2013</v>
          </cell>
          <cell r="D8">
            <v>25.215889464594099</v>
          </cell>
        </row>
        <row r="9">
          <cell r="A9" t="str">
            <v>ALEGRETE DO PIAUÍ2014</v>
          </cell>
          <cell r="B9" t="str">
            <v>ALEGRETE DO PIAUÍ</v>
          </cell>
          <cell r="C9">
            <v>2014</v>
          </cell>
          <cell r="D9">
            <v>39.175455417066203</v>
          </cell>
        </row>
        <row r="10">
          <cell r="A10" t="str">
            <v>BARÃO DO TRIUNFO2013</v>
          </cell>
          <cell r="B10" t="str">
            <v>BARÃO DO TRIUNFO</v>
          </cell>
          <cell r="C10">
            <v>2013</v>
          </cell>
          <cell r="D10">
            <v>16.0823898513163</v>
          </cell>
        </row>
        <row r="11">
          <cell r="A11" t="str">
            <v>BARÃO DO TRIUNFO2014</v>
          </cell>
          <cell r="B11" t="str">
            <v>BARÃO DO TRIUNFO</v>
          </cell>
          <cell r="C11">
            <v>2014</v>
          </cell>
          <cell r="D11">
            <v>45.0951086956522</v>
          </cell>
        </row>
        <row r="12">
          <cell r="A12" t="str">
            <v>BARÃO DO TRIUNFO2012</v>
          </cell>
          <cell r="B12" t="str">
            <v>BARÃO DO TRIUNFO</v>
          </cell>
          <cell r="C12">
            <v>2012</v>
          </cell>
          <cell r="D12">
            <v>52.22</v>
          </cell>
        </row>
        <row r="13">
          <cell r="A13" t="str">
            <v>BARÃO DO TRIUNFO2008</v>
          </cell>
          <cell r="B13" t="str">
            <v>BARÃO DO TRIUNFO</v>
          </cell>
          <cell r="C13">
            <v>2008</v>
          </cell>
          <cell r="D13">
            <v>73.11</v>
          </cell>
        </row>
        <row r="14">
          <cell r="A14" t="str">
            <v>BARÃO DO TRIUNFO2009</v>
          </cell>
          <cell r="B14" t="str">
            <v>BARÃO DO TRIUNFO</v>
          </cell>
          <cell r="C14">
            <v>2009</v>
          </cell>
          <cell r="D14">
            <v>73.13</v>
          </cell>
        </row>
        <row r="15">
          <cell r="A15" t="str">
            <v>BARÃO DO TRIUNFO2007</v>
          </cell>
          <cell r="B15" t="str">
            <v>BARÃO DO TRIUNFO</v>
          </cell>
          <cell r="C15">
            <v>2007</v>
          </cell>
          <cell r="D15">
            <v>73.62</v>
          </cell>
        </row>
        <row r="16">
          <cell r="A16" t="str">
            <v>BARÃO DO TRIUNFO2010</v>
          </cell>
          <cell r="B16" t="str">
            <v>BARÃO DO TRIUNFO</v>
          </cell>
          <cell r="C16">
            <v>2010</v>
          </cell>
          <cell r="D16">
            <v>80.02</v>
          </cell>
        </row>
        <row r="17">
          <cell r="A17" t="str">
            <v>BARÃO DO TRIUNFO2011</v>
          </cell>
          <cell r="B17" t="str">
            <v>BARÃO DO TRIUNFO</v>
          </cell>
          <cell r="C17">
            <v>2011</v>
          </cell>
          <cell r="D17">
            <v>86.73</v>
          </cell>
        </row>
        <row r="18">
          <cell r="A18" t="str">
            <v>BOCAÍNA2011</v>
          </cell>
          <cell r="B18" t="str">
            <v>BOCAÍNA</v>
          </cell>
          <cell r="C18">
            <v>2011</v>
          </cell>
          <cell r="D18">
            <v>63.98</v>
          </cell>
        </row>
        <row r="19">
          <cell r="A19" t="str">
            <v>BOCAÍNA2009</v>
          </cell>
          <cell r="B19" t="str">
            <v>BOCAÍNA</v>
          </cell>
          <cell r="C19">
            <v>2009</v>
          </cell>
          <cell r="D19">
            <v>67.819999999999993</v>
          </cell>
        </row>
        <row r="20">
          <cell r="A20" t="str">
            <v>BOCAÍNA2008</v>
          </cell>
          <cell r="B20" t="str">
            <v>BOCAÍNA</v>
          </cell>
          <cell r="C20">
            <v>2008</v>
          </cell>
          <cell r="D20">
            <v>68.23</v>
          </cell>
        </row>
        <row r="21">
          <cell r="A21" t="str">
            <v>BOCAÍNA2012</v>
          </cell>
          <cell r="B21" t="str">
            <v>BOCAÍNA</v>
          </cell>
          <cell r="C21">
            <v>2012</v>
          </cell>
          <cell r="D21">
            <v>72.16</v>
          </cell>
        </row>
        <row r="22">
          <cell r="A22" t="str">
            <v>BOCAÍNA2007</v>
          </cell>
          <cell r="B22" t="str">
            <v>BOCAÍNA</v>
          </cell>
          <cell r="C22">
            <v>2007</v>
          </cell>
          <cell r="D22">
            <v>81.11</v>
          </cell>
        </row>
        <row r="23">
          <cell r="A23" t="str">
            <v>BOCAÍNA2010</v>
          </cell>
          <cell r="B23" t="str">
            <v>BOCAÍNA</v>
          </cell>
          <cell r="C23">
            <v>2010</v>
          </cell>
          <cell r="D23">
            <v>62.03</v>
          </cell>
        </row>
        <row r="24">
          <cell r="A24" t="str">
            <v>BOCAÍNA2013</v>
          </cell>
          <cell r="B24" t="str">
            <v>BOCAÍNA</v>
          </cell>
          <cell r="C24">
            <v>2013</v>
          </cell>
          <cell r="D24">
            <v>61.627118644067799</v>
          </cell>
        </row>
        <row r="25">
          <cell r="A25" t="str">
            <v>BOCAÍNA2014</v>
          </cell>
          <cell r="B25" t="str">
            <v>BOCAÍNA</v>
          </cell>
          <cell r="C25">
            <v>2014</v>
          </cell>
          <cell r="D25">
            <v>93.297224102911301</v>
          </cell>
        </row>
        <row r="26">
          <cell r="A26" t="str">
            <v>BUTIÁ2013</v>
          </cell>
          <cell r="B26" t="str">
            <v>BUTIÁ</v>
          </cell>
          <cell r="C26">
            <v>2013</v>
          </cell>
          <cell r="D26">
            <v>24.797690596753601</v>
          </cell>
        </row>
        <row r="27">
          <cell r="A27" t="str">
            <v>BUTIÁ2014</v>
          </cell>
          <cell r="B27" t="str">
            <v>BUTIÁ</v>
          </cell>
          <cell r="C27">
            <v>2014</v>
          </cell>
          <cell r="D27">
            <v>51.240372347965803</v>
          </cell>
        </row>
        <row r="28">
          <cell r="A28" t="str">
            <v>BUTIÁ2012</v>
          </cell>
          <cell r="B28" t="str">
            <v>BUTIÁ</v>
          </cell>
          <cell r="C28">
            <v>2012</v>
          </cell>
          <cell r="D28">
            <v>67.02</v>
          </cell>
        </row>
        <row r="29">
          <cell r="A29" t="str">
            <v>BUTIÁ2011</v>
          </cell>
          <cell r="B29" t="str">
            <v>BUTIÁ</v>
          </cell>
          <cell r="C29">
            <v>2011</v>
          </cell>
          <cell r="D29">
            <v>70.44</v>
          </cell>
        </row>
        <row r="30">
          <cell r="A30" t="str">
            <v>BUTIÁ2009</v>
          </cell>
          <cell r="B30" t="str">
            <v>BUTIÁ</v>
          </cell>
          <cell r="C30">
            <v>2009</v>
          </cell>
          <cell r="D30">
            <v>73.22</v>
          </cell>
        </row>
        <row r="31">
          <cell r="A31" t="str">
            <v>BUTIÁ2010</v>
          </cell>
          <cell r="B31" t="str">
            <v>BUTIÁ</v>
          </cell>
          <cell r="C31">
            <v>2010</v>
          </cell>
          <cell r="D31">
            <v>73.86</v>
          </cell>
        </row>
        <row r="32">
          <cell r="A32" t="str">
            <v>BUTIÁ2008</v>
          </cell>
          <cell r="B32" t="str">
            <v>BUTIÁ</v>
          </cell>
          <cell r="C32">
            <v>2008</v>
          </cell>
          <cell r="D32">
            <v>75.78</v>
          </cell>
        </row>
        <row r="33">
          <cell r="A33" t="str">
            <v>BUTIÁ2007</v>
          </cell>
          <cell r="B33" t="str">
            <v>BUTIÁ</v>
          </cell>
          <cell r="C33">
            <v>2007</v>
          </cell>
          <cell r="D33">
            <v>83.33</v>
          </cell>
        </row>
        <row r="34">
          <cell r="A34" t="str">
            <v>CHARQUEADAS2013</v>
          </cell>
          <cell r="B34" t="str">
            <v>CHARQUEADAS</v>
          </cell>
          <cell r="C34">
            <v>2013</v>
          </cell>
          <cell r="D34">
            <v>21.338689510229099</v>
          </cell>
        </row>
        <row r="35">
          <cell r="A35" t="str">
            <v>CHARQUEADAS2014</v>
          </cell>
          <cell r="B35" t="str">
            <v>CHARQUEADAS</v>
          </cell>
          <cell r="C35">
            <v>2014</v>
          </cell>
          <cell r="D35">
            <v>39.943604068940097</v>
          </cell>
        </row>
        <row r="36">
          <cell r="A36" t="str">
            <v>CHARQUEADAS2008</v>
          </cell>
          <cell r="B36" t="str">
            <v>CHARQUEADAS</v>
          </cell>
          <cell r="C36">
            <v>2008</v>
          </cell>
          <cell r="D36">
            <v>67.33</v>
          </cell>
        </row>
        <row r="37">
          <cell r="A37" t="str">
            <v>CHARQUEADAS2007</v>
          </cell>
          <cell r="B37" t="str">
            <v>CHARQUEADAS</v>
          </cell>
          <cell r="C37">
            <v>2007</v>
          </cell>
          <cell r="D37">
            <v>70.63</v>
          </cell>
        </row>
        <row r="38">
          <cell r="A38" t="str">
            <v>CHARQUEADAS2009</v>
          </cell>
          <cell r="B38" t="str">
            <v>CHARQUEADAS</v>
          </cell>
          <cell r="C38">
            <v>2009</v>
          </cell>
          <cell r="D38">
            <v>76.52</v>
          </cell>
        </row>
        <row r="39">
          <cell r="A39" t="str">
            <v>CHARQUEADAS2012</v>
          </cell>
          <cell r="B39" t="str">
            <v>CHARQUEADAS</v>
          </cell>
          <cell r="C39">
            <v>2012</v>
          </cell>
          <cell r="D39">
            <v>77.09</v>
          </cell>
        </row>
        <row r="40">
          <cell r="A40" t="str">
            <v>CHARQUEADAS2010</v>
          </cell>
          <cell r="B40" t="str">
            <v>CHARQUEADAS</v>
          </cell>
          <cell r="C40">
            <v>2010</v>
          </cell>
          <cell r="D40">
            <v>81.78</v>
          </cell>
        </row>
        <row r="41">
          <cell r="A41" t="str">
            <v>CHARQUEADAS2011</v>
          </cell>
          <cell r="B41" t="str">
            <v>CHARQUEADAS</v>
          </cell>
          <cell r="C41">
            <v>2011</v>
          </cell>
          <cell r="D41">
            <v>100.51</v>
          </cell>
        </row>
        <row r="42">
          <cell r="A42" t="str">
            <v>CUMARU2007</v>
          </cell>
          <cell r="B42" t="str">
            <v>CUMARU</v>
          </cell>
          <cell r="C42">
            <v>2007</v>
          </cell>
          <cell r="D42">
            <v>57.97</v>
          </cell>
        </row>
        <row r="43">
          <cell r="A43" t="str">
            <v>CUMARU2011</v>
          </cell>
          <cell r="B43" t="str">
            <v>CUMARU</v>
          </cell>
          <cell r="C43">
            <v>2011</v>
          </cell>
          <cell r="D43">
            <v>68.87</v>
          </cell>
        </row>
        <row r="44">
          <cell r="A44" t="str">
            <v>CUMARU2012</v>
          </cell>
          <cell r="B44" t="str">
            <v>CUMARU</v>
          </cell>
          <cell r="C44">
            <v>2012</v>
          </cell>
          <cell r="D44">
            <v>75.16</v>
          </cell>
        </row>
        <row r="45">
          <cell r="A45" t="str">
            <v>CUMARU2008</v>
          </cell>
          <cell r="B45" t="str">
            <v>CUMARU</v>
          </cell>
          <cell r="C45">
            <v>2008</v>
          </cell>
          <cell r="D45">
            <v>85.54</v>
          </cell>
        </row>
        <row r="46">
          <cell r="A46" t="str">
            <v>CUMARU2009</v>
          </cell>
          <cell r="B46" t="str">
            <v>CUMARU</v>
          </cell>
          <cell r="C46">
            <v>2009</v>
          </cell>
          <cell r="D46">
            <v>90.09</v>
          </cell>
        </row>
        <row r="47">
          <cell r="A47" t="str">
            <v>CUMARU2010</v>
          </cell>
          <cell r="B47" t="str">
            <v>CUMARU</v>
          </cell>
          <cell r="C47">
            <v>2010</v>
          </cell>
          <cell r="D47">
            <v>67.239999999999995</v>
          </cell>
        </row>
        <row r="48">
          <cell r="A48" t="str">
            <v>CUMARU2013</v>
          </cell>
          <cell r="B48" t="str">
            <v>CUMARU</v>
          </cell>
          <cell r="C48">
            <v>2013</v>
          </cell>
          <cell r="D48">
            <v>24.94</v>
          </cell>
        </row>
        <row r="49">
          <cell r="A49" t="str">
            <v>CUMARU2014</v>
          </cell>
          <cell r="B49" t="str">
            <v>CUMARU</v>
          </cell>
          <cell r="C49">
            <v>2014</v>
          </cell>
          <cell r="D49">
            <v>65.41</v>
          </cell>
        </row>
        <row r="50">
          <cell r="A50" t="str">
            <v>DIANÓPOLIS2013</v>
          </cell>
          <cell r="B50" t="str">
            <v>DIANÓPOLIS</v>
          </cell>
          <cell r="C50">
            <v>2013</v>
          </cell>
          <cell r="D50">
            <v>36.4874063989108</v>
          </cell>
        </row>
        <row r="51">
          <cell r="A51" t="str">
            <v>DIANÓPOLIS2012</v>
          </cell>
          <cell r="B51" t="str">
            <v>DIANÓPOLIS</v>
          </cell>
          <cell r="C51">
            <v>2012</v>
          </cell>
          <cell r="D51">
            <v>66.069999999999993</v>
          </cell>
        </row>
        <row r="52">
          <cell r="A52" t="str">
            <v>DIANÓPOLIS2014</v>
          </cell>
          <cell r="B52" t="str">
            <v>DIANÓPOLIS</v>
          </cell>
          <cell r="C52">
            <v>2014</v>
          </cell>
          <cell r="D52">
            <v>72.568279827503602</v>
          </cell>
        </row>
        <row r="53">
          <cell r="A53" t="str">
            <v>DIANÓPOLIS2007</v>
          </cell>
          <cell r="B53" t="str">
            <v>DIANÓPOLIS</v>
          </cell>
          <cell r="C53">
            <v>2007</v>
          </cell>
          <cell r="D53">
            <v>77.33</v>
          </cell>
        </row>
        <row r="54">
          <cell r="A54" t="str">
            <v>DIANÓPOLIS2011</v>
          </cell>
          <cell r="B54" t="str">
            <v>DIANÓPOLIS</v>
          </cell>
          <cell r="C54">
            <v>2011</v>
          </cell>
          <cell r="D54">
            <v>77.760000000000005</v>
          </cell>
        </row>
        <row r="55">
          <cell r="A55" t="str">
            <v>DIANÓPOLIS2009</v>
          </cell>
          <cell r="B55" t="str">
            <v>DIANÓPOLIS</v>
          </cell>
          <cell r="C55">
            <v>2009</v>
          </cell>
          <cell r="D55">
            <v>78.349999999999994</v>
          </cell>
        </row>
        <row r="56">
          <cell r="A56" t="str">
            <v>DIANÓPOLIS2010</v>
          </cell>
          <cell r="B56" t="str">
            <v>DIANÓPOLIS</v>
          </cell>
          <cell r="C56">
            <v>2010</v>
          </cell>
          <cell r="D56">
            <v>79.45</v>
          </cell>
        </row>
        <row r="57">
          <cell r="A57" t="str">
            <v>DIANÓPOLIS2008</v>
          </cell>
          <cell r="B57" t="str">
            <v>DIANÓPOLIS</v>
          </cell>
          <cell r="C57">
            <v>2008</v>
          </cell>
          <cell r="D57">
            <v>84.85</v>
          </cell>
        </row>
        <row r="58">
          <cell r="A58" t="str">
            <v>ELDORADO DO SUL2013</v>
          </cell>
          <cell r="B58" t="str">
            <v>ELDORADO DO SUL</v>
          </cell>
          <cell r="C58">
            <v>2013</v>
          </cell>
          <cell r="D58">
            <v>29.595513532551301</v>
          </cell>
        </row>
        <row r="59">
          <cell r="A59" t="str">
            <v>ELDORADO DO SUL2014</v>
          </cell>
          <cell r="B59" t="str">
            <v>ELDORADO DO SUL</v>
          </cell>
          <cell r="C59">
            <v>2014</v>
          </cell>
          <cell r="D59">
            <v>42.731360059947498</v>
          </cell>
        </row>
        <row r="60">
          <cell r="A60" t="str">
            <v>ELDORADO DO SUL2012</v>
          </cell>
          <cell r="B60" t="str">
            <v>ELDORADO DO SUL</v>
          </cell>
          <cell r="C60">
            <v>2012</v>
          </cell>
          <cell r="D60">
            <v>80.260000000000005</v>
          </cell>
        </row>
        <row r="61">
          <cell r="A61" t="str">
            <v>ELDORADO DO SUL2010</v>
          </cell>
          <cell r="B61" t="str">
            <v>ELDORADO DO SUL</v>
          </cell>
          <cell r="C61">
            <v>2010</v>
          </cell>
          <cell r="D61">
            <v>81.19</v>
          </cell>
        </row>
        <row r="62">
          <cell r="A62" t="str">
            <v>ELDORADO DO SUL2007</v>
          </cell>
          <cell r="B62" t="str">
            <v>ELDORADO DO SUL</v>
          </cell>
          <cell r="C62">
            <v>2007</v>
          </cell>
          <cell r="D62">
            <v>82.08</v>
          </cell>
        </row>
        <row r="63">
          <cell r="A63" t="str">
            <v>ELDORADO DO SUL2008</v>
          </cell>
          <cell r="B63" t="str">
            <v>ELDORADO DO SUL</v>
          </cell>
          <cell r="C63">
            <v>2008</v>
          </cell>
          <cell r="D63">
            <v>84.08</v>
          </cell>
        </row>
        <row r="64">
          <cell r="A64" t="str">
            <v>ELDORADO DO SUL2009</v>
          </cell>
          <cell r="B64" t="str">
            <v>ELDORADO DO SUL</v>
          </cell>
          <cell r="C64">
            <v>2009</v>
          </cell>
          <cell r="D64">
            <v>89.93</v>
          </cell>
        </row>
        <row r="65">
          <cell r="A65" t="str">
            <v>ELDORADO DO SUL2011</v>
          </cell>
          <cell r="B65" t="str">
            <v>ELDORADO DO SUL</v>
          </cell>
          <cell r="C65">
            <v>2011</v>
          </cell>
          <cell r="D65">
            <v>90.58</v>
          </cell>
        </row>
        <row r="66">
          <cell r="A66" t="str">
            <v>FRONTEIRAS2011</v>
          </cell>
          <cell r="B66" t="str">
            <v>FRONTEIRAS</v>
          </cell>
          <cell r="C66">
            <v>2011</v>
          </cell>
          <cell r="D66">
            <v>75.790000000000006</v>
          </cell>
        </row>
        <row r="67">
          <cell r="A67" t="str">
            <v>FRONTEIRAS2007</v>
          </cell>
          <cell r="B67" t="str">
            <v>FRONTEIRAS</v>
          </cell>
          <cell r="C67">
            <v>2007</v>
          </cell>
          <cell r="D67">
            <v>77.16</v>
          </cell>
        </row>
        <row r="68">
          <cell r="A68" t="str">
            <v>FRONTEIRAS2008</v>
          </cell>
          <cell r="B68" t="str">
            <v>FRONTEIRAS</v>
          </cell>
          <cell r="C68">
            <v>2008</v>
          </cell>
          <cell r="D68">
            <v>83.62</v>
          </cell>
        </row>
        <row r="69">
          <cell r="A69" t="str">
            <v>FRONTEIRAS2009</v>
          </cell>
          <cell r="B69" t="str">
            <v>FRONTEIRAS</v>
          </cell>
          <cell r="C69">
            <v>2009</v>
          </cell>
          <cell r="D69">
            <v>98.65</v>
          </cell>
        </row>
        <row r="70">
          <cell r="A70" t="str">
            <v>FRONTEIRAS2012</v>
          </cell>
          <cell r="B70" t="str">
            <v>FRONTEIRAS</v>
          </cell>
          <cell r="C70">
            <v>2012</v>
          </cell>
          <cell r="D70">
            <v>99.43</v>
          </cell>
        </row>
        <row r="71">
          <cell r="A71" t="str">
            <v>FRONTEIRAS2010</v>
          </cell>
          <cell r="B71" t="str">
            <v>FRONTEIRAS</v>
          </cell>
          <cell r="C71">
            <v>2010</v>
          </cell>
          <cell r="D71">
            <v>77.41</v>
          </cell>
        </row>
        <row r="72">
          <cell r="A72" t="str">
            <v>FRONTEIRAS2013</v>
          </cell>
          <cell r="B72" t="str">
            <v>FRONTEIRAS</v>
          </cell>
          <cell r="C72">
            <v>2013</v>
          </cell>
          <cell r="D72">
            <v>33.849401829697392</v>
          </cell>
        </row>
        <row r="73">
          <cell r="A73" t="str">
            <v>FRONTEIRAS2014</v>
          </cell>
          <cell r="B73" t="str">
            <v>FRONTEIRAS</v>
          </cell>
          <cell r="C73">
            <v>2014</v>
          </cell>
          <cell r="D73">
            <v>51.844711243536935</v>
          </cell>
        </row>
        <row r="74">
          <cell r="A74" t="str">
            <v>GENERAL CÂMARA2013</v>
          </cell>
          <cell r="B74" t="str">
            <v>GENERAL CÂMARA</v>
          </cell>
          <cell r="C74">
            <v>2013</v>
          </cell>
          <cell r="D74">
            <v>33.7017846862406</v>
          </cell>
        </row>
        <row r="75">
          <cell r="A75" t="str">
            <v>GENERAL CÂMARA2014</v>
          </cell>
          <cell r="B75" t="str">
            <v>GENERAL CÂMARA</v>
          </cell>
          <cell r="C75">
            <v>2014</v>
          </cell>
          <cell r="D75">
            <v>37.216269155432599</v>
          </cell>
        </row>
        <row r="76">
          <cell r="A76" t="str">
            <v>GENERAL CÂMARA2008</v>
          </cell>
          <cell r="B76" t="str">
            <v>GENERAL CÂMARA</v>
          </cell>
          <cell r="C76">
            <v>2008</v>
          </cell>
          <cell r="D76">
            <v>70.64</v>
          </cell>
        </row>
        <row r="77">
          <cell r="A77" t="str">
            <v>GENERAL CÂMARA2009</v>
          </cell>
          <cell r="B77" t="str">
            <v>GENERAL CÂMARA</v>
          </cell>
          <cell r="C77">
            <v>2009</v>
          </cell>
          <cell r="D77">
            <v>71</v>
          </cell>
        </row>
        <row r="78">
          <cell r="A78" t="str">
            <v>GENERAL CÂMARA2010</v>
          </cell>
          <cell r="B78" t="str">
            <v>GENERAL CÂMARA</v>
          </cell>
          <cell r="C78">
            <v>2010</v>
          </cell>
          <cell r="D78">
            <v>78.02</v>
          </cell>
        </row>
        <row r="79">
          <cell r="A79" t="str">
            <v>GENERAL CÂMARA2012</v>
          </cell>
          <cell r="B79" t="str">
            <v>GENERAL CÂMARA</v>
          </cell>
          <cell r="C79">
            <v>2012</v>
          </cell>
          <cell r="D79">
            <v>87.28</v>
          </cell>
        </row>
        <row r="80">
          <cell r="A80" t="str">
            <v>GENERAL CÂMARA2007</v>
          </cell>
          <cell r="B80" t="str">
            <v>GENERAL CÂMARA</v>
          </cell>
          <cell r="C80">
            <v>2007</v>
          </cell>
          <cell r="D80">
            <v>89.19</v>
          </cell>
        </row>
        <row r="81">
          <cell r="A81" t="str">
            <v>GENERAL CÂMARA2011</v>
          </cell>
          <cell r="B81" t="str">
            <v>GENERAL CÂMARA</v>
          </cell>
          <cell r="C81">
            <v>2011</v>
          </cell>
          <cell r="D81">
            <v>97.12</v>
          </cell>
        </row>
        <row r="82">
          <cell r="A82" t="str">
            <v>MINAS DO LEÃO2013</v>
          </cell>
          <cell r="B82" t="str">
            <v>MINAS DO LEÃO</v>
          </cell>
          <cell r="C82">
            <v>2013</v>
          </cell>
          <cell r="D82">
            <v>22.335344394167901</v>
          </cell>
        </row>
        <row r="83">
          <cell r="A83" t="str">
            <v>MINAS DO LEÃO2014</v>
          </cell>
          <cell r="B83" t="str">
            <v>MINAS DO LEÃO</v>
          </cell>
          <cell r="C83">
            <v>2014</v>
          </cell>
          <cell r="D83">
            <v>58.203907815631297</v>
          </cell>
        </row>
        <row r="84">
          <cell r="A84" t="str">
            <v>MINAS DO LEÃO2010</v>
          </cell>
          <cell r="B84" t="str">
            <v>MINAS DO LEÃO</v>
          </cell>
          <cell r="C84">
            <v>2010</v>
          </cell>
          <cell r="D84">
            <v>72.739999999999995</v>
          </cell>
        </row>
        <row r="85">
          <cell r="A85" t="str">
            <v>MINAS DO LEÃO2012</v>
          </cell>
          <cell r="B85" t="str">
            <v>MINAS DO LEÃO</v>
          </cell>
          <cell r="C85">
            <v>2012</v>
          </cell>
          <cell r="D85">
            <v>73.41</v>
          </cell>
        </row>
        <row r="86">
          <cell r="A86" t="str">
            <v>MINAS DO LEÃO2007</v>
          </cell>
          <cell r="B86" t="str">
            <v>MINAS DO LEÃO</v>
          </cell>
          <cell r="C86">
            <v>2007</v>
          </cell>
          <cell r="D86">
            <v>73.44</v>
          </cell>
        </row>
        <row r="87">
          <cell r="A87" t="str">
            <v>MINAS DO LEÃO2009</v>
          </cell>
          <cell r="B87" t="str">
            <v>MINAS DO LEÃO</v>
          </cell>
          <cell r="C87">
            <v>2009</v>
          </cell>
          <cell r="D87">
            <v>78.88</v>
          </cell>
        </row>
        <row r="88">
          <cell r="A88" t="str">
            <v>MINAS DO LEÃO2011</v>
          </cell>
          <cell r="B88" t="str">
            <v>MINAS DO LEÃO</v>
          </cell>
          <cell r="C88">
            <v>2011</v>
          </cell>
          <cell r="D88">
            <v>78.95</v>
          </cell>
        </row>
        <row r="89">
          <cell r="A89" t="str">
            <v>MINAS DO LEÃO2008</v>
          </cell>
          <cell r="B89" t="str">
            <v>MINAS DO LEÃO</v>
          </cell>
          <cell r="C89">
            <v>2008</v>
          </cell>
          <cell r="D89">
            <v>81.69</v>
          </cell>
        </row>
        <row r="90">
          <cell r="A90" t="str">
            <v>PAES LANDIM2007</v>
          </cell>
          <cell r="B90" t="str">
            <v>PAES LANDIM</v>
          </cell>
          <cell r="C90">
            <v>2007</v>
          </cell>
          <cell r="D90">
            <v>76.430000000000007</v>
          </cell>
        </row>
        <row r="91">
          <cell r="A91" t="str">
            <v>PAES LANDIM2012</v>
          </cell>
          <cell r="B91" t="str">
            <v>PAES LANDIM</v>
          </cell>
          <cell r="C91">
            <v>2012</v>
          </cell>
          <cell r="D91">
            <v>78.88</v>
          </cell>
        </row>
        <row r="92">
          <cell r="A92" t="str">
            <v>PAES LANDIM2008</v>
          </cell>
          <cell r="B92" t="str">
            <v>PAES LANDIM</v>
          </cell>
          <cell r="C92">
            <v>2008</v>
          </cell>
          <cell r="D92">
            <v>82.49</v>
          </cell>
        </row>
        <row r="93">
          <cell r="A93" t="str">
            <v>PAES LANDIM2009</v>
          </cell>
          <cell r="B93" t="str">
            <v>PAES LANDIM</v>
          </cell>
          <cell r="C93">
            <v>2009</v>
          </cell>
          <cell r="D93">
            <v>89.45</v>
          </cell>
        </row>
        <row r="94">
          <cell r="A94" t="str">
            <v>PAES LANDIM2011</v>
          </cell>
          <cell r="B94" t="str">
            <v>PAES LANDIM</v>
          </cell>
          <cell r="C94">
            <v>2011</v>
          </cell>
          <cell r="D94">
            <v>93.39</v>
          </cell>
        </row>
        <row r="95">
          <cell r="A95" t="str">
            <v>PAES LANDIM2010</v>
          </cell>
          <cell r="B95" t="str">
            <v>PAES LANDIM</v>
          </cell>
          <cell r="C95">
            <v>2010</v>
          </cell>
          <cell r="D95">
            <v>77.209999999999994</v>
          </cell>
        </row>
        <row r="96">
          <cell r="A96" t="str">
            <v>PAES LANDIM2013</v>
          </cell>
          <cell r="B96" t="str">
            <v>PAES LANDIM</v>
          </cell>
          <cell r="C96">
            <v>2013</v>
          </cell>
          <cell r="D96">
            <v>7.8734363502575428</v>
          </cell>
        </row>
        <row r="97">
          <cell r="A97" t="str">
            <v>PAES LANDIM2014</v>
          </cell>
          <cell r="B97" t="str">
            <v>PAES LANDIM</v>
          </cell>
          <cell r="C97">
            <v>2014</v>
          </cell>
          <cell r="D97">
            <v>56.602847324496807</v>
          </cell>
        </row>
        <row r="98">
          <cell r="A98" t="str">
            <v>PICOS2007</v>
          </cell>
          <cell r="B98" t="str">
            <v>PICOS</v>
          </cell>
          <cell r="C98">
            <v>2007</v>
          </cell>
          <cell r="D98">
            <v>91.5</v>
          </cell>
        </row>
        <row r="99">
          <cell r="A99" t="str">
            <v>PICOS2009</v>
          </cell>
          <cell r="B99" t="str">
            <v>PICOS</v>
          </cell>
          <cell r="C99">
            <v>2009</v>
          </cell>
          <cell r="D99">
            <v>98.69</v>
          </cell>
        </row>
        <row r="100">
          <cell r="A100" t="str">
            <v>PICOS2012</v>
          </cell>
          <cell r="B100" t="str">
            <v>PICOS</v>
          </cell>
          <cell r="C100">
            <v>2012</v>
          </cell>
          <cell r="D100">
            <v>99.65</v>
          </cell>
        </row>
        <row r="101">
          <cell r="A101" t="str">
            <v>PICOS2011</v>
          </cell>
          <cell r="B101" t="str">
            <v>PICOS</v>
          </cell>
          <cell r="C101">
            <v>2011</v>
          </cell>
          <cell r="D101">
            <v>101.43</v>
          </cell>
        </row>
        <row r="102">
          <cell r="A102" t="str">
            <v>PICOS2008</v>
          </cell>
          <cell r="B102" t="str">
            <v>PICOS</v>
          </cell>
          <cell r="C102">
            <v>2008</v>
          </cell>
          <cell r="D102">
            <v>102.96</v>
          </cell>
        </row>
        <row r="103">
          <cell r="A103" t="str">
            <v>PICOS2010</v>
          </cell>
          <cell r="B103" t="str">
            <v>PICOS</v>
          </cell>
          <cell r="C103">
            <v>2010</v>
          </cell>
          <cell r="D103">
            <v>90.74</v>
          </cell>
        </row>
        <row r="104">
          <cell r="A104" t="str">
            <v>PICOS2013</v>
          </cell>
          <cell r="B104" t="str">
            <v>PICOS</v>
          </cell>
          <cell r="C104">
            <v>2013</v>
          </cell>
          <cell r="D104">
            <v>27.888535283133002</v>
          </cell>
        </row>
        <row r="105">
          <cell r="A105" t="str">
            <v>PICOS2014</v>
          </cell>
          <cell r="B105" t="str">
            <v>PICOS</v>
          </cell>
          <cell r="C105">
            <v>2014</v>
          </cell>
          <cell r="D105">
            <v>74.354270138515773</v>
          </cell>
        </row>
        <row r="106">
          <cell r="A106" t="str">
            <v>SÃO BORJA2013</v>
          </cell>
          <cell r="B106" t="str">
            <v>SÃO BORJA</v>
          </cell>
          <cell r="C106">
            <v>2013</v>
          </cell>
          <cell r="D106">
            <v>30.22</v>
          </cell>
        </row>
        <row r="107">
          <cell r="A107" t="str">
            <v>SÃO BORJA2014</v>
          </cell>
          <cell r="B107" t="str">
            <v>SÃO BORJA</v>
          </cell>
          <cell r="C107">
            <v>2014</v>
          </cell>
          <cell r="D107">
            <v>65.180000000000007</v>
          </cell>
        </row>
        <row r="108">
          <cell r="A108" t="str">
            <v>SÃO BORJA2008</v>
          </cell>
          <cell r="B108" t="str">
            <v>SÃO BORJA</v>
          </cell>
          <cell r="C108">
            <v>2008</v>
          </cell>
          <cell r="D108">
            <v>74.61</v>
          </cell>
        </row>
        <row r="109">
          <cell r="A109" t="str">
            <v>SÃO BORJA2012</v>
          </cell>
          <cell r="B109" t="str">
            <v>SÃO BORJA</v>
          </cell>
          <cell r="C109">
            <v>2012</v>
          </cell>
          <cell r="D109">
            <v>75.73</v>
          </cell>
        </row>
        <row r="110">
          <cell r="A110" t="str">
            <v>SÃO BORJA2009</v>
          </cell>
          <cell r="B110" t="str">
            <v>SÃO BORJA</v>
          </cell>
          <cell r="C110">
            <v>2009</v>
          </cell>
          <cell r="D110">
            <v>75.88</v>
          </cell>
        </row>
        <row r="111">
          <cell r="A111" t="str">
            <v>SÃO BORJA2010</v>
          </cell>
          <cell r="B111" t="str">
            <v>SÃO BORJA</v>
          </cell>
          <cell r="C111">
            <v>2010</v>
          </cell>
          <cell r="D111">
            <v>78.010000000000005</v>
          </cell>
        </row>
        <row r="112">
          <cell r="A112" t="str">
            <v>SÃO BORJA2007</v>
          </cell>
          <cell r="B112" t="str">
            <v>SÃO BORJA</v>
          </cell>
          <cell r="C112">
            <v>2007</v>
          </cell>
          <cell r="D112">
            <v>79.94</v>
          </cell>
        </row>
        <row r="113">
          <cell r="A113" t="str">
            <v>SÃO BORJA2011</v>
          </cell>
          <cell r="B113" t="str">
            <v>SÃO BORJA</v>
          </cell>
          <cell r="C113">
            <v>2011</v>
          </cell>
          <cell r="D113">
            <v>82.26</v>
          </cell>
        </row>
        <row r="114">
          <cell r="A114" t="str">
            <v>SÃO JERÔNIMO2014</v>
          </cell>
          <cell r="B114" t="str">
            <v>SÃO JERÔNIMO</v>
          </cell>
          <cell r="C114">
            <v>2014</v>
          </cell>
          <cell r="D114">
            <v>43.869396128039703</v>
          </cell>
        </row>
        <row r="115">
          <cell r="A115" t="str">
            <v>SÃO JERÔNIMO2007</v>
          </cell>
          <cell r="B115" t="str">
            <v>SÃO JERÔNIMO</v>
          </cell>
          <cell r="C115">
            <v>2007</v>
          </cell>
          <cell r="D115">
            <v>66.540000000000006</v>
          </cell>
        </row>
        <row r="116">
          <cell r="A116" t="str">
            <v>SÃO JERÔNIMO2012</v>
          </cell>
          <cell r="B116" t="str">
            <v>SÃO JERÔNIMO</v>
          </cell>
          <cell r="C116">
            <v>2012</v>
          </cell>
          <cell r="D116">
            <v>69.28</v>
          </cell>
        </row>
        <row r="117">
          <cell r="A117" t="str">
            <v>SÃO JERÔNIMO2008</v>
          </cell>
          <cell r="B117" t="str">
            <v>SÃO JERÔNIMO</v>
          </cell>
          <cell r="C117">
            <v>2008</v>
          </cell>
          <cell r="D117">
            <v>69.959999999999994</v>
          </cell>
        </row>
        <row r="118">
          <cell r="A118" t="str">
            <v>SÃO JERÔNIMO2009</v>
          </cell>
          <cell r="B118" t="str">
            <v>SÃO JERÔNIMO</v>
          </cell>
          <cell r="C118">
            <v>2009</v>
          </cell>
          <cell r="D118">
            <v>71.790000000000006</v>
          </cell>
        </row>
        <row r="119">
          <cell r="A119" t="str">
            <v>SÃO JERÔNIMO2010</v>
          </cell>
          <cell r="B119" t="str">
            <v>SÃO JERÔNIMO</v>
          </cell>
          <cell r="C119">
            <v>2010</v>
          </cell>
          <cell r="D119">
            <v>73.099999999999994</v>
          </cell>
        </row>
        <row r="120">
          <cell r="A120" t="str">
            <v>SÃO JERÔNIMO2011</v>
          </cell>
          <cell r="B120" t="str">
            <v>SÃO JERÔNIMO</v>
          </cell>
          <cell r="C120">
            <v>2011</v>
          </cell>
          <cell r="D120">
            <v>77.459999999999994</v>
          </cell>
        </row>
        <row r="121">
          <cell r="A121" t="str">
            <v>SÃO JERÔNIMO2013</v>
          </cell>
          <cell r="B121" t="str">
            <v>SÃO JERÔNIMO</v>
          </cell>
          <cell r="C121">
            <v>2013</v>
          </cell>
          <cell r="D121" t="str">
            <v>-</v>
          </cell>
        </row>
        <row r="122">
          <cell r="A122" t="str">
            <v>SÃO JOÃO DO PIAUÍ2008</v>
          </cell>
          <cell r="B122" t="str">
            <v>SÃO JOÃO DO PIAUÍ</v>
          </cell>
          <cell r="C122">
            <v>2008</v>
          </cell>
          <cell r="D122">
            <v>83.5</v>
          </cell>
        </row>
        <row r="123">
          <cell r="A123" t="str">
            <v>SÃO JOÃO DO PIAUÍ2012</v>
          </cell>
          <cell r="B123" t="str">
            <v>SÃO JOÃO DO PIAUÍ</v>
          </cell>
          <cell r="C123">
            <v>2012</v>
          </cell>
          <cell r="D123">
            <v>84.32</v>
          </cell>
        </row>
        <row r="124">
          <cell r="A124" t="str">
            <v>SÃO JOÃO DO PIAUÍ2007</v>
          </cell>
          <cell r="B124" t="str">
            <v>SÃO JOÃO DO PIAUÍ</v>
          </cell>
          <cell r="C124">
            <v>2007</v>
          </cell>
          <cell r="D124">
            <v>85.41</v>
          </cell>
        </row>
        <row r="125">
          <cell r="A125" t="str">
            <v>SÃO JOÃO DO PIAUÍ2009</v>
          </cell>
          <cell r="B125" t="str">
            <v>SÃO JOÃO DO PIAUÍ</v>
          </cell>
          <cell r="C125">
            <v>2009</v>
          </cell>
          <cell r="D125">
            <v>93.8</v>
          </cell>
        </row>
        <row r="126">
          <cell r="A126" t="str">
            <v>SÃO JOÃO DO PIAUÍ2011</v>
          </cell>
          <cell r="B126" t="str">
            <v>SÃO JOÃO DO PIAUÍ</v>
          </cell>
          <cell r="C126">
            <v>2011</v>
          </cell>
          <cell r="D126">
            <v>95.41</v>
          </cell>
        </row>
        <row r="127">
          <cell r="A127" t="str">
            <v>SÃO JOÃO DO PIAUÍ2010</v>
          </cell>
          <cell r="B127" t="str">
            <v>SÃO JOÃO DO PIAUÍ</v>
          </cell>
          <cell r="C127">
            <v>2010</v>
          </cell>
          <cell r="D127">
            <v>94.06</v>
          </cell>
        </row>
        <row r="128">
          <cell r="A128" t="str">
            <v>SÃO JOÃO DO PIAUÍ2013</v>
          </cell>
          <cell r="B128" t="str">
            <v>SÃO JOÃO DO PIAUÍ</v>
          </cell>
          <cell r="C128">
            <v>2013</v>
          </cell>
          <cell r="D128">
            <v>28.125</v>
          </cell>
        </row>
        <row r="129">
          <cell r="A129" t="str">
            <v>SÃO JOÃO DO PIAUÍ2014</v>
          </cell>
          <cell r="B129" t="str">
            <v>SÃO JOÃO DO PIAUÍ</v>
          </cell>
          <cell r="C129">
            <v>2014</v>
          </cell>
          <cell r="D129">
            <v>62.598993873586693</v>
          </cell>
        </row>
        <row r="130">
          <cell r="A130" t="str">
            <v>SÃO JULIÃO2013</v>
          </cell>
          <cell r="B130" t="str">
            <v>SÃO JULIÃO</v>
          </cell>
          <cell r="C130">
            <v>2013</v>
          </cell>
          <cell r="D130">
            <v>24.648498524561699</v>
          </cell>
        </row>
        <row r="131">
          <cell r="A131" t="str">
            <v>SÃO JULIÃO2014</v>
          </cell>
          <cell r="B131" t="str">
            <v>SÃO JULIÃO</v>
          </cell>
          <cell r="C131">
            <v>2014</v>
          </cell>
          <cell r="D131">
            <v>24.883035869000199</v>
          </cell>
        </row>
        <row r="132">
          <cell r="A132" t="str">
            <v>SÃO JULIÃO2012</v>
          </cell>
          <cell r="B132" t="str">
            <v>SÃO JULIÃO</v>
          </cell>
          <cell r="C132">
            <v>2012</v>
          </cell>
          <cell r="D132">
            <v>71.790000000000006</v>
          </cell>
        </row>
        <row r="133">
          <cell r="A133" t="str">
            <v>SÃO JULIÃO2010</v>
          </cell>
          <cell r="B133" t="str">
            <v>SÃO JULIÃO</v>
          </cell>
          <cell r="C133">
            <v>2010</v>
          </cell>
          <cell r="D133">
            <v>75.94</v>
          </cell>
        </row>
        <row r="134">
          <cell r="A134" t="str">
            <v>SÃO JULIÃO2009</v>
          </cell>
          <cell r="B134" t="str">
            <v>SÃO JULIÃO</v>
          </cell>
          <cell r="C134">
            <v>2009</v>
          </cell>
          <cell r="D134">
            <v>85.69</v>
          </cell>
        </row>
        <row r="135">
          <cell r="A135" t="str">
            <v>SÃO JULIÃO2011</v>
          </cell>
          <cell r="B135" t="str">
            <v>SÃO JULIÃO</v>
          </cell>
          <cell r="C135">
            <v>2011</v>
          </cell>
          <cell r="D135">
            <v>87.11</v>
          </cell>
        </row>
        <row r="136">
          <cell r="A136" t="str">
            <v>SÃO JULIÃO2008</v>
          </cell>
          <cell r="B136" t="str">
            <v>SÃO JULIÃO</v>
          </cell>
          <cell r="C136">
            <v>2008</v>
          </cell>
          <cell r="D136">
            <v>91.21</v>
          </cell>
        </row>
        <row r="137">
          <cell r="A137" t="str">
            <v>SÃO JULIÃO2007</v>
          </cell>
          <cell r="B137" t="str">
            <v>SÃO JULIÃO</v>
          </cell>
          <cell r="C137">
            <v>2007</v>
          </cell>
          <cell r="D137">
            <v>100.11</v>
          </cell>
        </row>
        <row r="138">
          <cell r="A138" t="str">
            <v>TAPES2013</v>
          </cell>
          <cell r="B138" t="str">
            <v>TAPES</v>
          </cell>
          <cell r="C138">
            <v>2013</v>
          </cell>
          <cell r="D138">
            <v>27.4127250622359</v>
          </cell>
        </row>
        <row r="139">
          <cell r="A139" t="str">
            <v>TAPES2014</v>
          </cell>
          <cell r="B139" t="str">
            <v>TAPES</v>
          </cell>
          <cell r="C139">
            <v>2014</v>
          </cell>
          <cell r="D139">
            <v>57.4935027432862</v>
          </cell>
        </row>
        <row r="140">
          <cell r="A140" t="str">
            <v>TAPES2012</v>
          </cell>
          <cell r="B140" t="str">
            <v>TAPES</v>
          </cell>
          <cell r="C140">
            <v>2012</v>
          </cell>
          <cell r="D140">
            <v>67.22</v>
          </cell>
        </row>
        <row r="141">
          <cell r="A141" t="str">
            <v>TAPES2011</v>
          </cell>
          <cell r="B141" t="str">
            <v>TAPES</v>
          </cell>
          <cell r="C141">
            <v>2011</v>
          </cell>
          <cell r="D141">
            <v>78.87</v>
          </cell>
        </row>
        <row r="142">
          <cell r="A142" t="str">
            <v>TAPES2007</v>
          </cell>
          <cell r="B142" t="str">
            <v>TAPES</v>
          </cell>
          <cell r="C142">
            <v>2007</v>
          </cell>
          <cell r="D142">
            <v>83.3</v>
          </cell>
        </row>
        <row r="143">
          <cell r="A143" t="str">
            <v>TAPES2010</v>
          </cell>
          <cell r="B143" t="str">
            <v>TAPES</v>
          </cell>
          <cell r="C143">
            <v>2010</v>
          </cell>
          <cell r="D143">
            <v>88.87</v>
          </cell>
        </row>
        <row r="144">
          <cell r="A144" t="str">
            <v>TAPES2009</v>
          </cell>
          <cell r="B144" t="str">
            <v>TAPES</v>
          </cell>
          <cell r="C144">
            <v>2009</v>
          </cell>
          <cell r="D144">
            <v>95.15</v>
          </cell>
        </row>
        <row r="145">
          <cell r="A145" t="str">
            <v>TAPES2008</v>
          </cell>
          <cell r="B145" t="str">
            <v>TAPES</v>
          </cell>
          <cell r="C145">
            <v>2008</v>
          </cell>
          <cell r="D145">
            <v>101.83</v>
          </cell>
        </row>
        <row r="146">
          <cell r="A146" t="str">
            <v>TRIUNFO2014</v>
          </cell>
          <cell r="B146" t="str">
            <v>TRIUNFO</v>
          </cell>
          <cell r="C146">
            <v>2014</v>
          </cell>
          <cell r="D146">
            <v>57.569288660539797</v>
          </cell>
        </row>
        <row r="147">
          <cell r="A147" t="str">
            <v>TRIUNFO2008</v>
          </cell>
          <cell r="B147" t="str">
            <v>TRIUNFO</v>
          </cell>
          <cell r="C147">
            <v>2008</v>
          </cell>
          <cell r="D147">
            <v>71.150000000000006</v>
          </cell>
        </row>
        <row r="148">
          <cell r="A148" t="str">
            <v>TRIUNFO2012</v>
          </cell>
          <cell r="B148" t="str">
            <v>TRIUNFO</v>
          </cell>
          <cell r="C148">
            <v>2012</v>
          </cell>
          <cell r="D148">
            <v>71.63</v>
          </cell>
        </row>
        <row r="149">
          <cell r="A149" t="str">
            <v>TRIUNFO2007</v>
          </cell>
          <cell r="B149" t="str">
            <v>TRIUNFO</v>
          </cell>
          <cell r="C149">
            <v>2007</v>
          </cell>
          <cell r="D149">
            <v>71.8</v>
          </cell>
        </row>
        <row r="150">
          <cell r="A150" t="str">
            <v>TRIUNFO2009</v>
          </cell>
          <cell r="B150" t="str">
            <v>TRIUNFO</v>
          </cell>
          <cell r="C150">
            <v>2009</v>
          </cell>
          <cell r="D150">
            <v>74.12</v>
          </cell>
        </row>
        <row r="151">
          <cell r="A151" t="str">
            <v>TRIUNFO2010</v>
          </cell>
          <cell r="B151" t="str">
            <v>TRIUNFO</v>
          </cell>
          <cell r="C151">
            <v>2010</v>
          </cell>
          <cell r="D151">
            <v>78.16</v>
          </cell>
        </row>
        <row r="152">
          <cell r="A152" t="str">
            <v>TRIUNFO2011</v>
          </cell>
          <cell r="B152" t="str">
            <v>TRIUNFO</v>
          </cell>
          <cell r="C152">
            <v>2011</v>
          </cell>
          <cell r="D152">
            <v>79.47</v>
          </cell>
        </row>
        <row r="153">
          <cell r="A153" t="str">
            <v>TRIUNFO2013</v>
          </cell>
          <cell r="B153" t="str">
            <v>TRIUNFO</v>
          </cell>
          <cell r="C153">
            <v>2013</v>
          </cell>
          <cell r="D153" t="str">
            <v>-</v>
          </cell>
        </row>
        <row r="154">
          <cell r="A154" t="str">
            <v>CURRAL NOVO DO PIAUÍ2014</v>
          </cell>
          <cell r="B154" t="str">
            <v>CURRAL NOVO DO PIAUÍ</v>
          </cell>
          <cell r="C154">
            <v>2014</v>
          </cell>
          <cell r="D154">
            <v>64.33</v>
          </cell>
        </row>
        <row r="155">
          <cell r="A155" t="str">
            <v>CURRAL NOVO DO PIAUÍ2008</v>
          </cell>
          <cell r="B155" t="str">
            <v>CURRAL NOVO DO PIAUÍ</v>
          </cell>
          <cell r="C155">
            <v>2008</v>
          </cell>
          <cell r="D155">
            <v>76.8</v>
          </cell>
        </row>
        <row r="156">
          <cell r="A156" t="str">
            <v>CURRAL NOVO DO PIAUÍ2012</v>
          </cell>
          <cell r="B156" t="str">
            <v>CURRAL NOVO DO PIAUÍ</v>
          </cell>
          <cell r="C156">
            <v>2012</v>
          </cell>
          <cell r="D156">
            <v>61.7</v>
          </cell>
        </row>
        <row r="157">
          <cell r="A157" t="str">
            <v>CURRAL NOVO DO PIAUÍ2007</v>
          </cell>
          <cell r="B157" t="str">
            <v>CURRAL NOVO DO PIAUÍ</v>
          </cell>
          <cell r="C157">
            <v>2007</v>
          </cell>
          <cell r="D157">
            <v>95.97</v>
          </cell>
        </row>
        <row r="158">
          <cell r="A158" t="str">
            <v>CURRAL NOVO DO PIAUÍ2009</v>
          </cell>
          <cell r="B158" t="str">
            <v>CURRAL NOVO DO PIAUÍ</v>
          </cell>
          <cell r="C158">
            <v>2009</v>
          </cell>
          <cell r="D158">
            <v>80.25</v>
          </cell>
        </row>
        <row r="159">
          <cell r="A159" t="str">
            <v>CURRAL NOVO DO PIAUÍ2010</v>
          </cell>
          <cell r="B159" t="str">
            <v>CURRAL NOVO DO PIAUÍ</v>
          </cell>
          <cell r="C159">
            <v>2010</v>
          </cell>
          <cell r="D159">
            <v>69.2</v>
          </cell>
        </row>
        <row r="160">
          <cell r="A160" t="str">
            <v>CURRAL NOVO DO PIAUÍ2011</v>
          </cell>
          <cell r="B160" t="str">
            <v>CURRAL NOVO DO PIAUÍ</v>
          </cell>
          <cell r="C160">
            <v>2011</v>
          </cell>
          <cell r="D160">
            <v>69.39</v>
          </cell>
        </row>
        <row r="161">
          <cell r="A161" t="str">
            <v>CURRAL NOVO DO PIAUÍ2013</v>
          </cell>
          <cell r="B161" t="str">
            <v>CURRAL NOVO DO PIAUÍ</v>
          </cell>
          <cell r="C161">
            <v>2013</v>
          </cell>
          <cell r="D161">
            <v>34.450000000000003</v>
          </cell>
        </row>
        <row r="162">
          <cell r="A162" t="str">
            <v>PAQUETÁ2014</v>
          </cell>
          <cell r="B162" t="str">
            <v>PAQUETÁ</v>
          </cell>
          <cell r="C162">
            <v>2014</v>
          </cell>
          <cell r="D162">
            <v>35.64</v>
          </cell>
        </row>
        <row r="163">
          <cell r="A163" t="str">
            <v>PAQUETÁ2008</v>
          </cell>
          <cell r="B163" t="str">
            <v>PAQUETÁ</v>
          </cell>
          <cell r="C163">
            <v>2008</v>
          </cell>
          <cell r="D163">
            <v>86.59</v>
          </cell>
        </row>
        <row r="164">
          <cell r="A164" t="str">
            <v>PAQUETÁ2012</v>
          </cell>
          <cell r="B164" t="str">
            <v>PAQUETÁ</v>
          </cell>
          <cell r="C164">
            <v>2012</v>
          </cell>
          <cell r="D164">
            <v>80.14</v>
          </cell>
        </row>
        <row r="165">
          <cell r="A165" t="str">
            <v>PAQUETÁ2007</v>
          </cell>
          <cell r="B165" t="str">
            <v>PAQUETÁ</v>
          </cell>
          <cell r="C165">
            <v>2007</v>
          </cell>
          <cell r="D165">
            <v>83.79</v>
          </cell>
        </row>
        <row r="166">
          <cell r="A166" t="str">
            <v>PAQUETÁ2009</v>
          </cell>
          <cell r="B166" t="str">
            <v>PAQUETÁ</v>
          </cell>
          <cell r="C166">
            <v>2009</v>
          </cell>
          <cell r="D166">
            <v>85.8</v>
          </cell>
        </row>
        <row r="167">
          <cell r="A167" t="str">
            <v>PAQUETÁ2010</v>
          </cell>
          <cell r="B167" t="str">
            <v>PAQUETÁ</v>
          </cell>
          <cell r="C167">
            <v>2010</v>
          </cell>
          <cell r="D167">
            <v>95.13</v>
          </cell>
        </row>
        <row r="168">
          <cell r="A168" t="str">
            <v>PAQUETÁ2011</v>
          </cell>
          <cell r="B168" t="str">
            <v>PAQUETÁ</v>
          </cell>
          <cell r="C168">
            <v>2011</v>
          </cell>
          <cell r="D168">
            <v>88.38</v>
          </cell>
        </row>
        <row r="169">
          <cell r="A169" t="str">
            <v>PAQUETÁ2013</v>
          </cell>
          <cell r="B169" t="str">
            <v>PAQUETÁ</v>
          </cell>
          <cell r="C169">
            <v>2013</v>
          </cell>
          <cell r="D169">
            <v>16.760000000000002</v>
          </cell>
        </row>
        <row r="170">
          <cell r="A170" t="str">
            <v>CARIDADE DO PIAUÍ2007</v>
          </cell>
          <cell r="B170" t="str">
            <v>CARIDADE DO PIAUÍ</v>
          </cell>
          <cell r="C170">
            <v>2007</v>
          </cell>
          <cell r="D170">
            <v>85.9</v>
          </cell>
        </row>
        <row r="171">
          <cell r="A171" t="str">
            <v>CARIDADE DO PIAUÍ2008</v>
          </cell>
          <cell r="B171" t="str">
            <v>CARIDADE DO PIAUÍ</v>
          </cell>
          <cell r="C171">
            <v>2008</v>
          </cell>
          <cell r="D171">
            <v>73.92</v>
          </cell>
        </row>
        <row r="172">
          <cell r="A172" t="str">
            <v>CARIDADE DO PIAUÍ2009</v>
          </cell>
          <cell r="B172" t="str">
            <v>CARIDADE DO PIAUÍ</v>
          </cell>
          <cell r="C172">
            <v>2009</v>
          </cell>
          <cell r="D172">
            <v>80.91</v>
          </cell>
        </row>
        <row r="173">
          <cell r="A173" t="str">
            <v>CARIDADE DO PIAUÍ2010</v>
          </cell>
          <cell r="B173" t="str">
            <v>CARIDADE DO PIAUÍ</v>
          </cell>
          <cell r="C173">
            <v>2010</v>
          </cell>
          <cell r="D173">
            <v>75.010000000000005</v>
          </cell>
        </row>
        <row r="174">
          <cell r="A174" t="str">
            <v>CARIDADE DO PIAUÍ2011</v>
          </cell>
          <cell r="B174" t="str">
            <v>CARIDADE DO PIAUÍ</v>
          </cell>
          <cell r="C174">
            <v>2011</v>
          </cell>
          <cell r="D174">
            <v>76.98</v>
          </cell>
        </row>
        <row r="175">
          <cell r="A175" t="str">
            <v>CARIDADE DO PIAUÍ2012</v>
          </cell>
          <cell r="B175" t="str">
            <v>CARIDADE DO PIAUÍ</v>
          </cell>
          <cell r="C175">
            <v>2012</v>
          </cell>
          <cell r="D175">
            <v>65.11</v>
          </cell>
        </row>
        <row r="176">
          <cell r="A176" t="str">
            <v>CARIDADE DO PIAUÍ2013</v>
          </cell>
          <cell r="B176" t="str">
            <v>CARIDADE DO PIAUÍ</v>
          </cell>
          <cell r="C176">
            <v>2013</v>
          </cell>
          <cell r="D176">
            <v>36.96</v>
          </cell>
        </row>
        <row r="177">
          <cell r="A177" t="str">
            <v>CARIDADE DO PIAUÍ2014</v>
          </cell>
          <cell r="B177" t="str">
            <v>CARIDADE DO PIAUÍ</v>
          </cell>
          <cell r="C177">
            <v>2014</v>
          </cell>
          <cell r="D177">
            <v>50.94</v>
          </cell>
        </row>
        <row r="178">
          <cell r="A178" t="str">
            <v>DOM EXPEDITO LOPES2007</v>
          </cell>
          <cell r="B178" t="str">
            <v>DOM EXPEDITO LOPES</v>
          </cell>
          <cell r="C178">
            <v>2007</v>
          </cell>
          <cell r="D178">
            <v>76.73</v>
          </cell>
        </row>
        <row r="179">
          <cell r="A179" t="str">
            <v>DOM EXPEDITO LOPES2008</v>
          </cell>
          <cell r="B179" t="str">
            <v>DOM EXPEDITO LOPES</v>
          </cell>
          <cell r="C179">
            <v>2008</v>
          </cell>
          <cell r="D179">
            <v>81.69</v>
          </cell>
        </row>
        <row r="180">
          <cell r="A180" t="str">
            <v>DOM EXPEDITO LOPES2009</v>
          </cell>
          <cell r="B180" t="str">
            <v>DOM EXPEDITO LOPES</v>
          </cell>
          <cell r="C180">
            <v>2009</v>
          </cell>
          <cell r="D180">
            <v>79.48</v>
          </cell>
        </row>
        <row r="181">
          <cell r="A181" t="str">
            <v>DOM EXPEDITO LOPES2010</v>
          </cell>
          <cell r="B181" t="str">
            <v>DOM EXPEDITO LOPES</v>
          </cell>
          <cell r="C181">
            <v>2010</v>
          </cell>
          <cell r="D181">
            <v>67.599999999999994</v>
          </cell>
        </row>
        <row r="182">
          <cell r="A182" t="str">
            <v>DOM EXPEDITO LOPES2011</v>
          </cell>
          <cell r="B182" t="str">
            <v>DOM EXPEDITO LOPES</v>
          </cell>
          <cell r="C182">
            <v>2011</v>
          </cell>
          <cell r="D182">
            <v>55.79</v>
          </cell>
        </row>
        <row r="183">
          <cell r="A183" t="str">
            <v>DOM EXPEDITO LOPES2012</v>
          </cell>
          <cell r="B183" t="str">
            <v>DOM EXPEDITO LOPES</v>
          </cell>
          <cell r="C183">
            <v>2012</v>
          </cell>
          <cell r="D183">
            <v>69.790000000000006</v>
          </cell>
        </row>
        <row r="184">
          <cell r="A184" t="str">
            <v>DOM EXPEDITO LOPES2013</v>
          </cell>
          <cell r="B184" t="str">
            <v>DOM EXPEDITO LOPES</v>
          </cell>
          <cell r="C184">
            <v>2013</v>
          </cell>
          <cell r="D184">
            <v>17.86</v>
          </cell>
        </row>
        <row r="185">
          <cell r="A185" t="str">
            <v>DOM EXPEDITO LOPES2014</v>
          </cell>
          <cell r="B185" t="str">
            <v>DOM EXPEDITO LOPES</v>
          </cell>
          <cell r="C185">
            <v>2014</v>
          </cell>
          <cell r="D185">
            <v>56.27</v>
          </cell>
        </row>
        <row r="186">
          <cell r="A186" t="str">
            <v>FLORIANO2007</v>
          </cell>
          <cell r="B186" t="str">
            <v>FLORIANO</v>
          </cell>
          <cell r="C186">
            <v>2007</v>
          </cell>
        </row>
        <row r="187">
          <cell r="A187" t="str">
            <v>FLORIANO2008</v>
          </cell>
          <cell r="B187" t="str">
            <v>FLORIANO</v>
          </cell>
          <cell r="C187">
            <v>2008</v>
          </cell>
        </row>
        <row r="188">
          <cell r="A188" t="str">
            <v>FLORIANO2009</v>
          </cell>
          <cell r="B188" t="str">
            <v>FLORIANO</v>
          </cell>
          <cell r="C188">
            <v>2009</v>
          </cell>
        </row>
        <row r="189">
          <cell r="A189" t="str">
            <v>FLORIANO2010</v>
          </cell>
          <cell r="B189" t="str">
            <v>FLORIANO</v>
          </cell>
          <cell r="C189">
            <v>2010</v>
          </cell>
        </row>
        <row r="190">
          <cell r="A190" t="str">
            <v>FLORIANO2011</v>
          </cell>
          <cell r="B190" t="str">
            <v>FLORIANO</v>
          </cell>
          <cell r="C190">
            <v>2011</v>
          </cell>
        </row>
        <row r="191">
          <cell r="A191" t="str">
            <v>FLORIANO2012</v>
          </cell>
          <cell r="B191" t="str">
            <v>FLORIANO</v>
          </cell>
          <cell r="C191">
            <v>2012</v>
          </cell>
        </row>
        <row r="192">
          <cell r="A192" t="str">
            <v>FLORIANO2013</v>
          </cell>
          <cell r="B192" t="str">
            <v>FLORIANO</v>
          </cell>
          <cell r="C192">
            <v>2013</v>
          </cell>
        </row>
        <row r="193">
          <cell r="A193" t="str">
            <v>FLORIANO2014</v>
          </cell>
          <cell r="B193" t="str">
            <v>FLORIANO</v>
          </cell>
          <cell r="C193">
            <v>2014</v>
          </cell>
        </row>
        <row r="194">
          <cell r="A194" t="str">
            <v>JOÃO COSTA2007</v>
          </cell>
          <cell r="B194" t="str">
            <v>JOÃO COSTA</v>
          </cell>
          <cell r="C194">
            <v>2007</v>
          </cell>
        </row>
        <row r="195">
          <cell r="A195" t="str">
            <v>JOÃO COSTA2008</v>
          </cell>
          <cell r="B195" t="str">
            <v>JOÃO COSTA</v>
          </cell>
          <cell r="C195">
            <v>2008</v>
          </cell>
        </row>
        <row r="196">
          <cell r="A196" t="str">
            <v>JOÃO COSTA2009</v>
          </cell>
          <cell r="B196" t="str">
            <v>JOÃO COSTA</v>
          </cell>
          <cell r="C196">
            <v>2009</v>
          </cell>
        </row>
        <row r="197">
          <cell r="A197" t="str">
            <v>JOÃO COSTA2010</v>
          </cell>
          <cell r="B197" t="str">
            <v>JOÃO COSTA</v>
          </cell>
          <cell r="C197">
            <v>2010</v>
          </cell>
        </row>
        <row r="198">
          <cell r="A198" t="str">
            <v>JOÃO COSTA2011</v>
          </cell>
          <cell r="B198" t="str">
            <v>JOÃO COSTA</v>
          </cell>
          <cell r="C198">
            <v>2011</v>
          </cell>
        </row>
        <row r="199">
          <cell r="A199" t="str">
            <v>JOÃO COSTA2012</v>
          </cell>
          <cell r="B199" t="str">
            <v>JOÃO COSTA</v>
          </cell>
          <cell r="C199">
            <v>2012</v>
          </cell>
        </row>
        <row r="200">
          <cell r="A200" t="str">
            <v>JOÃO COSTA2013</v>
          </cell>
          <cell r="B200" t="str">
            <v>JOÃO COSTA</v>
          </cell>
          <cell r="C200">
            <v>2013</v>
          </cell>
        </row>
        <row r="201">
          <cell r="A201" t="str">
            <v>JOÃO COSTA2014</v>
          </cell>
          <cell r="B201" t="str">
            <v>JOÃO COSTA</v>
          </cell>
          <cell r="C201">
            <v>2014</v>
          </cell>
        </row>
        <row r="202">
          <cell r="A202" t="str">
            <v>JOSÉ DE FREITAS2007</v>
          </cell>
          <cell r="B202" t="str">
            <v>JOSÉ DE FREITAS</v>
          </cell>
          <cell r="C202">
            <v>2007</v>
          </cell>
        </row>
        <row r="203">
          <cell r="A203" t="str">
            <v>JOSÉ DE FREITAS2008</v>
          </cell>
          <cell r="B203" t="str">
            <v>JOSÉ DE FREITAS</v>
          </cell>
          <cell r="C203">
            <v>2008</v>
          </cell>
        </row>
        <row r="204">
          <cell r="A204" t="str">
            <v>JOSÉ DE FREITAS2009</v>
          </cell>
          <cell r="B204" t="str">
            <v>JOSÉ DE FREITAS</v>
          </cell>
          <cell r="C204">
            <v>2009</v>
          </cell>
        </row>
        <row r="205">
          <cell r="A205" t="str">
            <v>JOSÉ DE FREITAS2010</v>
          </cell>
          <cell r="B205" t="str">
            <v>JOSÉ DE FREITAS</v>
          </cell>
          <cell r="C205">
            <v>2010</v>
          </cell>
        </row>
        <row r="206">
          <cell r="A206" t="str">
            <v>JOSÉ DE FREITAS2011</v>
          </cell>
          <cell r="B206" t="str">
            <v>JOSÉ DE FREITAS</v>
          </cell>
          <cell r="C206">
            <v>2011</v>
          </cell>
        </row>
        <row r="207">
          <cell r="A207" t="str">
            <v>JOSÉ DE FREITAS2012</v>
          </cell>
          <cell r="B207" t="str">
            <v>JOSÉ DE FREITAS</v>
          </cell>
          <cell r="C207">
            <v>2012</v>
          </cell>
        </row>
        <row r="208">
          <cell r="A208" t="str">
            <v>JOSÉ DE FREITAS2013</v>
          </cell>
          <cell r="B208" t="str">
            <v>JOSÉ DE FREITAS</v>
          </cell>
          <cell r="C208">
            <v>2013</v>
          </cell>
        </row>
        <row r="209">
          <cell r="A209" t="str">
            <v>JOSÉ DE FREITAS2014</v>
          </cell>
          <cell r="B209" t="str">
            <v>JOSÉ DE FREITAS</v>
          </cell>
          <cell r="C209">
            <v>2014</v>
          </cell>
        </row>
        <row r="210">
          <cell r="A210" t="str">
            <v>OEIRAS2007</v>
          </cell>
          <cell r="B210" t="str">
            <v>OEIRAS</v>
          </cell>
          <cell r="C210">
            <v>2007</v>
          </cell>
        </row>
        <row r="211">
          <cell r="A211" t="str">
            <v>OEIRAS2008</v>
          </cell>
          <cell r="B211" t="str">
            <v>OEIRAS</v>
          </cell>
          <cell r="C211">
            <v>2008</v>
          </cell>
        </row>
        <row r="212">
          <cell r="A212" t="str">
            <v>OEIRAS2009</v>
          </cell>
          <cell r="B212" t="str">
            <v>OEIRAS</v>
          </cell>
          <cell r="C212">
            <v>2009</v>
          </cell>
        </row>
        <row r="213">
          <cell r="A213" t="str">
            <v>OEIRAS2010</v>
          </cell>
          <cell r="B213" t="str">
            <v>OEIRAS</v>
          </cell>
          <cell r="C213">
            <v>2010</v>
          </cell>
        </row>
        <row r="214">
          <cell r="A214" t="str">
            <v>OEIRAS2011</v>
          </cell>
          <cell r="B214" t="str">
            <v>OEIRAS</v>
          </cell>
          <cell r="C214">
            <v>2011</v>
          </cell>
        </row>
        <row r="215">
          <cell r="A215" t="str">
            <v>OEIRAS2012</v>
          </cell>
          <cell r="B215" t="str">
            <v>OEIRAS</v>
          </cell>
          <cell r="C215">
            <v>2012</v>
          </cell>
        </row>
        <row r="216">
          <cell r="A216" t="str">
            <v>OEIRAS2013</v>
          </cell>
          <cell r="B216" t="str">
            <v>OEIRAS</v>
          </cell>
          <cell r="C216">
            <v>2013</v>
          </cell>
        </row>
        <row r="217">
          <cell r="A217" t="str">
            <v>OEIRAS2014</v>
          </cell>
          <cell r="B217" t="str">
            <v>OEIRAS</v>
          </cell>
          <cell r="C217">
            <v>2014</v>
          </cell>
        </row>
        <row r="218">
          <cell r="A218" t="str">
            <v>PIRACURUCA2007</v>
          </cell>
          <cell r="B218" t="str">
            <v>PIRACURUCA</v>
          </cell>
          <cell r="C218">
            <v>2007</v>
          </cell>
        </row>
        <row r="219">
          <cell r="A219" t="str">
            <v>PIRACURUCA2008</v>
          </cell>
          <cell r="B219" t="str">
            <v>PIRACURUCA</v>
          </cell>
          <cell r="C219">
            <v>2008</v>
          </cell>
        </row>
        <row r="220">
          <cell r="A220" t="str">
            <v>PIRACURUCA2009</v>
          </cell>
          <cell r="B220" t="str">
            <v>PIRACURUCA</v>
          </cell>
          <cell r="C220">
            <v>2009</v>
          </cell>
        </row>
        <row r="221">
          <cell r="A221" t="str">
            <v>PIRACURUCA2010</v>
          </cell>
          <cell r="B221" t="str">
            <v>PIRACURUCA</v>
          </cell>
          <cell r="C221">
            <v>2010</v>
          </cell>
        </row>
        <row r="222">
          <cell r="A222" t="str">
            <v>PIRACURUCA2011</v>
          </cell>
          <cell r="B222" t="str">
            <v>PIRACURUCA</v>
          </cell>
          <cell r="C222">
            <v>2011</v>
          </cell>
        </row>
        <row r="223">
          <cell r="A223" t="str">
            <v>PIRACURUCA2012</v>
          </cell>
          <cell r="B223" t="str">
            <v>PIRACURUCA</v>
          </cell>
          <cell r="C223">
            <v>2012</v>
          </cell>
        </row>
        <row r="224">
          <cell r="A224" t="str">
            <v>PIRACURUCA2013</v>
          </cell>
          <cell r="B224" t="str">
            <v>PIRACURUCA</v>
          </cell>
          <cell r="C224">
            <v>2013</v>
          </cell>
        </row>
        <row r="225">
          <cell r="A225" t="str">
            <v>PIRACURUCA2014</v>
          </cell>
          <cell r="B225" t="str">
            <v>PIRACURUCA</v>
          </cell>
          <cell r="C225">
            <v>2014</v>
          </cell>
        </row>
        <row r="226">
          <cell r="A226" t="str">
            <v>PIRIPIRI2007</v>
          </cell>
          <cell r="B226" t="str">
            <v>PIRIPIRI</v>
          </cell>
          <cell r="C226">
            <v>2007</v>
          </cell>
        </row>
        <row r="227">
          <cell r="A227" t="str">
            <v>PIRIPIRI2008</v>
          </cell>
          <cell r="B227" t="str">
            <v>PIRIPIRI</v>
          </cell>
          <cell r="C227">
            <v>2008</v>
          </cell>
        </row>
        <row r="228">
          <cell r="A228" t="str">
            <v>PIRIPIRI2009</v>
          </cell>
          <cell r="B228" t="str">
            <v>PIRIPIRI</v>
          </cell>
          <cell r="C228">
            <v>2009</v>
          </cell>
        </row>
        <row r="229">
          <cell r="A229" t="str">
            <v>PIRIPIRI2010</v>
          </cell>
          <cell r="B229" t="str">
            <v>PIRIPIRI</v>
          </cell>
          <cell r="C229">
            <v>2010</v>
          </cell>
        </row>
        <row r="230">
          <cell r="A230" t="str">
            <v>PIRIPIRI2011</v>
          </cell>
          <cell r="B230" t="str">
            <v>PIRIPIRI</v>
          </cell>
          <cell r="C230">
            <v>2011</v>
          </cell>
        </row>
        <row r="231">
          <cell r="A231" t="str">
            <v>PIRIPIRI2012</v>
          </cell>
          <cell r="B231" t="str">
            <v>PIRIPIRI</v>
          </cell>
          <cell r="C231">
            <v>2012</v>
          </cell>
        </row>
        <row r="232">
          <cell r="A232" t="str">
            <v>PIRIPIRI2013</v>
          </cell>
          <cell r="B232" t="str">
            <v>PIRIPIRI</v>
          </cell>
          <cell r="C232">
            <v>2013</v>
          </cell>
        </row>
        <row r="233">
          <cell r="A233" t="str">
            <v>PIRIPIRI2014</v>
          </cell>
          <cell r="B233" t="str">
            <v>PIRIPIRI</v>
          </cell>
          <cell r="C233">
            <v>2014</v>
          </cell>
        </row>
        <row r="234">
          <cell r="A234" t="str">
            <v>DIAS D` ÁVILA2007</v>
          </cell>
          <cell r="B234" t="str">
            <v>DIAS D` ÁVILA</v>
          </cell>
          <cell r="C234">
            <v>2007</v>
          </cell>
          <cell r="D234">
            <v>86.11</v>
          </cell>
        </row>
        <row r="235">
          <cell r="A235" t="str">
            <v>DIAS D` ÁVILA2008</v>
          </cell>
          <cell r="B235" t="str">
            <v>DIAS D` ÁVILA</v>
          </cell>
          <cell r="C235">
            <v>2008</v>
          </cell>
          <cell r="D235">
            <v>84.78</v>
          </cell>
        </row>
        <row r="236">
          <cell r="A236" t="str">
            <v>DIAS D` ÁVILA2009</v>
          </cell>
          <cell r="B236" t="str">
            <v>DIAS D` ÁVILA</v>
          </cell>
          <cell r="C236">
            <v>2009</v>
          </cell>
          <cell r="D236">
            <v>82.85</v>
          </cell>
        </row>
        <row r="237">
          <cell r="A237" t="str">
            <v>DIAS D` ÁVILA2010</v>
          </cell>
          <cell r="B237" t="str">
            <v>DIAS D` ÁVILA</v>
          </cell>
          <cell r="C237">
            <v>2010</v>
          </cell>
          <cell r="D237">
            <v>76.010000000000005</v>
          </cell>
        </row>
        <row r="238">
          <cell r="A238" t="str">
            <v>DIAS D` ÁVILA2011</v>
          </cell>
          <cell r="B238" t="str">
            <v>DIAS D` ÁVILA</v>
          </cell>
          <cell r="C238">
            <v>2011</v>
          </cell>
          <cell r="D238">
            <v>77.599999999999994</v>
          </cell>
        </row>
        <row r="239">
          <cell r="A239" t="str">
            <v>DIAS D` ÁVILA2012</v>
          </cell>
          <cell r="B239" t="str">
            <v>DIAS D` ÁVILA</v>
          </cell>
          <cell r="C239">
            <v>2012</v>
          </cell>
          <cell r="D239">
            <v>72.66</v>
          </cell>
        </row>
        <row r="240">
          <cell r="A240" t="str">
            <v>DIAS D` ÁVILA2013</v>
          </cell>
          <cell r="B240" t="str">
            <v>DIAS D` ÁVILA</v>
          </cell>
          <cell r="C240">
            <v>2013</v>
          </cell>
          <cell r="D240">
            <v>0.33639999999999998</v>
          </cell>
        </row>
        <row r="241">
          <cell r="A241" t="str">
            <v>DIAS D` ÁVILA2014</v>
          </cell>
          <cell r="B241" t="str">
            <v>DIAS D` ÁVILA</v>
          </cell>
          <cell r="C241">
            <v>2014</v>
          </cell>
          <cell r="D241">
            <v>0.76329999999999998</v>
          </cell>
        </row>
      </sheetData>
      <sheetData sheetId="10">
        <row r="1">
          <cell r="D1" t="str">
            <v xml:space="preserve">IRFS </v>
          </cell>
          <cell r="E1" t="str">
            <v xml:space="preserve">IRFS F </v>
          </cell>
          <cell r="F1" t="str">
            <v xml:space="preserve">IRFS G </v>
          </cell>
          <cell r="G1" t="str">
            <v xml:space="preserve">IRFS S </v>
          </cell>
        </row>
        <row r="2">
          <cell r="A2" t="str">
            <v>ALEGRETE DO PIAUÍ2002</v>
          </cell>
          <cell r="B2" t="str">
            <v>ALEGRETE DO PIAUÍ</v>
          </cell>
          <cell r="C2">
            <v>2002</v>
          </cell>
          <cell r="D2">
            <v>0.53831789632054294</v>
          </cell>
          <cell r="E2">
            <v>0.51022454014527852</v>
          </cell>
          <cell r="F2">
            <v>0.50873603549741986</v>
          </cell>
          <cell r="G2">
            <v>0.59599311331893046</v>
          </cell>
        </row>
        <row r="3">
          <cell r="A3" t="str">
            <v>ALEGRETE DO PIAUÍ2003</v>
          </cell>
          <cell r="B3" t="str">
            <v>ALEGRETE DO PIAUÍ</v>
          </cell>
          <cell r="C3">
            <v>2003</v>
          </cell>
          <cell r="D3">
            <v>0.46207967632633573</v>
          </cell>
          <cell r="E3">
            <v>0.50148946628772506</v>
          </cell>
          <cell r="F3">
            <v>0.3925526653237566</v>
          </cell>
          <cell r="G3">
            <v>0.49219689736752553</v>
          </cell>
        </row>
        <row r="4">
          <cell r="A4" t="str">
            <v>ALEGRETE DO PIAUÍ2004</v>
          </cell>
          <cell r="B4" t="str">
            <v>ALEGRETE DO PIAUÍ</v>
          </cell>
          <cell r="C4">
            <v>2004</v>
          </cell>
          <cell r="D4" t="str">
            <v>Indisp.</v>
          </cell>
          <cell r="E4" t="str">
            <v>Indisp.</v>
          </cell>
          <cell r="F4" t="str">
            <v>Indisp.</v>
          </cell>
          <cell r="G4" t="str">
            <v>Indisp.</v>
          </cell>
        </row>
        <row r="5">
          <cell r="A5" t="str">
            <v>ALEGRETE DO PIAUÍ2005</v>
          </cell>
          <cell r="B5" t="str">
            <v>ALEGRETE DO PIAUÍ</v>
          </cell>
          <cell r="C5">
            <v>2005</v>
          </cell>
          <cell r="D5">
            <v>0.52628689930263262</v>
          </cell>
          <cell r="E5">
            <v>0.54018352966264249</v>
          </cell>
          <cell r="F5">
            <v>0.49784295083353092</v>
          </cell>
          <cell r="G5">
            <v>0.54083421741172444</v>
          </cell>
        </row>
        <row r="6">
          <cell r="A6" t="str">
            <v>ALEGRETE DO PIAUÍ2006</v>
          </cell>
          <cell r="B6" t="str">
            <v>ALEGRETE DO PIAUÍ</v>
          </cell>
          <cell r="C6">
            <v>2006</v>
          </cell>
          <cell r="D6">
            <v>0.51793030397411155</v>
          </cell>
          <cell r="E6">
            <v>0.52529481112490795</v>
          </cell>
          <cell r="F6">
            <v>0.47384978338903361</v>
          </cell>
          <cell r="G6">
            <v>0.5546463174083931</v>
          </cell>
        </row>
        <row r="7">
          <cell r="A7" t="str">
            <v>ALEGRETE DO PIAUÍ2007</v>
          </cell>
          <cell r="B7" t="str">
            <v>ALEGRETE DO PIAUÍ</v>
          </cell>
          <cell r="C7">
            <v>2007</v>
          </cell>
          <cell r="D7">
            <v>0.47191201137464339</v>
          </cell>
          <cell r="E7">
            <v>0.60835866861774646</v>
          </cell>
          <cell r="F7">
            <v>0.3006604404425649</v>
          </cell>
          <cell r="G7">
            <v>0.50671692506361876</v>
          </cell>
        </row>
        <row r="8">
          <cell r="A8" t="str">
            <v>ALEGRETE DO PIAUÍ2008</v>
          </cell>
          <cell r="B8" t="str">
            <v>ALEGRETE DO PIAUÍ</v>
          </cell>
          <cell r="C8">
            <v>2008</v>
          </cell>
          <cell r="D8">
            <v>0.47795165697286773</v>
          </cell>
          <cell r="E8">
            <v>0.47763135476841723</v>
          </cell>
          <cell r="F8">
            <v>0.45015826373217432</v>
          </cell>
          <cell r="G8">
            <v>0.50606535241801165</v>
          </cell>
        </row>
        <row r="9">
          <cell r="A9" t="str">
            <v>ALEGRETE DO PIAUÍ2009</v>
          </cell>
          <cell r="B9" t="str">
            <v>ALEGRETE DO PIAUÍ</v>
          </cell>
          <cell r="C9">
            <v>2009</v>
          </cell>
          <cell r="D9">
            <v>0.50113646435359949</v>
          </cell>
          <cell r="E9">
            <v>0.56258908756164849</v>
          </cell>
          <cell r="F9">
            <v>0.45013556915378555</v>
          </cell>
          <cell r="G9">
            <v>0.49068473634536458</v>
          </cell>
        </row>
        <row r="10">
          <cell r="A10" t="str">
            <v>ALEGRETE DO PIAUÍ2010</v>
          </cell>
          <cell r="B10" t="str">
            <v>ALEGRETE DO PIAUÍ</v>
          </cell>
          <cell r="C10">
            <v>2010</v>
          </cell>
          <cell r="D10">
            <v>0.46291737642834674</v>
          </cell>
          <cell r="E10">
            <v>0.54847203436122438</v>
          </cell>
          <cell r="F10">
            <v>0.31916594905294843</v>
          </cell>
          <cell r="G10">
            <v>0.52111414587086735</v>
          </cell>
        </row>
        <row r="11">
          <cell r="A11" t="str">
            <v>ALEGRETE DO PIAUÍ2011</v>
          </cell>
          <cell r="B11" t="str">
            <v>ALEGRETE DO PIAUÍ</v>
          </cell>
          <cell r="C11">
            <v>2011</v>
          </cell>
          <cell r="D11">
            <v>0.4709310136414952</v>
          </cell>
          <cell r="E11">
            <v>0.50720917020722789</v>
          </cell>
          <cell r="F11">
            <v>0.35278560188790459</v>
          </cell>
          <cell r="G11">
            <v>0.55279826882935312</v>
          </cell>
        </row>
        <row r="12">
          <cell r="A12" t="str">
            <v>ALEGRETE DO PIAUÍ2012</v>
          </cell>
          <cell r="B12" t="str">
            <v>ALEGRETE DO PIAUÍ</v>
          </cell>
          <cell r="C12">
            <v>2012</v>
          </cell>
          <cell r="D12">
            <v>0.51165097384995406</v>
          </cell>
          <cell r="E12">
            <v>0.57819663682505629</v>
          </cell>
          <cell r="F12">
            <v>0.45122297492116709</v>
          </cell>
          <cell r="G12">
            <v>0.53919776705516909</v>
          </cell>
        </row>
        <row r="13">
          <cell r="A13" t="str">
            <v>ASSIS CHATEAUBRIAND2002</v>
          </cell>
          <cell r="B13" t="str">
            <v>ASSIS CHATEAUBRIAND</v>
          </cell>
          <cell r="C13">
            <v>2002</v>
          </cell>
          <cell r="D13">
            <v>0.54186223402369194</v>
          </cell>
          <cell r="E13">
            <v>0.48614093543860226</v>
          </cell>
          <cell r="F13">
            <v>0.61753568174073037</v>
          </cell>
          <cell r="G13">
            <v>0.52191008489174329</v>
          </cell>
        </row>
        <row r="14">
          <cell r="A14" t="str">
            <v>ASSIS CHATEAUBRIAND2003</v>
          </cell>
          <cell r="B14" t="str">
            <v>ASSIS CHATEAUBRIAND</v>
          </cell>
          <cell r="C14">
            <v>2003</v>
          </cell>
          <cell r="D14">
            <v>0.49225904330834752</v>
          </cell>
          <cell r="E14">
            <v>0.45636274843298108</v>
          </cell>
          <cell r="F14">
            <v>0.53105912878999817</v>
          </cell>
          <cell r="G14">
            <v>0.48935525270206331</v>
          </cell>
        </row>
        <row r="15">
          <cell r="A15" t="str">
            <v>ASSIS CHATEAUBRIAND2004</v>
          </cell>
          <cell r="B15" t="str">
            <v>ASSIS CHATEAUBRIAND</v>
          </cell>
          <cell r="C15">
            <v>2004</v>
          </cell>
          <cell r="D15">
            <v>0.52142158190536136</v>
          </cell>
          <cell r="E15">
            <v>0.52135103884700906</v>
          </cell>
          <cell r="F15">
            <v>0.52996020758791029</v>
          </cell>
          <cell r="G15">
            <v>0.51295349928116485</v>
          </cell>
        </row>
        <row r="16">
          <cell r="A16" t="str">
            <v>ASSIS CHATEAUBRIAND2005</v>
          </cell>
          <cell r="B16" t="str">
            <v>ASSIS CHATEAUBRIAND</v>
          </cell>
          <cell r="C16">
            <v>2005</v>
          </cell>
          <cell r="D16">
            <v>0.51315184770704381</v>
          </cell>
          <cell r="E16">
            <v>0.54704780613733084</v>
          </cell>
          <cell r="F16">
            <v>0.48991591995828693</v>
          </cell>
          <cell r="G16">
            <v>0.5024918170255136</v>
          </cell>
        </row>
        <row r="17">
          <cell r="A17" t="str">
            <v>ASSIS CHATEAUBRIAND2006</v>
          </cell>
          <cell r="B17" t="str">
            <v>ASSIS CHATEAUBRIAND</v>
          </cell>
          <cell r="C17">
            <v>2006</v>
          </cell>
          <cell r="D17">
            <v>0.52931459937914571</v>
          </cell>
          <cell r="E17">
            <v>0.49622145416659369</v>
          </cell>
          <cell r="F17">
            <v>0.506838376282846</v>
          </cell>
          <cell r="G17">
            <v>0.58488396768799744</v>
          </cell>
        </row>
        <row r="18">
          <cell r="A18" t="str">
            <v>ASSIS CHATEAUBRIAND2007</v>
          </cell>
          <cell r="B18" t="str">
            <v>ASSIS CHATEAUBRIAND</v>
          </cell>
          <cell r="C18">
            <v>2007</v>
          </cell>
          <cell r="D18">
            <v>0.53900546047683717</v>
          </cell>
          <cell r="E18">
            <v>0.50402219956244454</v>
          </cell>
          <cell r="F18">
            <v>0.54505568442161223</v>
          </cell>
          <cell r="G18">
            <v>0.56793849744645486</v>
          </cell>
        </row>
        <row r="19">
          <cell r="A19" t="str">
            <v>ASSIS CHATEAUBRIAND2008</v>
          </cell>
          <cell r="B19" t="str">
            <v>ASSIS CHATEAUBRIAND</v>
          </cell>
          <cell r="C19">
            <v>2008</v>
          </cell>
          <cell r="D19">
            <v>0.55618841093506</v>
          </cell>
          <cell r="E19">
            <v>0.52838817476320488</v>
          </cell>
          <cell r="F19">
            <v>0.53460525336492892</v>
          </cell>
          <cell r="G19">
            <v>0.60557180467704619</v>
          </cell>
        </row>
        <row r="20">
          <cell r="A20" t="str">
            <v>ASSIS CHATEAUBRIAND2009</v>
          </cell>
          <cell r="B20" t="str">
            <v>ASSIS CHATEAUBRIAND</v>
          </cell>
          <cell r="C20">
            <v>2009</v>
          </cell>
          <cell r="D20">
            <v>0.44721203989260722</v>
          </cell>
          <cell r="E20">
            <v>0.49347335037274465</v>
          </cell>
          <cell r="F20">
            <v>0.30465541881605129</v>
          </cell>
          <cell r="G20">
            <v>0.54350735048902576</v>
          </cell>
        </row>
        <row r="21">
          <cell r="A21" t="str">
            <v>ASSIS CHATEAUBRIAND2010</v>
          </cell>
          <cell r="B21" t="str">
            <v>ASSIS CHATEAUBRIAND</v>
          </cell>
          <cell r="C21">
            <v>2010</v>
          </cell>
          <cell r="D21">
            <v>0.48112185115876271</v>
          </cell>
          <cell r="E21">
            <v>0.49200466844474844</v>
          </cell>
          <cell r="F21">
            <v>0.43953451617052802</v>
          </cell>
          <cell r="G21">
            <v>0.51182636886101163</v>
          </cell>
        </row>
        <row r="22">
          <cell r="A22" t="str">
            <v>ASSIS CHATEAUBRIAND2011</v>
          </cell>
          <cell r="B22" t="str">
            <v>ASSIS CHATEAUBRIAND</v>
          </cell>
          <cell r="C22">
            <v>2011</v>
          </cell>
          <cell r="D22">
            <v>0.54219806316956054</v>
          </cell>
          <cell r="E22">
            <v>0.49485418939255876</v>
          </cell>
          <cell r="F22">
            <v>0.50970648942524288</v>
          </cell>
          <cell r="G22">
            <v>0.62203351069087998</v>
          </cell>
        </row>
        <row r="23">
          <cell r="A23" t="str">
            <v>ASSIS CHATEAUBRIAND2012</v>
          </cell>
          <cell r="B23" t="str">
            <v>ASSIS CHATEAUBRIAND</v>
          </cell>
          <cell r="C23">
            <v>2012</v>
          </cell>
          <cell r="D23">
            <v>0.45862459816469697</v>
          </cell>
          <cell r="E23">
            <v>0.44003557235183821</v>
          </cell>
          <cell r="F23">
            <v>0.3962093903134063</v>
          </cell>
          <cell r="G23">
            <v>0.561780241798432</v>
          </cell>
        </row>
        <row r="24">
          <cell r="A24" t="str">
            <v>BARÃO DO TRIUNFO2002</v>
          </cell>
          <cell r="B24" t="str">
            <v>BARÃO DO TRIUNFO</v>
          </cell>
          <cell r="C24">
            <v>2002</v>
          </cell>
          <cell r="D24">
            <v>0.56079766852806257</v>
          </cell>
          <cell r="E24">
            <v>0.62747346036776919</v>
          </cell>
          <cell r="F24">
            <v>0.54934013708201368</v>
          </cell>
          <cell r="G24">
            <v>0.50557940813440483</v>
          </cell>
        </row>
        <row r="25">
          <cell r="A25" t="str">
            <v>BARÃO DO TRIUNFO2003</v>
          </cell>
          <cell r="B25" t="str">
            <v>BARÃO DO TRIUNFO</v>
          </cell>
          <cell r="C25">
            <v>2003</v>
          </cell>
          <cell r="D25">
            <v>0.49707203631501279</v>
          </cell>
          <cell r="E25">
            <v>0.52320264918596082</v>
          </cell>
          <cell r="F25">
            <v>0.50730020260414099</v>
          </cell>
          <cell r="G25">
            <v>0.46071325715493672</v>
          </cell>
        </row>
        <row r="26">
          <cell r="A26" t="str">
            <v>BARÃO DO TRIUNFO2004</v>
          </cell>
          <cell r="B26" t="str">
            <v>BARÃO DO TRIUNFO</v>
          </cell>
          <cell r="C26">
            <v>2004</v>
          </cell>
          <cell r="D26">
            <v>0.46107500801904755</v>
          </cell>
          <cell r="E26">
            <v>0.49319728143549835</v>
          </cell>
          <cell r="F26">
            <v>0.43162983641144487</v>
          </cell>
          <cell r="G26">
            <v>0.45839790621019944</v>
          </cell>
        </row>
        <row r="27">
          <cell r="A27" t="str">
            <v>BARÃO DO TRIUNFO2005</v>
          </cell>
          <cell r="B27" t="str">
            <v>BARÃO DO TRIUNFO</v>
          </cell>
          <cell r="C27">
            <v>2005</v>
          </cell>
          <cell r="D27">
            <v>0.50360545024366321</v>
          </cell>
          <cell r="E27">
            <v>0.5460869972495801</v>
          </cell>
          <cell r="F27">
            <v>0.49660083223538765</v>
          </cell>
          <cell r="G27">
            <v>0.46812852124602189</v>
          </cell>
        </row>
        <row r="28">
          <cell r="A28" t="str">
            <v>BARÃO DO TRIUNFO2006</v>
          </cell>
          <cell r="B28" t="str">
            <v>BARÃO DO TRIUNFO</v>
          </cell>
          <cell r="C28">
            <v>2006</v>
          </cell>
          <cell r="D28">
            <v>0.50705151490251177</v>
          </cell>
          <cell r="E28">
            <v>0.52464800052522875</v>
          </cell>
          <cell r="F28">
            <v>0.47989905272766969</v>
          </cell>
          <cell r="G28">
            <v>0.5166074914546368</v>
          </cell>
        </row>
        <row r="29">
          <cell r="A29" t="str">
            <v>BARÃO DO TRIUNFO2007</v>
          </cell>
          <cell r="B29" t="str">
            <v>BARÃO DO TRIUNFO</v>
          </cell>
          <cell r="C29">
            <v>2007</v>
          </cell>
          <cell r="D29">
            <v>0.55157242876042689</v>
          </cell>
          <cell r="E29">
            <v>0.62646687986477156</v>
          </cell>
          <cell r="F29">
            <v>0.41490470891645098</v>
          </cell>
          <cell r="G29">
            <v>0.61334569750005807</v>
          </cell>
        </row>
        <row r="30">
          <cell r="A30" t="str">
            <v>BARÃO DO TRIUNFO2008</v>
          </cell>
          <cell r="B30" t="str">
            <v>BARÃO DO TRIUNFO</v>
          </cell>
          <cell r="C30">
            <v>2008</v>
          </cell>
          <cell r="D30">
            <v>0.59088376934518594</v>
          </cell>
          <cell r="E30">
            <v>0.64463081137420009</v>
          </cell>
          <cell r="F30">
            <v>0.52360376659798546</v>
          </cell>
          <cell r="G30">
            <v>0.60441673006337204</v>
          </cell>
        </row>
        <row r="31">
          <cell r="A31" t="str">
            <v>BARÃO DO TRIUNFO2009</v>
          </cell>
          <cell r="B31" t="str">
            <v>BARÃO DO TRIUNFO</v>
          </cell>
          <cell r="C31">
            <v>2009</v>
          </cell>
          <cell r="D31">
            <v>0.58280309402682073</v>
          </cell>
          <cell r="E31">
            <v>0.61531889674910456</v>
          </cell>
          <cell r="F31">
            <v>0.49444646312372958</v>
          </cell>
          <cell r="G31">
            <v>0.63864392220762811</v>
          </cell>
        </row>
        <row r="32">
          <cell r="A32" t="str">
            <v>BARÃO DO TRIUNFO2010</v>
          </cell>
          <cell r="B32" t="str">
            <v>BARÃO DO TRIUNFO</v>
          </cell>
          <cell r="C32">
            <v>2010</v>
          </cell>
          <cell r="D32">
            <v>0.54770235102263998</v>
          </cell>
          <cell r="E32">
            <v>0.68523441028674759</v>
          </cell>
          <cell r="F32">
            <v>0.3938308333369851</v>
          </cell>
          <cell r="G32">
            <v>0.56404180944418725</v>
          </cell>
        </row>
        <row r="33">
          <cell r="A33" t="str">
            <v>BARÃO DO TRIUNFO2011</v>
          </cell>
          <cell r="B33" t="str">
            <v>BARÃO DO TRIUNFO</v>
          </cell>
          <cell r="C33">
            <v>2011</v>
          </cell>
          <cell r="D33">
            <v>0.56484448384777808</v>
          </cell>
          <cell r="E33">
            <v>0.60672769384478431</v>
          </cell>
          <cell r="F33">
            <v>0.49540916610259417</v>
          </cell>
          <cell r="G33">
            <v>0.5923965915959557</v>
          </cell>
        </row>
        <row r="34">
          <cell r="A34" t="str">
            <v>BARÃO DO TRIUNFO2012</v>
          </cell>
          <cell r="B34" t="str">
            <v>BARÃO DO TRIUNFO</v>
          </cell>
          <cell r="C34">
            <v>2012</v>
          </cell>
          <cell r="D34">
            <v>0.53271567280106846</v>
          </cell>
          <cell r="E34">
            <v>0.60691081387834656</v>
          </cell>
          <cell r="F34">
            <v>0.43802010090032262</v>
          </cell>
          <cell r="G34">
            <v>0.57809573898588307</v>
          </cell>
        </row>
        <row r="35">
          <cell r="A35" t="str">
            <v>BOCAÍNA2002</v>
          </cell>
          <cell r="B35" t="str">
            <v>BOCAÍNA</v>
          </cell>
          <cell r="C35">
            <v>2002</v>
          </cell>
          <cell r="D35">
            <v>0.55109939641624561</v>
          </cell>
          <cell r="E35">
            <v>0.55636299745900286</v>
          </cell>
          <cell r="F35">
            <v>0.58408922422105325</v>
          </cell>
          <cell r="G35">
            <v>0.51284596756868073</v>
          </cell>
        </row>
        <row r="36">
          <cell r="A36" t="str">
            <v>BOCAÍNA2003</v>
          </cell>
          <cell r="B36" t="str">
            <v>BOCAÍNA</v>
          </cell>
          <cell r="C36">
            <v>2003</v>
          </cell>
          <cell r="D36">
            <v>0.47765315556184956</v>
          </cell>
          <cell r="E36">
            <v>0.46998975889381478</v>
          </cell>
          <cell r="F36">
            <v>0.45858033177220997</v>
          </cell>
          <cell r="G36">
            <v>0.50438937601952405</v>
          </cell>
        </row>
        <row r="37">
          <cell r="A37" t="str">
            <v>BOCAÍNA2004</v>
          </cell>
          <cell r="B37" t="str">
            <v>BOCAÍNA</v>
          </cell>
          <cell r="C37">
            <v>2004</v>
          </cell>
          <cell r="D37">
            <v>0.48572800683780776</v>
          </cell>
          <cell r="E37">
            <v>0.49542896183366786</v>
          </cell>
          <cell r="F37">
            <v>0.45683112479477145</v>
          </cell>
          <cell r="G37">
            <v>0.50492393388498391</v>
          </cell>
        </row>
        <row r="38">
          <cell r="A38" t="str">
            <v>BOCAÍNA2005</v>
          </cell>
          <cell r="B38" t="str">
            <v>BOCAÍNA</v>
          </cell>
          <cell r="C38">
            <v>2005</v>
          </cell>
          <cell r="D38">
            <v>0.44584013624681224</v>
          </cell>
          <cell r="E38">
            <v>0.49773624094641444</v>
          </cell>
          <cell r="F38">
            <v>0.39998705128686129</v>
          </cell>
          <cell r="G38">
            <v>0.43979711650716102</v>
          </cell>
        </row>
        <row r="39">
          <cell r="A39" t="str">
            <v>BOCAÍNA2006</v>
          </cell>
          <cell r="B39" t="str">
            <v>BOCAÍNA</v>
          </cell>
          <cell r="C39">
            <v>2006</v>
          </cell>
          <cell r="D39">
            <v>0.46176988714989781</v>
          </cell>
          <cell r="E39">
            <v>0.47162429553283725</v>
          </cell>
          <cell r="F39">
            <v>0.38593863689033192</v>
          </cell>
          <cell r="G39">
            <v>0.5277467290265242</v>
          </cell>
        </row>
        <row r="40">
          <cell r="A40" t="str">
            <v>BOCAÍNA2007</v>
          </cell>
          <cell r="B40" t="str">
            <v>BOCAÍNA</v>
          </cell>
          <cell r="C40">
            <v>2007</v>
          </cell>
          <cell r="D40">
            <v>0.47877188343272925</v>
          </cell>
          <cell r="E40">
            <v>0.50968088020332736</v>
          </cell>
          <cell r="F40">
            <v>0.45893628607738052</v>
          </cell>
          <cell r="G40">
            <v>0.46769848401747993</v>
          </cell>
        </row>
        <row r="41">
          <cell r="A41" t="str">
            <v>BOCAÍNA2008</v>
          </cell>
          <cell r="B41" t="str">
            <v>BOCAÍNA</v>
          </cell>
          <cell r="C41">
            <v>2008</v>
          </cell>
          <cell r="D41">
            <v>0.43510204060297181</v>
          </cell>
          <cell r="E41">
            <v>0.45725061528096389</v>
          </cell>
          <cell r="F41">
            <v>0.39870895092630393</v>
          </cell>
          <cell r="G41">
            <v>0.4493465556016476</v>
          </cell>
        </row>
        <row r="42">
          <cell r="A42" t="str">
            <v>BOCAÍNA2009</v>
          </cell>
          <cell r="B42" t="str">
            <v>BOCAÍNA</v>
          </cell>
          <cell r="C42">
            <v>2009</v>
          </cell>
          <cell r="D42">
            <v>0.45425852572042774</v>
          </cell>
          <cell r="E42">
            <v>0.4755246625406388</v>
          </cell>
          <cell r="F42">
            <v>0.38481204669651231</v>
          </cell>
          <cell r="G42">
            <v>0.50243886792413228</v>
          </cell>
        </row>
        <row r="43">
          <cell r="A43" t="str">
            <v>BOCAÍNA2010</v>
          </cell>
          <cell r="B43" t="str">
            <v>BOCAÍNA</v>
          </cell>
          <cell r="C43">
            <v>2010</v>
          </cell>
          <cell r="D43">
            <v>0.49031578458000519</v>
          </cell>
          <cell r="E43">
            <v>0.49780534953258015</v>
          </cell>
          <cell r="F43">
            <v>0.45928952799603323</v>
          </cell>
          <cell r="G43">
            <v>0.51385247621140206</v>
          </cell>
        </row>
        <row r="44">
          <cell r="A44" t="str">
            <v>BOCAÍNA2011</v>
          </cell>
          <cell r="B44" t="str">
            <v>BOCAÍNA</v>
          </cell>
          <cell r="C44">
            <v>2011</v>
          </cell>
          <cell r="D44">
            <v>0.47733163838584342</v>
          </cell>
          <cell r="E44">
            <v>0.49719427717952674</v>
          </cell>
          <cell r="F44">
            <v>0.47829821936827321</v>
          </cell>
          <cell r="G44">
            <v>0.45650241860973018</v>
          </cell>
        </row>
        <row r="45">
          <cell r="A45" t="str">
            <v>BOCAÍNA2012</v>
          </cell>
          <cell r="B45" t="str">
            <v>BOCAÍNA</v>
          </cell>
          <cell r="C45">
            <v>2012</v>
          </cell>
          <cell r="D45">
            <v>0.50589650413506704</v>
          </cell>
          <cell r="E45">
            <v>0.53706400692520684</v>
          </cell>
          <cell r="F45">
            <v>0.53436675297177416</v>
          </cell>
          <cell r="G45">
            <v>0.4761769291662149</v>
          </cell>
        </row>
        <row r="46">
          <cell r="A46" t="str">
            <v>BOM JESUS DO SUL2002</v>
          </cell>
          <cell r="B46" t="str">
            <v>BOM JESUS DO SUL</v>
          </cell>
          <cell r="C46">
            <v>2002</v>
          </cell>
          <cell r="D46">
            <v>0.54717365276696628</v>
          </cell>
          <cell r="E46">
            <v>0.53177766650197389</v>
          </cell>
          <cell r="F46">
            <v>0.57644276747105028</v>
          </cell>
          <cell r="G46">
            <v>0.53330052432787489</v>
          </cell>
        </row>
        <row r="47">
          <cell r="A47" t="str">
            <v>BOM JESUS DO SUL2003</v>
          </cell>
          <cell r="B47" t="str">
            <v>BOM JESUS DO SUL</v>
          </cell>
          <cell r="C47">
            <v>2003</v>
          </cell>
          <cell r="D47">
            <v>0.51748358751409274</v>
          </cell>
          <cell r="E47">
            <v>0.47247173005038051</v>
          </cell>
          <cell r="F47">
            <v>0.49703272944293425</v>
          </cell>
          <cell r="G47">
            <v>0.58294630304896322</v>
          </cell>
        </row>
        <row r="48">
          <cell r="A48" t="str">
            <v>BOM JESUS DO SUL2004</v>
          </cell>
          <cell r="B48" t="str">
            <v>BOM JESUS DO SUL</v>
          </cell>
          <cell r="C48">
            <v>2004</v>
          </cell>
          <cell r="D48">
            <v>0.52956410549019328</v>
          </cell>
          <cell r="E48">
            <v>0.51980009360762947</v>
          </cell>
          <cell r="F48">
            <v>0.52979338224516626</v>
          </cell>
          <cell r="G48">
            <v>0.53909884061778435</v>
          </cell>
        </row>
        <row r="49">
          <cell r="A49" t="str">
            <v>BOM JESUS DO SUL2005</v>
          </cell>
          <cell r="B49" t="str">
            <v>BOM JESUS DO SUL</v>
          </cell>
          <cell r="C49">
            <v>2005</v>
          </cell>
          <cell r="D49">
            <v>0.54513829709978989</v>
          </cell>
          <cell r="E49">
            <v>0.592049811152349</v>
          </cell>
          <cell r="F49">
            <v>0.51346180775551209</v>
          </cell>
          <cell r="G49">
            <v>0.52990327239150881</v>
          </cell>
        </row>
        <row r="50">
          <cell r="A50" t="str">
            <v>BOM JESUS DO SUL2006</v>
          </cell>
          <cell r="B50" t="str">
            <v>BOM JESUS DO SUL</v>
          </cell>
          <cell r="C50">
            <v>2006</v>
          </cell>
          <cell r="D50">
            <v>0.59411228625077106</v>
          </cell>
          <cell r="E50">
            <v>0.53248575106353979</v>
          </cell>
          <cell r="F50">
            <v>0.54170940348252283</v>
          </cell>
          <cell r="G50">
            <v>0.70814170420625056</v>
          </cell>
        </row>
        <row r="51">
          <cell r="A51" t="str">
            <v>BOM JESUS DO SUL2007</v>
          </cell>
          <cell r="B51" t="str">
            <v>BOM JESUS DO SUL</v>
          </cell>
          <cell r="C51">
            <v>2007</v>
          </cell>
          <cell r="D51">
            <v>0.54357396927650992</v>
          </cell>
          <cell r="E51">
            <v>0.49001917231874048</v>
          </cell>
          <cell r="F51">
            <v>0.54314702836784734</v>
          </cell>
          <cell r="G51">
            <v>0.59755570714294182</v>
          </cell>
        </row>
        <row r="52">
          <cell r="A52" t="str">
            <v>BOM JESUS DO SUL2008</v>
          </cell>
          <cell r="B52" t="str">
            <v>BOM JESUS DO SUL</v>
          </cell>
          <cell r="C52">
            <v>2008</v>
          </cell>
          <cell r="D52">
            <v>0.57772732636201651</v>
          </cell>
          <cell r="E52">
            <v>0.60873078767351485</v>
          </cell>
          <cell r="F52">
            <v>0.55005277893680538</v>
          </cell>
          <cell r="G52">
            <v>0.57439841247572965</v>
          </cell>
        </row>
        <row r="53">
          <cell r="A53" t="str">
            <v>BOM JESUS DO SUL2009</v>
          </cell>
          <cell r="B53" t="str">
            <v>BOM JESUS DO SUL</v>
          </cell>
          <cell r="C53">
            <v>2009</v>
          </cell>
          <cell r="D53">
            <v>0.58867097717038175</v>
          </cell>
          <cell r="E53">
            <v>0.51991694835426616</v>
          </cell>
          <cell r="F53">
            <v>0.58883639990314396</v>
          </cell>
          <cell r="G53">
            <v>0.65725958325373512</v>
          </cell>
        </row>
        <row r="54">
          <cell r="A54" t="str">
            <v>BOM JESUS DO SUL2010</v>
          </cell>
          <cell r="B54" t="str">
            <v>BOM JESUS DO SUL</v>
          </cell>
          <cell r="C54">
            <v>2010</v>
          </cell>
          <cell r="D54">
            <v>0.55069749776148902</v>
          </cell>
          <cell r="E54">
            <v>0.5665023216363132</v>
          </cell>
          <cell r="F54">
            <v>0.50926917708728003</v>
          </cell>
          <cell r="G54">
            <v>0.57632099456087404</v>
          </cell>
        </row>
        <row r="55">
          <cell r="A55" t="str">
            <v>BOM JESUS DO SUL2011</v>
          </cell>
          <cell r="B55" t="str">
            <v>BOM JESUS DO SUL</v>
          </cell>
          <cell r="C55">
            <v>2011</v>
          </cell>
          <cell r="D55">
            <v>0.59991490114949453</v>
          </cell>
          <cell r="E55">
            <v>0.52285222374760976</v>
          </cell>
          <cell r="F55">
            <v>0.5606766154994639</v>
          </cell>
          <cell r="G55">
            <v>0.71621586420140992</v>
          </cell>
        </row>
        <row r="56">
          <cell r="A56" t="str">
            <v>BOM JESUS DO SUL2012</v>
          </cell>
          <cell r="B56" t="str">
            <v>BOM JESUS DO SUL</v>
          </cell>
          <cell r="C56">
            <v>2012</v>
          </cell>
          <cell r="D56">
            <v>0.52385930413261717</v>
          </cell>
          <cell r="E56">
            <v>0.53122570145705528</v>
          </cell>
          <cell r="F56">
            <v>0.54179104115833743</v>
          </cell>
          <cell r="G56">
            <v>0.52166495144543135</v>
          </cell>
        </row>
        <row r="57">
          <cell r="A57" t="str">
            <v>BUTIÁ2002</v>
          </cell>
          <cell r="B57" t="str">
            <v>BUTIÁ</v>
          </cell>
          <cell r="C57">
            <v>2002</v>
          </cell>
          <cell r="D57">
            <v>0.49866581752935507</v>
          </cell>
          <cell r="E57">
            <v>0.46342390000563127</v>
          </cell>
          <cell r="F57">
            <v>0.57454506225977353</v>
          </cell>
          <cell r="G57">
            <v>0.45802849032266046</v>
          </cell>
        </row>
        <row r="58">
          <cell r="A58" t="str">
            <v>BUTIÁ2003</v>
          </cell>
          <cell r="B58" t="str">
            <v>BUTIÁ</v>
          </cell>
          <cell r="C58">
            <v>2003</v>
          </cell>
          <cell r="D58">
            <v>0.47735662650070632</v>
          </cell>
          <cell r="E58">
            <v>0.47365284293624466</v>
          </cell>
          <cell r="F58">
            <v>0.50034714408815117</v>
          </cell>
          <cell r="G58">
            <v>0.45806989247772301</v>
          </cell>
        </row>
        <row r="59">
          <cell r="A59" t="str">
            <v>BUTIÁ2004</v>
          </cell>
          <cell r="B59" t="str">
            <v>BUTIÁ</v>
          </cell>
          <cell r="C59">
            <v>2004</v>
          </cell>
          <cell r="D59">
            <v>0.47441970449465615</v>
          </cell>
          <cell r="E59">
            <v>0.49649013395808184</v>
          </cell>
          <cell r="F59">
            <v>0.44012097661986344</v>
          </cell>
          <cell r="G59">
            <v>0.48664800290602322</v>
          </cell>
        </row>
        <row r="60">
          <cell r="A60" t="str">
            <v>BUTIÁ2005</v>
          </cell>
          <cell r="B60" t="str">
            <v>BUTIÁ</v>
          </cell>
          <cell r="C60">
            <v>2005</v>
          </cell>
          <cell r="D60">
            <v>0.44705434348251588</v>
          </cell>
          <cell r="E60">
            <v>0.5118018944411038</v>
          </cell>
          <cell r="F60">
            <v>0.40204281214316606</v>
          </cell>
          <cell r="G60">
            <v>0.42731832386327789</v>
          </cell>
        </row>
        <row r="61">
          <cell r="A61" t="str">
            <v>BUTIÁ2006</v>
          </cell>
          <cell r="B61" t="str">
            <v>BUTIÁ</v>
          </cell>
          <cell r="C61">
            <v>2006</v>
          </cell>
          <cell r="D61">
            <v>0.4804600742115292</v>
          </cell>
          <cell r="E61">
            <v>0.46097915840597997</v>
          </cell>
          <cell r="F61">
            <v>0.48830371642173426</v>
          </cell>
          <cell r="G61">
            <v>0.49209734780687331</v>
          </cell>
        </row>
        <row r="62">
          <cell r="A62" t="str">
            <v>BUTIÁ2007</v>
          </cell>
          <cell r="B62" t="str">
            <v>BUTIÁ</v>
          </cell>
          <cell r="C62">
            <v>2007</v>
          </cell>
          <cell r="D62">
            <v>0.49364734997581872</v>
          </cell>
          <cell r="E62">
            <v>0.50981630763554675</v>
          </cell>
          <cell r="F62">
            <v>0.43882509555381294</v>
          </cell>
          <cell r="G62">
            <v>0.53230064673809641</v>
          </cell>
        </row>
        <row r="63">
          <cell r="A63" t="str">
            <v>BUTIÁ2008</v>
          </cell>
          <cell r="B63" t="str">
            <v>BUTIÁ</v>
          </cell>
          <cell r="C63">
            <v>2008</v>
          </cell>
          <cell r="D63">
            <v>0.50100356913088739</v>
          </cell>
          <cell r="E63">
            <v>0.52774743999819795</v>
          </cell>
          <cell r="F63">
            <v>0.52353458957429833</v>
          </cell>
          <cell r="G63">
            <v>0.4517286778201659</v>
          </cell>
        </row>
        <row r="64">
          <cell r="A64" t="str">
            <v>BUTIÁ2009</v>
          </cell>
          <cell r="B64" t="str">
            <v>BUTIÁ</v>
          </cell>
          <cell r="C64">
            <v>2009</v>
          </cell>
          <cell r="D64">
            <v>0.4684961048545298</v>
          </cell>
          <cell r="E64">
            <v>0.47647804771219238</v>
          </cell>
          <cell r="F64">
            <v>0.41215419733587844</v>
          </cell>
          <cell r="G64">
            <v>0.51685606951551855</v>
          </cell>
        </row>
        <row r="65">
          <cell r="A65" t="str">
            <v>BUTIÁ2010</v>
          </cell>
          <cell r="B65" t="str">
            <v>BUTIÁ</v>
          </cell>
          <cell r="C65">
            <v>2010</v>
          </cell>
          <cell r="D65">
            <v>0.43524393072536088</v>
          </cell>
          <cell r="E65">
            <v>0.48975500963712482</v>
          </cell>
          <cell r="F65">
            <v>0.41304413142714291</v>
          </cell>
          <cell r="G65">
            <v>0.40293265111181492</v>
          </cell>
        </row>
        <row r="66">
          <cell r="A66" t="str">
            <v>BUTIÁ2011</v>
          </cell>
          <cell r="B66" t="str">
            <v>BUTIÁ</v>
          </cell>
          <cell r="C66">
            <v>2011</v>
          </cell>
          <cell r="D66">
            <v>0.4602519645135798</v>
          </cell>
          <cell r="E66">
            <v>0.4981730646570971</v>
          </cell>
          <cell r="F66">
            <v>0.39022882988381308</v>
          </cell>
          <cell r="G66">
            <v>0.49235399899982935</v>
          </cell>
        </row>
        <row r="67">
          <cell r="A67" t="str">
            <v>BUTIÁ2012</v>
          </cell>
          <cell r="B67" t="str">
            <v>BUTIÁ</v>
          </cell>
          <cell r="C67">
            <v>2012</v>
          </cell>
          <cell r="D67">
            <v>0.49653112498326357</v>
          </cell>
          <cell r="E67">
            <v>0.43772872440821708</v>
          </cell>
          <cell r="F67">
            <v>0.49785666635308901</v>
          </cell>
          <cell r="G67">
            <v>0.57799362234151608</v>
          </cell>
        </row>
        <row r="68">
          <cell r="A68" t="str">
            <v>CARMO DA MATA2002</v>
          </cell>
          <cell r="B68" t="str">
            <v>CARMO DA MATA</v>
          </cell>
          <cell r="C68">
            <v>2002</v>
          </cell>
          <cell r="D68">
            <v>0.49649432342923089</v>
          </cell>
          <cell r="E68">
            <v>0.44597722148657681</v>
          </cell>
          <cell r="F68">
            <v>0.53939940152963606</v>
          </cell>
          <cell r="G68">
            <v>0.50410634727147985</v>
          </cell>
        </row>
        <row r="69">
          <cell r="A69" t="str">
            <v>CARMO DA MATA2003</v>
          </cell>
          <cell r="B69" t="str">
            <v>CARMO DA MATA</v>
          </cell>
          <cell r="C69">
            <v>2003</v>
          </cell>
          <cell r="D69">
            <v>0.49615824284015664</v>
          </cell>
          <cell r="E69">
            <v>0.3309120084947258</v>
          </cell>
          <cell r="F69">
            <v>0.52081705514308663</v>
          </cell>
          <cell r="G69">
            <v>0.44929576882598971</v>
          </cell>
        </row>
        <row r="70">
          <cell r="A70" t="str">
            <v>CARMO DA MATA2006</v>
          </cell>
          <cell r="B70" t="str">
            <v>CARMO DA MATA</v>
          </cell>
          <cell r="C70">
            <v>2006</v>
          </cell>
          <cell r="D70">
            <v>0.53389998898617119</v>
          </cell>
          <cell r="E70">
            <v>0.4320894942056217</v>
          </cell>
          <cell r="F70">
            <v>0.49240778868260504</v>
          </cell>
          <cell r="G70">
            <v>0.67720268407028672</v>
          </cell>
        </row>
        <row r="71">
          <cell r="A71" t="str">
            <v>CARMO DA MATA2007</v>
          </cell>
          <cell r="B71" t="str">
            <v>CARMO DA MATA</v>
          </cell>
          <cell r="C71">
            <v>2007</v>
          </cell>
          <cell r="D71">
            <v>0.51588689045717018</v>
          </cell>
          <cell r="E71">
            <v>0.48297011366844544</v>
          </cell>
          <cell r="F71">
            <v>0.44825430818892825</v>
          </cell>
          <cell r="G71">
            <v>0.61643624951413656</v>
          </cell>
        </row>
        <row r="72">
          <cell r="A72" t="str">
            <v>CARMO DA MATA2008</v>
          </cell>
          <cell r="B72" t="str">
            <v>CARMO DA MATA</v>
          </cell>
          <cell r="C72">
            <v>2008</v>
          </cell>
          <cell r="D72">
            <v>0.51881050416664143</v>
          </cell>
          <cell r="E72">
            <v>0.47759614840987008</v>
          </cell>
          <cell r="F72">
            <v>0.49233001488064893</v>
          </cell>
          <cell r="G72">
            <v>0.58650534920940534</v>
          </cell>
        </row>
        <row r="73">
          <cell r="A73" t="str">
            <v>CARMO DA MATA2009</v>
          </cell>
          <cell r="B73" t="str">
            <v>CARMO DA MATA</v>
          </cell>
          <cell r="C73">
            <v>2009</v>
          </cell>
          <cell r="D73">
            <v>0.50888136782638926</v>
          </cell>
          <cell r="E73">
            <v>0.42668574200143466</v>
          </cell>
          <cell r="F73">
            <v>0.50548335008583045</v>
          </cell>
          <cell r="G73">
            <v>0.59447501139190262</v>
          </cell>
        </row>
        <row r="74">
          <cell r="A74" t="str">
            <v>CARMO DA MATA2010</v>
          </cell>
          <cell r="B74" t="str">
            <v>CARMO DA MATA</v>
          </cell>
          <cell r="C74">
            <v>2010</v>
          </cell>
          <cell r="D74">
            <v>0.49271894254105736</v>
          </cell>
          <cell r="E74">
            <v>0.46801793438290445</v>
          </cell>
          <cell r="F74">
            <v>0.4296938681898585</v>
          </cell>
          <cell r="G74">
            <v>0.58044502505040918</v>
          </cell>
        </row>
        <row r="75">
          <cell r="A75" t="str">
            <v>CARMO DA MATA2011</v>
          </cell>
          <cell r="B75" t="str">
            <v>CARMO DA MATA</v>
          </cell>
          <cell r="C75">
            <v>2011</v>
          </cell>
          <cell r="D75">
            <v>0.46688005789149356</v>
          </cell>
          <cell r="E75">
            <v>0.4439773562432241</v>
          </cell>
          <cell r="F75">
            <v>0.40363354644577404</v>
          </cell>
          <cell r="G75">
            <v>0.5530292709854826</v>
          </cell>
        </row>
        <row r="76">
          <cell r="A76" t="str">
            <v>CARMO DA MATA2012</v>
          </cell>
          <cell r="B76" t="str">
            <v>CARMO DA MATA</v>
          </cell>
          <cell r="C76">
            <v>2012</v>
          </cell>
          <cell r="D76">
            <v>0.38858815574886907</v>
          </cell>
          <cell r="E76">
            <v>0.42370495895875626</v>
          </cell>
          <cell r="F76">
            <v>0.15533546814148128</v>
          </cell>
          <cell r="G76">
            <v>0.59998713360223033</v>
          </cell>
        </row>
        <row r="77">
          <cell r="A77" t="str">
            <v>CHARQUEADAS2002</v>
          </cell>
          <cell r="B77" t="str">
            <v>CHARQUEADAS</v>
          </cell>
          <cell r="C77">
            <v>2002</v>
          </cell>
          <cell r="D77">
            <v>0.5048097249662501</v>
          </cell>
          <cell r="E77">
            <v>0.48206907904460133</v>
          </cell>
          <cell r="F77">
            <v>0.4629427883604747</v>
          </cell>
          <cell r="G77">
            <v>0.56941730749367414</v>
          </cell>
        </row>
        <row r="78">
          <cell r="A78" t="str">
            <v>CHARQUEADAS2003</v>
          </cell>
          <cell r="B78" t="str">
            <v>CHARQUEADAS</v>
          </cell>
          <cell r="C78">
            <v>2003</v>
          </cell>
          <cell r="D78">
            <v>0.48494589576079505</v>
          </cell>
          <cell r="E78">
            <v>0.50281598273010819</v>
          </cell>
          <cell r="F78">
            <v>0.42793010875376636</v>
          </cell>
          <cell r="G78">
            <v>0.52409159579851072</v>
          </cell>
        </row>
        <row r="79">
          <cell r="A79" t="str">
            <v>CHARQUEADAS2004</v>
          </cell>
          <cell r="B79" t="str">
            <v>CHARQUEADAS</v>
          </cell>
          <cell r="C79">
            <v>2004</v>
          </cell>
          <cell r="D79" t="str">
            <v>Indisp.</v>
          </cell>
          <cell r="E79" t="str">
            <v>Indisp.</v>
          </cell>
          <cell r="F79" t="str">
            <v>Indisp.</v>
          </cell>
          <cell r="G79" t="str">
            <v>Indisp.</v>
          </cell>
        </row>
        <row r="80">
          <cell r="A80" t="str">
            <v>CHARQUEADAS2005</v>
          </cell>
          <cell r="B80" t="str">
            <v>CHARQUEADAS</v>
          </cell>
          <cell r="C80">
            <v>2005</v>
          </cell>
          <cell r="D80">
            <v>0.45646766255672061</v>
          </cell>
          <cell r="E80">
            <v>0.5160751078358945</v>
          </cell>
          <cell r="F80">
            <v>0.35823908056591275</v>
          </cell>
          <cell r="G80">
            <v>0.49508879926835453</v>
          </cell>
        </row>
        <row r="81">
          <cell r="A81" t="str">
            <v>CHARQUEADAS2006</v>
          </cell>
          <cell r="B81" t="str">
            <v>CHARQUEADAS</v>
          </cell>
          <cell r="C81">
            <v>2006</v>
          </cell>
          <cell r="D81">
            <v>0.48876801085225369</v>
          </cell>
          <cell r="E81">
            <v>0.49231883507641194</v>
          </cell>
          <cell r="F81">
            <v>0.41487243586428946</v>
          </cell>
          <cell r="G81">
            <v>0.55911276161605972</v>
          </cell>
        </row>
        <row r="82">
          <cell r="A82" t="str">
            <v>CHARQUEADAS2007</v>
          </cell>
          <cell r="B82" t="str">
            <v>CHARQUEADAS</v>
          </cell>
          <cell r="C82">
            <v>2007</v>
          </cell>
          <cell r="D82">
            <v>0.54349284685538513</v>
          </cell>
          <cell r="E82">
            <v>0.57315087333111725</v>
          </cell>
          <cell r="F82">
            <v>0.46337610685236824</v>
          </cell>
          <cell r="G82">
            <v>0.59395156038266994</v>
          </cell>
        </row>
        <row r="83">
          <cell r="A83" t="str">
            <v>CHARQUEADAS2008</v>
          </cell>
          <cell r="B83" t="str">
            <v>CHARQUEADAS</v>
          </cell>
          <cell r="C83">
            <v>2008</v>
          </cell>
          <cell r="D83">
            <v>0.54486423999399813</v>
          </cell>
          <cell r="E83">
            <v>0.49423767889642073</v>
          </cell>
          <cell r="F83">
            <v>0.553808671993406</v>
          </cell>
          <cell r="G83">
            <v>0.58654636909216773</v>
          </cell>
        </row>
        <row r="84">
          <cell r="A84" t="str">
            <v>CHARQUEADAS2009</v>
          </cell>
          <cell r="B84" t="str">
            <v>CHARQUEADAS</v>
          </cell>
          <cell r="C84">
            <v>2009</v>
          </cell>
          <cell r="D84">
            <v>0.50016399534023792</v>
          </cell>
          <cell r="E84">
            <v>0.49426291279729051</v>
          </cell>
          <cell r="F84">
            <v>0.43680640495180895</v>
          </cell>
          <cell r="G84">
            <v>0.56942266827161436</v>
          </cell>
        </row>
        <row r="85">
          <cell r="A85" t="str">
            <v>CHARQUEADAS2010</v>
          </cell>
          <cell r="B85" t="str">
            <v>CHARQUEADAS</v>
          </cell>
          <cell r="C85">
            <v>2010</v>
          </cell>
          <cell r="D85">
            <v>0.50821215034677814</v>
          </cell>
          <cell r="E85">
            <v>0.51224699879202418</v>
          </cell>
          <cell r="F85">
            <v>0.46054952976570163</v>
          </cell>
          <cell r="G85">
            <v>0.55183992248260849</v>
          </cell>
        </row>
        <row r="86">
          <cell r="A86" t="str">
            <v>CHARQUEADAS2011</v>
          </cell>
          <cell r="B86" t="str">
            <v>CHARQUEADAS</v>
          </cell>
          <cell r="C86">
            <v>2011</v>
          </cell>
          <cell r="D86">
            <v>0.517976407661768</v>
          </cell>
          <cell r="E86">
            <v>0.48095985209937275</v>
          </cell>
          <cell r="F86">
            <v>0.51833778826138011</v>
          </cell>
          <cell r="G86">
            <v>0.55463158262455126</v>
          </cell>
        </row>
        <row r="87">
          <cell r="A87" t="str">
            <v>CHARQUEADAS2012</v>
          </cell>
          <cell r="B87" t="str">
            <v>CHARQUEADAS</v>
          </cell>
          <cell r="C87">
            <v>2012</v>
          </cell>
          <cell r="D87">
            <v>0.4929849809291727</v>
          </cell>
          <cell r="E87">
            <v>0.4813347888929157</v>
          </cell>
          <cell r="F87">
            <v>0.50139068921764107</v>
          </cell>
          <cell r="G87">
            <v>0.52191298479884185</v>
          </cell>
        </row>
        <row r="88">
          <cell r="A88" t="str">
            <v>DIANÓPOLIS2002</v>
          </cell>
          <cell r="B88" t="str">
            <v>DIANÓPOLIS</v>
          </cell>
          <cell r="C88">
            <v>2002</v>
          </cell>
          <cell r="D88">
            <v>0.50564180313363927</v>
          </cell>
          <cell r="E88">
            <v>0.51106964746562034</v>
          </cell>
          <cell r="F88">
            <v>0.56778369144004082</v>
          </cell>
          <cell r="G88">
            <v>0.43807207049525648</v>
          </cell>
        </row>
        <row r="89">
          <cell r="A89" t="str">
            <v>DIANÓPOLIS2003</v>
          </cell>
          <cell r="B89" t="str">
            <v>DIANÓPOLIS</v>
          </cell>
          <cell r="C89">
            <v>2003</v>
          </cell>
          <cell r="D89">
            <v>0.46655057297504315</v>
          </cell>
          <cell r="E89">
            <v>0.50253870009573753</v>
          </cell>
          <cell r="F89">
            <v>0.47791485251703497</v>
          </cell>
          <cell r="G89">
            <v>0.41919816631235696</v>
          </cell>
        </row>
        <row r="90">
          <cell r="A90" t="str">
            <v>DIANÓPOLIS2004</v>
          </cell>
          <cell r="B90" t="str">
            <v>DIANÓPOLIS</v>
          </cell>
          <cell r="C90">
            <v>2004</v>
          </cell>
          <cell r="D90" t="str">
            <v>Indisp.</v>
          </cell>
          <cell r="E90" t="str">
            <v>Indisp.</v>
          </cell>
          <cell r="F90" t="str">
            <v>Indisp.</v>
          </cell>
          <cell r="G90" t="str">
            <v>Indisp.</v>
          </cell>
        </row>
        <row r="91">
          <cell r="A91" t="str">
            <v>DIANÓPOLIS2005</v>
          </cell>
          <cell r="B91" t="str">
            <v>DIANÓPOLIS</v>
          </cell>
          <cell r="C91">
            <v>2005</v>
          </cell>
          <cell r="D91" t="str">
            <v>Indisp.</v>
          </cell>
          <cell r="E91" t="str">
            <v>Indisp.</v>
          </cell>
          <cell r="F91" t="str">
            <v>Indisp.</v>
          </cell>
          <cell r="G91" t="str">
            <v>Indisp.</v>
          </cell>
        </row>
        <row r="92">
          <cell r="A92" t="str">
            <v>DIANÓPOLIS2006</v>
          </cell>
          <cell r="B92" t="str">
            <v>DIANÓPOLIS</v>
          </cell>
          <cell r="C92">
            <v>2006</v>
          </cell>
          <cell r="D92">
            <v>0.50087675339588966</v>
          </cell>
          <cell r="E92">
            <v>0.50548270757699032</v>
          </cell>
          <cell r="F92">
            <v>0.4954325433642075</v>
          </cell>
          <cell r="G92">
            <v>0.50171500924647128</v>
          </cell>
        </row>
        <row r="93">
          <cell r="A93" t="str">
            <v>DIANÓPOLIS2007</v>
          </cell>
          <cell r="B93" t="str">
            <v>DIANÓPOLIS</v>
          </cell>
          <cell r="C93">
            <v>2007</v>
          </cell>
          <cell r="D93">
            <v>0.49297170888060077</v>
          </cell>
          <cell r="E93">
            <v>0.56346092690975014</v>
          </cell>
          <cell r="F93">
            <v>0.4459904584355765</v>
          </cell>
          <cell r="G93">
            <v>0.46946374129647567</v>
          </cell>
        </row>
        <row r="94">
          <cell r="A94" t="str">
            <v>DIANÓPOLIS2008</v>
          </cell>
          <cell r="B94" t="str">
            <v>DIANÓPOLIS</v>
          </cell>
          <cell r="C94">
            <v>2008</v>
          </cell>
          <cell r="D94">
            <v>0.49850904849129068</v>
          </cell>
          <cell r="E94">
            <v>0.49202100659696968</v>
          </cell>
          <cell r="F94">
            <v>0.47990374572495892</v>
          </cell>
          <cell r="G94">
            <v>0.52360239315194357</v>
          </cell>
        </row>
        <row r="95">
          <cell r="A95" t="str">
            <v>DIANÓPOLIS2009</v>
          </cell>
          <cell r="B95" t="str">
            <v>DIANÓPOLIS</v>
          </cell>
          <cell r="C95">
            <v>2009</v>
          </cell>
          <cell r="D95">
            <v>0.48118125621918278</v>
          </cell>
          <cell r="E95">
            <v>0.55764117391152779</v>
          </cell>
          <cell r="F95">
            <v>0.37639560893545609</v>
          </cell>
          <cell r="G95">
            <v>0.50950698581056453</v>
          </cell>
        </row>
        <row r="96">
          <cell r="A96" t="str">
            <v>DIANÓPOLIS2010</v>
          </cell>
          <cell r="B96" t="str">
            <v>DIANÓPOLIS</v>
          </cell>
          <cell r="C96">
            <v>2010</v>
          </cell>
          <cell r="D96">
            <v>0.47287799106403661</v>
          </cell>
          <cell r="E96">
            <v>0.47753632108406596</v>
          </cell>
          <cell r="F96">
            <v>0.46132904683144971</v>
          </cell>
          <cell r="G96">
            <v>0.47976860527659426</v>
          </cell>
        </row>
        <row r="97">
          <cell r="A97" t="str">
            <v>DIANÓPOLIS2011</v>
          </cell>
          <cell r="B97" t="str">
            <v>DIANÓPOLIS</v>
          </cell>
          <cell r="C97">
            <v>2011</v>
          </cell>
          <cell r="D97">
            <v>0.51483015451854397</v>
          </cell>
          <cell r="E97">
            <v>0.58751501040243648</v>
          </cell>
          <cell r="F97">
            <v>0.45491802009742272</v>
          </cell>
          <cell r="G97">
            <v>0.50205743305577288</v>
          </cell>
        </row>
        <row r="98">
          <cell r="A98" t="str">
            <v>DIANÓPOLIS2012</v>
          </cell>
          <cell r="B98" t="str">
            <v>DIANÓPOLIS</v>
          </cell>
          <cell r="C98">
            <v>2012</v>
          </cell>
          <cell r="D98">
            <v>0.45888754052376651</v>
          </cell>
          <cell r="E98">
            <v>0.53390371826894323</v>
          </cell>
          <cell r="F98">
            <v>0.34846272518115695</v>
          </cell>
          <cell r="G98">
            <v>0.52491103194777544</v>
          </cell>
        </row>
        <row r="99">
          <cell r="A99" t="str">
            <v>DIONÍSIO CERQUEIRA2002</v>
          </cell>
          <cell r="B99" t="str">
            <v>DIONÍSIO CERQUEIRA</v>
          </cell>
          <cell r="C99">
            <v>2002</v>
          </cell>
          <cell r="D99">
            <v>0.48922880987690792</v>
          </cell>
          <cell r="E99">
            <v>0.45412275261745061</v>
          </cell>
          <cell r="F99">
            <v>0.55669736590441599</v>
          </cell>
          <cell r="G99">
            <v>0.45686631110885711</v>
          </cell>
        </row>
        <row r="100">
          <cell r="A100" t="str">
            <v>DIONÍSIO CERQUEIRA2003</v>
          </cell>
          <cell r="B100" t="str">
            <v>DIONÍSIO CERQUEIRA</v>
          </cell>
          <cell r="C100">
            <v>2003</v>
          </cell>
          <cell r="D100">
            <v>0.49925119189100825</v>
          </cell>
          <cell r="E100">
            <v>0.47538958024796252</v>
          </cell>
          <cell r="F100">
            <v>0.51908968620077933</v>
          </cell>
          <cell r="G100">
            <v>0.50327430922428273</v>
          </cell>
        </row>
        <row r="101">
          <cell r="A101" t="str">
            <v>DIONÍSIO CERQUEIRA2004</v>
          </cell>
          <cell r="B101" t="str">
            <v>DIONÍSIO CERQUEIRA</v>
          </cell>
          <cell r="C101">
            <v>2004</v>
          </cell>
          <cell r="D101">
            <v>0.45595209731672565</v>
          </cell>
          <cell r="E101">
            <v>0.3709040624793658</v>
          </cell>
          <cell r="F101">
            <v>0.48765575731076249</v>
          </cell>
          <cell r="G101">
            <v>0.50929647216004859</v>
          </cell>
        </row>
        <row r="102">
          <cell r="A102" t="str">
            <v>DIONÍSIO CERQUEIRA2005</v>
          </cell>
          <cell r="B102" t="str">
            <v>DIONÍSIO CERQUEIRA</v>
          </cell>
          <cell r="C102">
            <v>2005</v>
          </cell>
          <cell r="D102">
            <v>0.4732328268647617</v>
          </cell>
          <cell r="E102">
            <v>0.47158279638241685</v>
          </cell>
          <cell r="F102">
            <v>0.47521112517584507</v>
          </cell>
          <cell r="G102">
            <v>0.47290455903602335</v>
          </cell>
        </row>
        <row r="103">
          <cell r="A103" t="str">
            <v>DIONÍSIO CERQUEIRA2006</v>
          </cell>
          <cell r="B103" t="str">
            <v>DIONÍSIO CERQUEIRA</v>
          </cell>
          <cell r="C103">
            <v>2006</v>
          </cell>
          <cell r="D103">
            <v>0.50478692864949493</v>
          </cell>
          <cell r="E103">
            <v>0.43584737527198708</v>
          </cell>
          <cell r="F103">
            <v>0.5438911922650389</v>
          </cell>
          <cell r="G103">
            <v>0.53462221841145885</v>
          </cell>
        </row>
        <row r="104">
          <cell r="A104" t="str">
            <v>DIONÍSIO CERQUEIRA2007</v>
          </cell>
          <cell r="B104" t="str">
            <v>DIONÍSIO CERQUEIRA</v>
          </cell>
          <cell r="C104">
            <v>2007</v>
          </cell>
          <cell r="D104">
            <v>0.46574324910751225</v>
          </cell>
          <cell r="E104">
            <v>0.46647989233093867</v>
          </cell>
          <cell r="F104">
            <v>0.42598035531322359</v>
          </cell>
          <cell r="G104">
            <v>0.50476949967837448</v>
          </cell>
        </row>
        <row r="105">
          <cell r="A105" t="str">
            <v>DIONÍSIO CERQUEIRA2008</v>
          </cell>
          <cell r="B105" t="str">
            <v>DIONÍSIO CERQUEIRA</v>
          </cell>
          <cell r="C105">
            <v>2008</v>
          </cell>
          <cell r="D105">
            <v>0.53079320993300394</v>
          </cell>
          <cell r="E105">
            <v>0.47786259491189464</v>
          </cell>
          <cell r="F105">
            <v>0.5790278798863896</v>
          </cell>
          <cell r="G105">
            <v>0.53548915500072758</v>
          </cell>
        </row>
        <row r="106">
          <cell r="A106" t="str">
            <v>DIONÍSIO CERQUEIRA2009</v>
          </cell>
          <cell r="B106" t="str">
            <v>DIONÍSIO CERQUEIRA</v>
          </cell>
          <cell r="C106">
            <v>2009</v>
          </cell>
          <cell r="D106">
            <v>0.52384409390673725</v>
          </cell>
          <cell r="E106">
            <v>0.46702897763047818</v>
          </cell>
          <cell r="F106">
            <v>0.56100083510911158</v>
          </cell>
          <cell r="G106">
            <v>0.54350246898062204</v>
          </cell>
        </row>
        <row r="107">
          <cell r="A107" t="str">
            <v>DIONÍSIO CERQUEIRA2010</v>
          </cell>
          <cell r="B107" t="str">
            <v>DIONÍSIO CERQUEIRA</v>
          </cell>
          <cell r="C107">
            <v>2010</v>
          </cell>
          <cell r="D107">
            <v>0.54129322872098085</v>
          </cell>
          <cell r="E107">
            <v>0.52239056739038092</v>
          </cell>
          <cell r="F107">
            <v>0.56129747864853907</v>
          </cell>
          <cell r="G107">
            <v>0.54019164012402254</v>
          </cell>
        </row>
        <row r="108">
          <cell r="A108" t="str">
            <v>DIONÍSIO CERQUEIRA2011</v>
          </cell>
          <cell r="B108" t="str">
            <v>DIONÍSIO CERQUEIRA</v>
          </cell>
          <cell r="C108">
            <v>2011</v>
          </cell>
          <cell r="D108">
            <v>0.54481090008543376</v>
          </cell>
          <cell r="E108">
            <v>0.44745640593953595</v>
          </cell>
          <cell r="F108">
            <v>0.59525188655528039</v>
          </cell>
          <cell r="G108">
            <v>0.59172440776148483</v>
          </cell>
        </row>
        <row r="109">
          <cell r="A109" t="str">
            <v>DIONÍSIO CERQUEIRA2012</v>
          </cell>
          <cell r="B109" t="str">
            <v>DIONÍSIO CERQUEIRA</v>
          </cell>
          <cell r="C109">
            <v>2012</v>
          </cell>
          <cell r="D109">
            <v>0.57745372805363393</v>
          </cell>
          <cell r="E109">
            <v>0.56122542358982996</v>
          </cell>
          <cell r="F109">
            <v>0.66305183743642149</v>
          </cell>
          <cell r="G109">
            <v>0.53866298097327991</v>
          </cell>
        </row>
        <row r="110">
          <cell r="A110" t="str">
            <v>DIVINÓPOLIS2002</v>
          </cell>
          <cell r="B110" t="str">
            <v>DIVINÓPOLIS</v>
          </cell>
          <cell r="C110">
            <v>2002</v>
          </cell>
          <cell r="D110">
            <v>0.48888383163314147</v>
          </cell>
          <cell r="E110">
            <v>0.48967898689081224</v>
          </cell>
          <cell r="F110">
            <v>0.5216275661798887</v>
          </cell>
          <cell r="G110">
            <v>0.45534494182872343</v>
          </cell>
        </row>
        <row r="111">
          <cell r="A111" t="str">
            <v>DIVINÓPOLIS2003</v>
          </cell>
          <cell r="B111" t="str">
            <v>DIVINÓPOLIS</v>
          </cell>
          <cell r="C111">
            <v>2003</v>
          </cell>
          <cell r="D111">
            <v>0.44797203969935012</v>
          </cell>
          <cell r="E111">
            <v>0.45648336280366514</v>
          </cell>
          <cell r="F111">
            <v>0.46853145008343083</v>
          </cell>
          <cell r="G111">
            <v>0.41890130621095445</v>
          </cell>
        </row>
        <row r="112">
          <cell r="A112" t="str">
            <v>DIVINÓPOLIS2004</v>
          </cell>
          <cell r="B112" t="str">
            <v>DIVINÓPOLIS</v>
          </cell>
          <cell r="C112">
            <v>2004</v>
          </cell>
          <cell r="D112">
            <v>0.46371031780214195</v>
          </cell>
          <cell r="E112">
            <v>0.50924272582491548</v>
          </cell>
          <cell r="F112">
            <v>0.4732979721321196</v>
          </cell>
          <cell r="G112">
            <v>0.40859025544939065</v>
          </cell>
        </row>
        <row r="113">
          <cell r="A113" t="str">
            <v>DIVINÓPOLIS2005</v>
          </cell>
          <cell r="B113" t="str">
            <v>DIVINÓPOLIS</v>
          </cell>
          <cell r="C113">
            <v>2005</v>
          </cell>
          <cell r="D113" t="str">
            <v>Indisp.</v>
          </cell>
          <cell r="E113" t="str">
            <v>Indisp.</v>
          </cell>
          <cell r="F113" t="str">
            <v>Indisp.</v>
          </cell>
          <cell r="G113" t="str">
            <v>Indisp.</v>
          </cell>
        </row>
        <row r="114">
          <cell r="A114" t="str">
            <v>DIVINÓPOLIS2006</v>
          </cell>
          <cell r="B114" t="str">
            <v>DIVINÓPOLIS</v>
          </cell>
          <cell r="C114">
            <v>2006</v>
          </cell>
          <cell r="D114">
            <v>0.49988991597341798</v>
          </cell>
          <cell r="E114">
            <v>0.56617510001367832</v>
          </cell>
          <cell r="F114">
            <v>0.45148098984110208</v>
          </cell>
          <cell r="G114">
            <v>0.48201365806547347</v>
          </cell>
        </row>
        <row r="115">
          <cell r="A115" t="str">
            <v>DIVINÓPOLIS2007</v>
          </cell>
          <cell r="B115" t="str">
            <v>DIVINÓPOLIS</v>
          </cell>
          <cell r="C115">
            <v>2007</v>
          </cell>
          <cell r="D115">
            <v>0.5293914353297744</v>
          </cell>
          <cell r="E115">
            <v>0.59630174181650131</v>
          </cell>
          <cell r="F115">
            <v>0.44849978885488445</v>
          </cell>
          <cell r="G115">
            <v>0.54337277531793737</v>
          </cell>
        </row>
        <row r="116">
          <cell r="A116" t="str">
            <v>DIVINÓPOLIS2008</v>
          </cell>
          <cell r="B116" t="str">
            <v>DIVINÓPOLIS</v>
          </cell>
          <cell r="C116">
            <v>2008</v>
          </cell>
          <cell r="D116">
            <v>0.54511113688469448</v>
          </cell>
          <cell r="E116">
            <v>0.61972970810472328</v>
          </cell>
          <cell r="F116">
            <v>0.47118368045676906</v>
          </cell>
          <cell r="G116">
            <v>0.54442002209259088</v>
          </cell>
        </row>
        <row r="117">
          <cell r="A117" t="str">
            <v>DIVINÓPOLIS2009</v>
          </cell>
          <cell r="B117" t="str">
            <v>DIVINÓPOLIS</v>
          </cell>
          <cell r="C117">
            <v>2009</v>
          </cell>
          <cell r="D117">
            <v>0.54965552504695403</v>
          </cell>
          <cell r="E117">
            <v>0.58718824360131028</v>
          </cell>
          <cell r="F117">
            <v>0.49435764276768962</v>
          </cell>
          <cell r="G117">
            <v>0.56742068877186236</v>
          </cell>
        </row>
        <row r="118">
          <cell r="A118" t="str">
            <v>DIVINÓPOLIS2010</v>
          </cell>
          <cell r="B118" t="str">
            <v>DIVINÓPOLIS</v>
          </cell>
          <cell r="C118">
            <v>2010</v>
          </cell>
          <cell r="D118">
            <v>0.49357465702071918</v>
          </cell>
          <cell r="E118">
            <v>0.53439597456588817</v>
          </cell>
          <cell r="F118">
            <v>0.46127448393617793</v>
          </cell>
          <cell r="G118">
            <v>0.48505351256009144</v>
          </cell>
        </row>
        <row r="119">
          <cell r="A119" t="str">
            <v>DIVINÓPOLIS2011</v>
          </cell>
          <cell r="B119" t="str">
            <v>DIVINÓPOLIS</v>
          </cell>
          <cell r="C119">
            <v>2011</v>
          </cell>
          <cell r="D119">
            <v>0.51102351849843908</v>
          </cell>
          <cell r="E119">
            <v>0.4951442442392624</v>
          </cell>
          <cell r="F119">
            <v>0.5067732884165298</v>
          </cell>
          <cell r="G119">
            <v>0.53115302283952492</v>
          </cell>
        </row>
        <row r="120">
          <cell r="A120" t="str">
            <v>DIVINÓPOLIS2012</v>
          </cell>
          <cell r="B120" t="str">
            <v>DIVINÓPOLIS</v>
          </cell>
          <cell r="C120">
            <v>2012</v>
          </cell>
          <cell r="D120">
            <v>0.49371216287506398</v>
          </cell>
          <cell r="E120">
            <v>0.48095376711145144</v>
          </cell>
          <cell r="F120">
            <v>0.51446599442581098</v>
          </cell>
          <cell r="G120">
            <v>0.52360863446535855</v>
          </cell>
        </row>
        <row r="121">
          <cell r="A121" t="str">
            <v>ELDORADO DO SUL2002</v>
          </cell>
          <cell r="B121" t="str">
            <v>ELDORADO DO SUL</v>
          </cell>
          <cell r="C121">
            <v>2002</v>
          </cell>
          <cell r="D121">
            <v>0.54201782306513613</v>
          </cell>
          <cell r="E121">
            <v>0.51866884672311619</v>
          </cell>
          <cell r="F121">
            <v>0.52473638798569966</v>
          </cell>
          <cell r="G121">
            <v>0.58264823448659264</v>
          </cell>
        </row>
        <row r="122">
          <cell r="A122" t="str">
            <v>ELDORADO DO SUL2003</v>
          </cell>
          <cell r="B122" t="str">
            <v>ELDORADO DO SUL</v>
          </cell>
          <cell r="C122">
            <v>2003</v>
          </cell>
          <cell r="D122">
            <v>0.50390015909795338</v>
          </cell>
          <cell r="E122">
            <v>0.50938947176502447</v>
          </cell>
          <cell r="F122">
            <v>0.4937559199244525</v>
          </cell>
          <cell r="G122">
            <v>0.50855508560438301</v>
          </cell>
        </row>
        <row r="123">
          <cell r="A123" t="str">
            <v>ELDORADO DO SUL2004</v>
          </cell>
          <cell r="B123" t="str">
            <v>ELDORADO DO SUL</v>
          </cell>
          <cell r="C123">
            <v>2004</v>
          </cell>
          <cell r="D123">
            <v>0.50327937148488855</v>
          </cell>
          <cell r="E123">
            <v>0.48792164183468251</v>
          </cell>
          <cell r="F123">
            <v>0.48905318204190412</v>
          </cell>
          <cell r="G123">
            <v>0.5328632905780788</v>
          </cell>
        </row>
        <row r="124">
          <cell r="A124" t="str">
            <v>ELDORADO DO SUL2005</v>
          </cell>
          <cell r="B124" t="str">
            <v>ELDORADO DO SUL</v>
          </cell>
          <cell r="C124">
            <v>2005</v>
          </cell>
          <cell r="D124">
            <v>0.54066772957085685</v>
          </cell>
          <cell r="E124">
            <v>0.5644346566399141</v>
          </cell>
          <cell r="F124">
            <v>0.51776675396296989</v>
          </cell>
          <cell r="G124">
            <v>0.53980177810968644</v>
          </cell>
        </row>
        <row r="125">
          <cell r="A125" t="str">
            <v>ELDORADO DO SUL2006</v>
          </cell>
          <cell r="B125" t="str">
            <v>ELDORADO DO SUL</v>
          </cell>
          <cell r="C125">
            <v>2006</v>
          </cell>
          <cell r="D125">
            <v>0.51358131105080229</v>
          </cell>
          <cell r="E125">
            <v>0.4530858083224214</v>
          </cell>
          <cell r="F125">
            <v>0.49585832790656625</v>
          </cell>
          <cell r="G125">
            <v>0.59179979692341933</v>
          </cell>
        </row>
        <row r="126">
          <cell r="A126" t="str">
            <v>ELDORADO DO SUL2007</v>
          </cell>
          <cell r="B126" t="str">
            <v>ELDORADO DO SUL</v>
          </cell>
          <cell r="C126">
            <v>2007</v>
          </cell>
          <cell r="D126">
            <v>0.53738001335436814</v>
          </cell>
          <cell r="E126">
            <v>0.4775392475574089</v>
          </cell>
          <cell r="F126">
            <v>0.47946184753110249</v>
          </cell>
          <cell r="G126">
            <v>0.65513894497459313</v>
          </cell>
        </row>
        <row r="127">
          <cell r="A127" t="str">
            <v>ELDORADO DO SUL2008</v>
          </cell>
          <cell r="B127" t="str">
            <v>ELDORADO DO SUL</v>
          </cell>
          <cell r="C127">
            <v>2008</v>
          </cell>
          <cell r="D127">
            <v>0.52928137805101905</v>
          </cell>
          <cell r="E127">
            <v>0.53829247136957747</v>
          </cell>
          <cell r="F127">
            <v>0.47001260579415943</v>
          </cell>
          <cell r="G127">
            <v>0.57953905698932018</v>
          </cell>
        </row>
        <row r="128">
          <cell r="A128" t="str">
            <v>ELDORADO DO SUL2009</v>
          </cell>
          <cell r="B128" t="str">
            <v>ELDORADO DO SUL</v>
          </cell>
          <cell r="C128">
            <v>2009</v>
          </cell>
          <cell r="D128">
            <v>0.50922612068069428</v>
          </cell>
          <cell r="E128">
            <v>0.54501921679163023</v>
          </cell>
          <cell r="F128">
            <v>0.38018670925011638</v>
          </cell>
          <cell r="G128">
            <v>0.60247243600033618</v>
          </cell>
        </row>
        <row r="129">
          <cell r="A129" t="str">
            <v>ELDORADO DO SUL2010</v>
          </cell>
          <cell r="B129" t="str">
            <v>ELDORADO DO SUL</v>
          </cell>
          <cell r="C129">
            <v>2010</v>
          </cell>
          <cell r="D129">
            <v>0.43967731663704707</v>
          </cell>
          <cell r="E129">
            <v>0.47007654102999591</v>
          </cell>
          <cell r="F129">
            <v>0.34869053117836851</v>
          </cell>
          <cell r="G129">
            <v>0.50026487770277672</v>
          </cell>
        </row>
        <row r="130">
          <cell r="A130" t="str">
            <v>ELDORADO DO SUL2011</v>
          </cell>
          <cell r="B130" t="str">
            <v>ELDORADO DO SUL</v>
          </cell>
          <cell r="C130">
            <v>2011</v>
          </cell>
          <cell r="D130">
            <v>0.48525681278180888</v>
          </cell>
          <cell r="E130">
            <v>0.49112974656085723</v>
          </cell>
          <cell r="F130">
            <v>0.37594129747940785</v>
          </cell>
          <cell r="G130">
            <v>0.58869939430516149</v>
          </cell>
        </row>
        <row r="131">
          <cell r="A131" t="str">
            <v>ELDORADO DO SUL2012</v>
          </cell>
          <cell r="B131" t="str">
            <v>ELDORADO DO SUL</v>
          </cell>
          <cell r="C131">
            <v>2012</v>
          </cell>
          <cell r="D131">
            <v>0.49200191891342387</v>
          </cell>
          <cell r="E131">
            <v>0.46872293713986507</v>
          </cell>
          <cell r="F131">
            <v>0.46123871884806195</v>
          </cell>
          <cell r="G131">
            <v>0.56881477060945962</v>
          </cell>
        </row>
        <row r="132">
          <cell r="A132" t="str">
            <v>FRONTEIRAS2002</v>
          </cell>
          <cell r="B132" t="str">
            <v>FRONTEIRAS</v>
          </cell>
          <cell r="C132">
            <v>2002</v>
          </cell>
          <cell r="D132">
            <v>0.49729045144874556</v>
          </cell>
          <cell r="E132">
            <v>0.53294704448077868</v>
          </cell>
          <cell r="F132">
            <v>0.51630317133319636</v>
          </cell>
          <cell r="G132">
            <v>0.44262113853226182</v>
          </cell>
        </row>
        <row r="133">
          <cell r="A133" t="str">
            <v>FRONTEIRAS2003</v>
          </cell>
          <cell r="B133" t="str">
            <v>FRONTEIRAS</v>
          </cell>
          <cell r="C133">
            <v>2003</v>
          </cell>
          <cell r="D133" t="str">
            <v>Indisp.</v>
          </cell>
          <cell r="E133" t="str">
            <v>Indisp.</v>
          </cell>
          <cell r="F133" t="str">
            <v>Indisp.</v>
          </cell>
          <cell r="G133" t="str">
            <v>Indisp.</v>
          </cell>
        </row>
        <row r="134">
          <cell r="A134" t="str">
            <v>FRONTEIRAS2004</v>
          </cell>
          <cell r="B134" t="str">
            <v>FRONTEIRAS</v>
          </cell>
          <cell r="C134">
            <v>2004</v>
          </cell>
          <cell r="D134">
            <v>0.50469018216506856</v>
          </cell>
          <cell r="E134">
            <v>0.57279622444456413</v>
          </cell>
          <cell r="F134">
            <v>0.46262376302620906</v>
          </cell>
          <cell r="G134">
            <v>0.47865055902443254</v>
          </cell>
        </row>
        <row r="135">
          <cell r="A135" t="str">
            <v>FRONTEIRAS2005</v>
          </cell>
          <cell r="B135" t="str">
            <v>FRONTEIRAS</v>
          </cell>
          <cell r="C135">
            <v>2005</v>
          </cell>
          <cell r="D135">
            <v>0.49864878733830215</v>
          </cell>
          <cell r="E135">
            <v>0.56630126381522916</v>
          </cell>
          <cell r="F135">
            <v>0.45486677909031686</v>
          </cell>
          <cell r="G135">
            <v>0.4747783191093603</v>
          </cell>
        </row>
        <row r="136">
          <cell r="A136" t="str">
            <v>FRONTEIRAS2006</v>
          </cell>
          <cell r="B136" t="str">
            <v>FRONTEIRAS</v>
          </cell>
          <cell r="C136">
            <v>2006</v>
          </cell>
          <cell r="D136">
            <v>0.48941629281445592</v>
          </cell>
          <cell r="E136">
            <v>0.52195321911116221</v>
          </cell>
          <cell r="F136">
            <v>0.41005283860059932</v>
          </cell>
          <cell r="G136">
            <v>0.53624282073160634</v>
          </cell>
        </row>
        <row r="137">
          <cell r="A137" t="str">
            <v>FRONTEIRAS2007</v>
          </cell>
          <cell r="B137" t="str">
            <v>FRONTEIRAS</v>
          </cell>
          <cell r="C137">
            <v>2007</v>
          </cell>
          <cell r="D137">
            <v>0.49186060705779883</v>
          </cell>
          <cell r="E137">
            <v>0.52723183871871837</v>
          </cell>
          <cell r="F137">
            <v>0.33136859597645446</v>
          </cell>
          <cell r="G137">
            <v>0.61698138647822376</v>
          </cell>
        </row>
        <row r="138">
          <cell r="A138" t="str">
            <v>FRONTEIRAS2008</v>
          </cell>
          <cell r="B138" t="str">
            <v>FRONTEIRAS</v>
          </cell>
          <cell r="C138">
            <v>2008</v>
          </cell>
          <cell r="D138">
            <v>0.47258823587251686</v>
          </cell>
          <cell r="E138">
            <v>0.54103273548930397</v>
          </cell>
          <cell r="F138">
            <v>0.35924095669574907</v>
          </cell>
          <cell r="G138">
            <v>0.51749101543249754</v>
          </cell>
        </row>
        <row r="139">
          <cell r="A139" t="str">
            <v>FRONTEIRAS2009</v>
          </cell>
          <cell r="B139" t="str">
            <v>FRONTEIRAS</v>
          </cell>
          <cell r="C139">
            <v>2009</v>
          </cell>
          <cell r="D139">
            <v>0.48651621491776575</v>
          </cell>
          <cell r="E139">
            <v>0.51771914001734887</v>
          </cell>
          <cell r="F139">
            <v>0.36272808509286031</v>
          </cell>
          <cell r="G139">
            <v>0.57910141964308814</v>
          </cell>
        </row>
        <row r="140">
          <cell r="A140" t="str">
            <v>FRONTEIRAS2010</v>
          </cell>
          <cell r="B140" t="str">
            <v>FRONTEIRAS</v>
          </cell>
          <cell r="C140">
            <v>2010</v>
          </cell>
          <cell r="D140">
            <v>0.48870857909736359</v>
          </cell>
          <cell r="E140">
            <v>0.53185982065510418</v>
          </cell>
          <cell r="F140">
            <v>0.34492100409909932</v>
          </cell>
          <cell r="G140">
            <v>0.58934491253788734</v>
          </cell>
        </row>
        <row r="141">
          <cell r="A141" t="str">
            <v>FRONTEIRAS2011</v>
          </cell>
          <cell r="B141" t="str">
            <v>FRONTEIRAS</v>
          </cell>
          <cell r="C141">
            <v>2011</v>
          </cell>
          <cell r="D141">
            <v>0.42974418789084018</v>
          </cell>
          <cell r="E141">
            <v>0.4441386116805815</v>
          </cell>
          <cell r="F141">
            <v>0.29750688421779842</v>
          </cell>
          <cell r="G141">
            <v>0.54758706777414079</v>
          </cell>
        </row>
        <row r="142">
          <cell r="A142" t="str">
            <v>FRONTEIRAS2012</v>
          </cell>
          <cell r="B142" t="str">
            <v>FRONTEIRAS</v>
          </cell>
          <cell r="C142">
            <v>2012</v>
          </cell>
          <cell r="D142">
            <v>0.50447538107839085</v>
          </cell>
          <cell r="E142">
            <v>0.54574706424968067</v>
          </cell>
          <cell r="F142">
            <v>0.39274790219851435</v>
          </cell>
          <cell r="G142">
            <v>0.60112304979891218</v>
          </cell>
        </row>
        <row r="143">
          <cell r="A143" t="str">
            <v>GENERAL CâMARA2002</v>
          </cell>
          <cell r="B143" t="str">
            <v>GENERAL CâMARA</v>
          </cell>
          <cell r="C143">
            <v>2002</v>
          </cell>
          <cell r="D143">
            <v>0.45976344288371579</v>
          </cell>
          <cell r="E143">
            <v>0.40508745119148437</v>
          </cell>
          <cell r="F143">
            <v>0.41821631149091187</v>
          </cell>
          <cell r="G143">
            <v>0.55598656596875107</v>
          </cell>
        </row>
        <row r="144">
          <cell r="A144" t="str">
            <v>GENERAL CâMARA2003</v>
          </cell>
          <cell r="B144" t="str">
            <v>GENERAL CâMARA</v>
          </cell>
          <cell r="C144">
            <v>2003</v>
          </cell>
          <cell r="D144">
            <v>0.4716268571195581</v>
          </cell>
          <cell r="E144">
            <v>0.49975584027352166</v>
          </cell>
          <cell r="F144">
            <v>0.44359956850099896</v>
          </cell>
          <cell r="G144">
            <v>0.47152516258415372</v>
          </cell>
        </row>
        <row r="145">
          <cell r="A145" t="str">
            <v>GENERAL CâMARA2004</v>
          </cell>
          <cell r="B145" t="str">
            <v>GENERAL CâMARA</v>
          </cell>
          <cell r="C145">
            <v>2004</v>
          </cell>
          <cell r="D145">
            <v>0.42979396964855643</v>
          </cell>
          <cell r="E145">
            <v>0.44380109106203774</v>
          </cell>
          <cell r="F145">
            <v>0.40920221378162164</v>
          </cell>
          <cell r="G145">
            <v>0.43637860410200985</v>
          </cell>
        </row>
        <row r="146">
          <cell r="A146" t="str">
            <v>GENERAL CâMARA2005</v>
          </cell>
          <cell r="B146" t="str">
            <v>GENERAL CâMARA</v>
          </cell>
          <cell r="C146">
            <v>2005</v>
          </cell>
          <cell r="D146" t="str">
            <v>N/D</v>
          </cell>
          <cell r="E146" t="str">
            <v>N/D</v>
          </cell>
          <cell r="F146" t="str">
            <v>N/D</v>
          </cell>
          <cell r="G146" t="str">
            <v>N/D</v>
          </cell>
        </row>
        <row r="147">
          <cell r="A147" t="str">
            <v>GENERAL CâMARA2006</v>
          </cell>
          <cell r="B147" t="str">
            <v>GENERAL CâMARA</v>
          </cell>
          <cell r="C147">
            <v>2006</v>
          </cell>
          <cell r="D147">
            <v>0.48471385472038692</v>
          </cell>
          <cell r="E147">
            <v>0.44483296775286457</v>
          </cell>
          <cell r="F147">
            <v>0.50473350773194436</v>
          </cell>
          <cell r="G147">
            <v>0.50457508867635192</v>
          </cell>
        </row>
        <row r="148">
          <cell r="A148" t="str">
            <v>GENERAL CâMARA2007</v>
          </cell>
          <cell r="B148" t="str">
            <v>GENERAL CâMARA</v>
          </cell>
          <cell r="C148">
            <v>2007</v>
          </cell>
          <cell r="D148">
            <v>0.47974128234723895</v>
          </cell>
          <cell r="E148">
            <v>0.48463530081106915</v>
          </cell>
          <cell r="F148">
            <v>0.39548436327382014</v>
          </cell>
          <cell r="G148">
            <v>0.55910418295682751</v>
          </cell>
        </row>
        <row r="149">
          <cell r="A149" t="str">
            <v>GENERAL CâMARA2008</v>
          </cell>
          <cell r="B149" t="str">
            <v>GENERAL CâMARA</v>
          </cell>
          <cell r="C149">
            <v>2008</v>
          </cell>
          <cell r="D149">
            <v>0.47944068582837396</v>
          </cell>
          <cell r="E149">
            <v>0.50023421231271104</v>
          </cell>
          <cell r="F149">
            <v>0.46923218098999092</v>
          </cell>
          <cell r="G149">
            <v>0.46885566418242008</v>
          </cell>
        </row>
        <row r="150">
          <cell r="A150" t="str">
            <v>GENERAL CâMARA2009</v>
          </cell>
          <cell r="B150" t="str">
            <v>GENERAL CâMARA</v>
          </cell>
          <cell r="C150">
            <v>2009</v>
          </cell>
          <cell r="D150">
            <v>0.46658855169216018</v>
          </cell>
          <cell r="E150">
            <v>0.45437769106330306</v>
          </cell>
          <cell r="F150">
            <v>0.48353752429022023</v>
          </cell>
          <cell r="G150">
            <v>0.46185043972295731</v>
          </cell>
        </row>
        <row r="151">
          <cell r="A151" t="str">
            <v>GENERAL CâMARA2010</v>
          </cell>
          <cell r="B151" t="str">
            <v>GENERAL CâMARA</v>
          </cell>
          <cell r="C151">
            <v>2010</v>
          </cell>
          <cell r="D151">
            <v>0.50059502901534292</v>
          </cell>
          <cell r="E151">
            <v>0.49964991055411323</v>
          </cell>
          <cell r="F151">
            <v>0.54703105751612657</v>
          </cell>
          <cell r="G151">
            <v>0.4551041189757889</v>
          </cell>
        </row>
        <row r="152">
          <cell r="A152" t="str">
            <v>GENERAL CâMARA2011</v>
          </cell>
          <cell r="B152" t="str">
            <v>GENERAL CâMARA</v>
          </cell>
          <cell r="C152">
            <v>2011</v>
          </cell>
          <cell r="D152">
            <v>0.51190134365927265</v>
          </cell>
          <cell r="E152">
            <v>0.45579341588013655</v>
          </cell>
          <cell r="F152">
            <v>0.55566163925391032</v>
          </cell>
          <cell r="G152">
            <v>0.52424897584377128</v>
          </cell>
        </row>
        <row r="153">
          <cell r="A153" t="str">
            <v>GENERAL CâMARA2012</v>
          </cell>
          <cell r="B153" t="str">
            <v>GENERAL CâMARA</v>
          </cell>
          <cell r="C153">
            <v>2012</v>
          </cell>
          <cell r="D153">
            <v>0.48073088953970461</v>
          </cell>
          <cell r="E153">
            <v>0.4508510346136842</v>
          </cell>
          <cell r="F153">
            <v>0.47090891897150194</v>
          </cell>
          <cell r="G153">
            <v>0.54556050423564684</v>
          </cell>
        </row>
        <row r="154">
          <cell r="A154" t="str">
            <v>IPUIÚNA2002</v>
          </cell>
          <cell r="B154" t="str">
            <v>IPUIÚNA</v>
          </cell>
          <cell r="C154">
            <v>2002</v>
          </cell>
          <cell r="D154">
            <v>0.46501020162074952</v>
          </cell>
          <cell r="E154">
            <v>0.40083709854787214</v>
          </cell>
          <cell r="F154">
            <v>0.49104620056590265</v>
          </cell>
          <cell r="G154">
            <v>0.50314730574847366</v>
          </cell>
        </row>
        <row r="155">
          <cell r="A155" t="str">
            <v>IPUIÚNA2003</v>
          </cell>
          <cell r="B155" t="str">
            <v>IPUIÚNA</v>
          </cell>
          <cell r="C155">
            <v>2003</v>
          </cell>
          <cell r="D155">
            <v>0.49481786205731382</v>
          </cell>
          <cell r="E155">
            <v>0.49879571356776836</v>
          </cell>
          <cell r="F155">
            <v>0.50452488978947951</v>
          </cell>
          <cell r="G155">
            <v>0.48113298281469347</v>
          </cell>
        </row>
        <row r="156">
          <cell r="A156" t="str">
            <v>IPUIÚNA2004</v>
          </cell>
          <cell r="B156" t="str">
            <v>IPUIÚNA</v>
          </cell>
          <cell r="C156">
            <v>2004</v>
          </cell>
          <cell r="D156">
            <v>0.49479987038199241</v>
          </cell>
          <cell r="E156">
            <v>0.48482640101507096</v>
          </cell>
          <cell r="F156">
            <v>0.56110108317227159</v>
          </cell>
          <cell r="G156">
            <v>0.43847212695863469</v>
          </cell>
        </row>
        <row r="157">
          <cell r="A157" t="str">
            <v>IPUIÚNA2005</v>
          </cell>
          <cell r="B157" t="str">
            <v>IPUIÚNA</v>
          </cell>
          <cell r="C157">
            <v>2005</v>
          </cell>
          <cell r="D157">
            <v>0.537741529450524</v>
          </cell>
          <cell r="E157">
            <v>0.54553809192205582</v>
          </cell>
          <cell r="F157">
            <v>0.55974633491803305</v>
          </cell>
          <cell r="G157">
            <v>0.50794016151148336</v>
          </cell>
        </row>
        <row r="158">
          <cell r="A158" t="str">
            <v>IPUIÚNA2006</v>
          </cell>
          <cell r="B158" t="str">
            <v>IPUIÚNA</v>
          </cell>
          <cell r="C158">
            <v>2006</v>
          </cell>
          <cell r="D158">
            <v>0.54274401478172896</v>
          </cell>
          <cell r="E158">
            <v>0.46393240899062305</v>
          </cell>
          <cell r="F158">
            <v>0.58541060865710592</v>
          </cell>
          <cell r="G158">
            <v>0.57888902669745768</v>
          </cell>
        </row>
        <row r="159">
          <cell r="A159" t="str">
            <v>IPUIÚNA2007</v>
          </cell>
          <cell r="B159" t="str">
            <v>IPUIÚNA</v>
          </cell>
          <cell r="C159">
            <v>2007</v>
          </cell>
          <cell r="D159">
            <v>0.53374994839406575</v>
          </cell>
          <cell r="E159">
            <v>0.45972567494341859</v>
          </cell>
          <cell r="F159">
            <v>0.61292175950671657</v>
          </cell>
          <cell r="G159">
            <v>0.52860241073206216</v>
          </cell>
        </row>
        <row r="160">
          <cell r="A160" t="str">
            <v>IPUIÚNA2008</v>
          </cell>
          <cell r="B160" t="str">
            <v>IPUIÚNA</v>
          </cell>
          <cell r="C160">
            <v>2008</v>
          </cell>
          <cell r="D160">
            <v>0.59589715761540607</v>
          </cell>
          <cell r="E160">
            <v>0.48551155473584762</v>
          </cell>
          <cell r="F160">
            <v>0.70996848049815886</v>
          </cell>
          <cell r="G160">
            <v>0.59221143761221184</v>
          </cell>
        </row>
        <row r="161">
          <cell r="A161" t="str">
            <v>IPUIÚNA2009</v>
          </cell>
          <cell r="B161" t="str">
            <v>IPUIÚNA</v>
          </cell>
          <cell r="C161">
            <v>2009</v>
          </cell>
          <cell r="D161">
            <v>0.51529484233745915</v>
          </cell>
          <cell r="E161">
            <v>0.45594720616627615</v>
          </cell>
          <cell r="F161">
            <v>0.51001237060160431</v>
          </cell>
          <cell r="G161">
            <v>0.57992495024449708</v>
          </cell>
        </row>
        <row r="162">
          <cell r="A162" t="str">
            <v>IPUIÚNA2010</v>
          </cell>
          <cell r="B162" t="str">
            <v>IPUIÚNA</v>
          </cell>
          <cell r="C162">
            <v>2010</v>
          </cell>
          <cell r="D162">
            <v>0.51772288700559976</v>
          </cell>
          <cell r="E162">
            <v>0.51178998929510755</v>
          </cell>
          <cell r="F162">
            <v>0.53031778484715364</v>
          </cell>
          <cell r="G162">
            <v>0.5110608868745381</v>
          </cell>
        </row>
        <row r="163">
          <cell r="A163" t="str">
            <v>IPUIÚNA2011</v>
          </cell>
          <cell r="B163" t="str">
            <v>IPUIÚNA</v>
          </cell>
          <cell r="C163">
            <v>2011</v>
          </cell>
          <cell r="D163">
            <v>0.52376386576625367</v>
          </cell>
          <cell r="E163">
            <v>0.45124992153824345</v>
          </cell>
          <cell r="F163">
            <v>0.54594935012090196</v>
          </cell>
          <cell r="G163">
            <v>0.57409232563961543</v>
          </cell>
        </row>
        <row r="164">
          <cell r="A164" t="str">
            <v>IPUIÚNA2012</v>
          </cell>
          <cell r="B164" t="str">
            <v>IPUIÚNA</v>
          </cell>
          <cell r="C164">
            <v>2012</v>
          </cell>
          <cell r="D164">
            <v>0.49873633719215721</v>
          </cell>
          <cell r="E164">
            <v>0.4755694182375883</v>
          </cell>
          <cell r="F164">
            <v>0.52604999912928907</v>
          </cell>
          <cell r="G164">
            <v>0.52203684107767268</v>
          </cell>
        </row>
        <row r="165">
          <cell r="A165" t="str">
            <v>ITAMBACURI2002</v>
          </cell>
          <cell r="B165" t="str">
            <v>ITAMBACURI</v>
          </cell>
          <cell r="C165">
            <v>2002</v>
          </cell>
          <cell r="D165">
            <v>0.43170192229616644</v>
          </cell>
          <cell r="E165">
            <v>0.45968004778159677</v>
          </cell>
          <cell r="F165">
            <v>0.40217208849393743</v>
          </cell>
          <cell r="G165">
            <v>0.43325363061296501</v>
          </cell>
        </row>
        <row r="166">
          <cell r="A166" t="str">
            <v>ITAMBACURI2003</v>
          </cell>
          <cell r="B166" t="str">
            <v>ITAMBACURI</v>
          </cell>
          <cell r="C166">
            <v>2003</v>
          </cell>
          <cell r="D166">
            <v>0.48169614776950725</v>
          </cell>
          <cell r="E166">
            <v>0.49064259618014466</v>
          </cell>
          <cell r="F166">
            <v>0.54158218842376205</v>
          </cell>
          <cell r="G166">
            <v>0.41286365870461506</v>
          </cell>
        </row>
        <row r="167">
          <cell r="A167" t="str">
            <v>ITAMBACURI2004</v>
          </cell>
          <cell r="B167" t="str">
            <v>ITAMBACURI</v>
          </cell>
          <cell r="C167">
            <v>2004</v>
          </cell>
          <cell r="D167">
            <v>0.4346697133669542</v>
          </cell>
          <cell r="E167">
            <v>0.45823273261555952</v>
          </cell>
          <cell r="F167">
            <v>0.43372993697952311</v>
          </cell>
          <cell r="G167">
            <v>0.41204647050577992</v>
          </cell>
        </row>
        <row r="168">
          <cell r="A168" t="str">
            <v>ITAMBACURI2005</v>
          </cell>
          <cell r="B168" t="str">
            <v>ITAMBACURI</v>
          </cell>
          <cell r="C168">
            <v>2005</v>
          </cell>
          <cell r="D168" t="str">
            <v>Indisp.</v>
          </cell>
          <cell r="E168" t="str">
            <v>Indisp.</v>
          </cell>
          <cell r="F168" t="str">
            <v>Indisp.</v>
          </cell>
          <cell r="G168" t="str">
            <v>Indisp.</v>
          </cell>
        </row>
        <row r="169">
          <cell r="A169" t="str">
            <v>ITAMBACURI2006</v>
          </cell>
          <cell r="B169" t="str">
            <v>ITAMBACURI</v>
          </cell>
          <cell r="C169">
            <v>2006</v>
          </cell>
          <cell r="D169">
            <v>0.47153031420222841</v>
          </cell>
          <cell r="E169">
            <v>0.48632970947539755</v>
          </cell>
          <cell r="F169">
            <v>0.45826297122012499</v>
          </cell>
          <cell r="G169">
            <v>0.46999826191116267</v>
          </cell>
        </row>
        <row r="170">
          <cell r="A170" t="str">
            <v>ITAMBACURI2007</v>
          </cell>
          <cell r="B170" t="str">
            <v>ITAMBACURI</v>
          </cell>
          <cell r="C170">
            <v>2007</v>
          </cell>
          <cell r="D170">
            <v>0.49285082553666365</v>
          </cell>
          <cell r="E170">
            <v>0.49684481435632177</v>
          </cell>
          <cell r="F170">
            <v>0.46537940992107152</v>
          </cell>
          <cell r="G170">
            <v>0.5163282523325976</v>
          </cell>
        </row>
        <row r="171">
          <cell r="A171" t="str">
            <v>ITAMBACURI2008</v>
          </cell>
          <cell r="B171" t="str">
            <v>ITAMBACURI</v>
          </cell>
          <cell r="C171">
            <v>2008</v>
          </cell>
          <cell r="D171" t="str">
            <v>Indisp.</v>
          </cell>
          <cell r="E171" t="str">
            <v>Indisp.</v>
          </cell>
          <cell r="F171" t="str">
            <v>Indisp.</v>
          </cell>
          <cell r="G171" t="str">
            <v>Indisp.</v>
          </cell>
        </row>
        <row r="172">
          <cell r="A172" t="str">
            <v>ITAMBACURI2009</v>
          </cell>
          <cell r="B172" t="str">
            <v>ITAMBACURI</v>
          </cell>
          <cell r="C172">
            <v>2009</v>
          </cell>
          <cell r="D172" t="str">
            <v>Indisp.</v>
          </cell>
          <cell r="E172" t="str">
            <v>Indisp.</v>
          </cell>
          <cell r="F172" t="str">
            <v>Indisp.</v>
          </cell>
          <cell r="G172" t="str">
            <v>Indisp.</v>
          </cell>
        </row>
        <row r="173">
          <cell r="A173" t="str">
            <v>ITAMBACURI2010</v>
          </cell>
          <cell r="B173" t="str">
            <v>ITAMBACURI</v>
          </cell>
          <cell r="C173">
            <v>2010</v>
          </cell>
          <cell r="D173">
            <v>0.37573408997872776</v>
          </cell>
          <cell r="E173">
            <v>0.34801529299114797</v>
          </cell>
          <cell r="F173">
            <v>0.27382571915188675</v>
          </cell>
          <cell r="G173">
            <v>0.50536125779314844</v>
          </cell>
        </row>
        <row r="174">
          <cell r="A174" t="str">
            <v>ITAMBACURI2011</v>
          </cell>
          <cell r="B174" t="str">
            <v>ITAMBACURI</v>
          </cell>
          <cell r="C174">
            <v>2011</v>
          </cell>
          <cell r="D174">
            <v>0.44455707464330613</v>
          </cell>
          <cell r="E174">
            <v>0.48757293000027108</v>
          </cell>
          <cell r="F174">
            <v>0.3292490225512405</v>
          </cell>
          <cell r="G174">
            <v>0.51684927137840686</v>
          </cell>
        </row>
        <row r="175">
          <cell r="A175" t="str">
            <v>ITAMBACURI2012</v>
          </cell>
          <cell r="B175" t="str">
            <v>ITAMBACURI</v>
          </cell>
          <cell r="C175">
            <v>2012</v>
          </cell>
          <cell r="D175" t="str">
            <v>Indisp.</v>
          </cell>
          <cell r="E175" t="str">
            <v>Indisp.</v>
          </cell>
          <cell r="F175" t="str">
            <v>Indisp.</v>
          </cell>
          <cell r="G175" t="str">
            <v>Indisp.</v>
          </cell>
        </row>
        <row r="176">
          <cell r="A176" t="str">
            <v>LARANJEIRAS DO SUL2002</v>
          </cell>
          <cell r="B176" t="str">
            <v>LARANJEIRAS DO SUL</v>
          </cell>
          <cell r="C176">
            <v>2002</v>
          </cell>
          <cell r="D176">
            <v>0.5054636148827133</v>
          </cell>
          <cell r="E176">
            <v>0.4833917790573497</v>
          </cell>
          <cell r="F176">
            <v>0.56683795776606127</v>
          </cell>
          <cell r="G176">
            <v>0.46616110782472864</v>
          </cell>
        </row>
        <row r="177">
          <cell r="A177" t="str">
            <v>LARANJEIRAS DO SUL2003</v>
          </cell>
          <cell r="B177" t="str">
            <v>LARANJEIRAS DO SUL</v>
          </cell>
          <cell r="C177">
            <v>2003</v>
          </cell>
          <cell r="D177">
            <v>0.49262532606903342</v>
          </cell>
          <cell r="E177">
            <v>0.4626025988025062</v>
          </cell>
          <cell r="F177">
            <v>0.54231124097454242</v>
          </cell>
          <cell r="G177">
            <v>0.47296213843005169</v>
          </cell>
        </row>
        <row r="178">
          <cell r="A178" t="str">
            <v>LARANJEIRAS DO SUL2004</v>
          </cell>
          <cell r="B178" t="str">
            <v>LARANJEIRAS DO SUL</v>
          </cell>
          <cell r="C178">
            <v>2004</v>
          </cell>
          <cell r="D178">
            <v>0.46844169325918666</v>
          </cell>
          <cell r="E178">
            <v>0.4325789951694628</v>
          </cell>
          <cell r="F178">
            <v>0.52726023664219568</v>
          </cell>
          <cell r="G178">
            <v>0.44548584796590152</v>
          </cell>
        </row>
        <row r="179">
          <cell r="A179" t="str">
            <v>LARANJEIRAS DO SUL2005</v>
          </cell>
          <cell r="B179" t="str">
            <v>LARANJEIRAS DO SUL</v>
          </cell>
          <cell r="C179">
            <v>2005</v>
          </cell>
          <cell r="D179">
            <v>0.46824366166034398</v>
          </cell>
          <cell r="E179">
            <v>0.50231836654900763</v>
          </cell>
          <cell r="F179">
            <v>0.41969156541770197</v>
          </cell>
          <cell r="G179">
            <v>0.48272105301432222</v>
          </cell>
        </row>
        <row r="180">
          <cell r="A180" t="str">
            <v>LARANJEIRAS DO SUL2006</v>
          </cell>
          <cell r="B180" t="str">
            <v>LARANJEIRAS DO SUL</v>
          </cell>
          <cell r="C180">
            <v>2006</v>
          </cell>
          <cell r="D180">
            <v>0.50722720620992778</v>
          </cell>
          <cell r="E180">
            <v>0.47916224749498754</v>
          </cell>
          <cell r="F180">
            <v>0.46036949476337335</v>
          </cell>
          <cell r="G180">
            <v>0.58214987637142235</v>
          </cell>
        </row>
        <row r="181">
          <cell r="A181" t="str">
            <v>LARANJEIRAS DO SUL2007</v>
          </cell>
          <cell r="B181" t="str">
            <v>LARANJEIRAS DO SUL</v>
          </cell>
          <cell r="C181">
            <v>2007</v>
          </cell>
          <cell r="D181">
            <v>0.46205477374034115</v>
          </cell>
          <cell r="E181">
            <v>0.4746029968316462</v>
          </cell>
          <cell r="F181">
            <v>0.3277445972207968</v>
          </cell>
          <cell r="G181">
            <v>0.58381672716858057</v>
          </cell>
        </row>
        <row r="182">
          <cell r="A182" t="str">
            <v>LARANJEIRAS DO SUL2008</v>
          </cell>
          <cell r="B182" t="str">
            <v>LARANJEIRAS DO SUL</v>
          </cell>
          <cell r="C182">
            <v>2008</v>
          </cell>
          <cell r="D182">
            <v>0.47606266767068534</v>
          </cell>
          <cell r="E182">
            <v>0.48994184206560631</v>
          </cell>
          <cell r="F182">
            <v>0.3546861586385322</v>
          </cell>
          <cell r="G182">
            <v>0.58356000230791749</v>
          </cell>
        </row>
        <row r="183">
          <cell r="A183" t="str">
            <v>LARANJEIRAS DO SUL2009</v>
          </cell>
          <cell r="B183" t="str">
            <v>LARANJEIRAS DO SUL</v>
          </cell>
          <cell r="C183">
            <v>2009</v>
          </cell>
          <cell r="D183">
            <v>0.48692325335510644</v>
          </cell>
          <cell r="E183">
            <v>0.48411901472765301</v>
          </cell>
          <cell r="F183">
            <v>0.34185489349177295</v>
          </cell>
          <cell r="G183">
            <v>0.63479585184589338</v>
          </cell>
        </row>
        <row r="184">
          <cell r="A184" t="str">
            <v>LARANJEIRAS DO SUL2010</v>
          </cell>
          <cell r="B184" t="str">
            <v>LARANJEIRAS DO SUL</v>
          </cell>
          <cell r="C184">
            <v>2010</v>
          </cell>
          <cell r="D184">
            <v>0.49040193686665018</v>
          </cell>
          <cell r="E184">
            <v>0.50486824973443778</v>
          </cell>
          <cell r="F184">
            <v>0.37185277662813992</v>
          </cell>
          <cell r="G184">
            <v>0.59448478423737294</v>
          </cell>
        </row>
        <row r="185">
          <cell r="A185" t="str">
            <v>LARANJEIRAS DO SUL2011</v>
          </cell>
          <cell r="B185" t="str">
            <v>LARANJEIRAS DO SUL</v>
          </cell>
          <cell r="C185">
            <v>2011</v>
          </cell>
          <cell r="D185">
            <v>0.51267108824837593</v>
          </cell>
          <cell r="E185">
            <v>0.52734244298835853</v>
          </cell>
          <cell r="F185">
            <v>0.39224784877328744</v>
          </cell>
          <cell r="G185">
            <v>0.61842297298348214</v>
          </cell>
        </row>
        <row r="186">
          <cell r="A186" t="str">
            <v>LARANJEIRAS DO SUL2012</v>
          </cell>
          <cell r="B186" t="str">
            <v>LARANJEIRAS DO SUL</v>
          </cell>
          <cell r="C186">
            <v>2012</v>
          </cell>
          <cell r="D186">
            <v>0.46919714531156059</v>
          </cell>
          <cell r="E186">
            <v>0.47136511642015105</v>
          </cell>
          <cell r="F186">
            <v>0.3880820543629962</v>
          </cell>
          <cell r="G186">
            <v>0.57738797439331979</v>
          </cell>
        </row>
        <row r="187">
          <cell r="A187" t="str">
            <v>LAVRAS DO SUL2002</v>
          </cell>
          <cell r="B187" t="str">
            <v>LAVRAS DO SUL</v>
          </cell>
          <cell r="C187">
            <v>2002</v>
          </cell>
          <cell r="D187">
            <v>0.51581154571937748</v>
          </cell>
          <cell r="E187">
            <v>0.58184651383420516</v>
          </cell>
          <cell r="F187">
            <v>0.4988777055613714</v>
          </cell>
          <cell r="G187">
            <v>0.46671041776255595</v>
          </cell>
        </row>
        <row r="188">
          <cell r="A188" t="str">
            <v>LAVRAS DO SUL2003</v>
          </cell>
          <cell r="B188" t="str">
            <v>LAVRAS DO SUL</v>
          </cell>
          <cell r="C188">
            <v>2003</v>
          </cell>
          <cell r="D188">
            <v>0.52951591641145901</v>
          </cell>
          <cell r="E188">
            <v>0.51425460442229642</v>
          </cell>
          <cell r="F188">
            <v>0.52355284166620242</v>
          </cell>
          <cell r="G188">
            <v>0.55074030314587796</v>
          </cell>
        </row>
        <row r="189">
          <cell r="A189" t="str">
            <v>LAVRAS DO SUL2004</v>
          </cell>
          <cell r="B189" t="str">
            <v>LAVRAS DO SUL</v>
          </cell>
          <cell r="C189">
            <v>2004</v>
          </cell>
          <cell r="D189">
            <v>0.56539789525429807</v>
          </cell>
          <cell r="E189">
            <v>0.60356028490032654</v>
          </cell>
          <cell r="F189">
            <v>0.49638840543287066</v>
          </cell>
          <cell r="G189">
            <v>0.59624499542969711</v>
          </cell>
        </row>
        <row r="190">
          <cell r="A190" t="str">
            <v>LAVRAS DO SUL2005</v>
          </cell>
          <cell r="B190" t="str">
            <v>LAVRAS DO SUL</v>
          </cell>
          <cell r="C190">
            <v>2005</v>
          </cell>
          <cell r="D190">
            <v>0.5869130503976886</v>
          </cell>
          <cell r="E190">
            <v>0.63688045417414163</v>
          </cell>
          <cell r="F190">
            <v>0.56029664681408964</v>
          </cell>
          <cell r="G190">
            <v>0.56356205020483463</v>
          </cell>
        </row>
        <row r="191">
          <cell r="A191" t="str">
            <v>LAVRAS DO SUL2006</v>
          </cell>
          <cell r="B191" t="str">
            <v>LAVRAS DO SUL</v>
          </cell>
          <cell r="C191">
            <v>2006</v>
          </cell>
          <cell r="D191">
            <v>0.55837681696749586</v>
          </cell>
          <cell r="E191">
            <v>0.6256340442595405</v>
          </cell>
          <cell r="F191">
            <v>0.49226249491988322</v>
          </cell>
          <cell r="G191">
            <v>0.55723391172306391</v>
          </cell>
        </row>
        <row r="192">
          <cell r="A192" t="str">
            <v>LAVRAS DO SUL2007</v>
          </cell>
          <cell r="B192" t="str">
            <v>LAVRAS DO SUL</v>
          </cell>
          <cell r="C192">
            <v>2007</v>
          </cell>
          <cell r="D192">
            <v>0.50465244611510107</v>
          </cell>
          <cell r="E192">
            <v>0.52326412675084044</v>
          </cell>
          <cell r="F192">
            <v>0.44724130302740378</v>
          </cell>
          <cell r="G192">
            <v>0.54345190856705905</v>
          </cell>
        </row>
        <row r="193">
          <cell r="A193" t="str">
            <v>LAVRAS DO SUL2008</v>
          </cell>
          <cell r="B193" t="str">
            <v>LAVRAS DO SUL</v>
          </cell>
          <cell r="C193">
            <v>2008</v>
          </cell>
          <cell r="D193">
            <v>0.53243123794168723</v>
          </cell>
          <cell r="E193">
            <v>0.52696942267999147</v>
          </cell>
          <cell r="F193">
            <v>0.51966357622759596</v>
          </cell>
          <cell r="G193">
            <v>0.55066071491747437</v>
          </cell>
        </row>
        <row r="194">
          <cell r="A194" t="str">
            <v>LAVRAS DO SUL2009</v>
          </cell>
          <cell r="B194" t="str">
            <v>LAVRAS DO SUL</v>
          </cell>
          <cell r="C194">
            <v>2009</v>
          </cell>
          <cell r="D194">
            <v>0.4779402554861969</v>
          </cell>
          <cell r="E194">
            <v>0.49510672959228941</v>
          </cell>
          <cell r="F194">
            <v>0.40561975541247164</v>
          </cell>
          <cell r="G194">
            <v>0.53309428145382964</v>
          </cell>
        </row>
        <row r="195">
          <cell r="A195" t="str">
            <v>LAVRAS DO SUL2010</v>
          </cell>
          <cell r="B195" t="str">
            <v>LAVRAS DO SUL</v>
          </cell>
          <cell r="C195">
            <v>2010</v>
          </cell>
          <cell r="D195">
            <v>0.47030338371343766</v>
          </cell>
          <cell r="E195">
            <v>0.52982118781759602</v>
          </cell>
          <cell r="F195">
            <v>0.42784051938358497</v>
          </cell>
          <cell r="G195">
            <v>0.45324844393913211</v>
          </cell>
        </row>
        <row r="196">
          <cell r="A196" t="str">
            <v>LAVRAS DO SUL2011</v>
          </cell>
          <cell r="B196" t="str">
            <v>LAVRAS DO SUL</v>
          </cell>
          <cell r="C196">
            <v>2011</v>
          </cell>
          <cell r="D196">
            <v>0.5315112367598801</v>
          </cell>
          <cell r="E196">
            <v>0.52213459127545847</v>
          </cell>
          <cell r="F196">
            <v>0.53596213913457169</v>
          </cell>
          <cell r="G196">
            <v>0.53643697986961025</v>
          </cell>
        </row>
        <row r="197">
          <cell r="A197" t="str">
            <v>LAVRAS DO SUL2012</v>
          </cell>
          <cell r="B197" t="str">
            <v>LAVRAS DO SUL</v>
          </cell>
          <cell r="C197">
            <v>2012</v>
          </cell>
          <cell r="D197">
            <v>0.46483895260733693</v>
          </cell>
          <cell r="E197">
            <v>0.48568901927656105</v>
          </cell>
          <cell r="F197">
            <v>0.43635841324570951</v>
          </cell>
          <cell r="G197">
            <v>0.50311017592535201</v>
          </cell>
        </row>
        <row r="198">
          <cell r="A198" t="str">
            <v>MAMBORE2002</v>
          </cell>
          <cell r="B198" t="str">
            <v>MAMBORE</v>
          </cell>
          <cell r="C198">
            <v>2002</v>
          </cell>
          <cell r="D198">
            <v>0.51953732667917729</v>
          </cell>
          <cell r="E198">
            <v>0.52981779223003245</v>
          </cell>
          <cell r="F198">
            <v>0.47204774441118724</v>
          </cell>
          <cell r="G198">
            <v>0.55674644339631207</v>
          </cell>
        </row>
        <row r="199">
          <cell r="A199" t="str">
            <v>MAMBORE2003</v>
          </cell>
          <cell r="B199" t="str">
            <v>MAMBORE</v>
          </cell>
          <cell r="C199">
            <v>2003</v>
          </cell>
          <cell r="D199">
            <v>0.49840103119081619</v>
          </cell>
          <cell r="E199">
            <v>0.48834513431189819</v>
          </cell>
          <cell r="F199">
            <v>0.51266831412054703</v>
          </cell>
          <cell r="G199">
            <v>0.49418964514000319</v>
          </cell>
        </row>
        <row r="200">
          <cell r="A200" t="str">
            <v>MAMBORE2004</v>
          </cell>
          <cell r="B200" t="str">
            <v>MAMBORE</v>
          </cell>
          <cell r="C200">
            <v>2004</v>
          </cell>
          <cell r="D200">
            <v>0.49501418319606555</v>
          </cell>
          <cell r="E200">
            <v>0.52230330213770593</v>
          </cell>
          <cell r="F200">
            <v>0.454436312505831</v>
          </cell>
          <cell r="G200">
            <v>0.50830293494465961</v>
          </cell>
        </row>
        <row r="201">
          <cell r="A201" t="str">
            <v>MAMBORE2005</v>
          </cell>
          <cell r="B201" t="str">
            <v>MAMBORE</v>
          </cell>
          <cell r="C201">
            <v>2005</v>
          </cell>
          <cell r="D201" t="str">
            <v>Indisp.</v>
          </cell>
          <cell r="E201" t="str">
            <v>Indisp.</v>
          </cell>
          <cell r="F201" t="str">
            <v>Indisp.</v>
          </cell>
          <cell r="G201" t="str">
            <v>Indisp.</v>
          </cell>
        </row>
        <row r="202">
          <cell r="A202" t="str">
            <v>MAMBORE2006</v>
          </cell>
          <cell r="B202" t="str">
            <v>MAMBORE</v>
          </cell>
          <cell r="C202">
            <v>2006</v>
          </cell>
          <cell r="D202">
            <v>0.56058873542548115</v>
          </cell>
          <cell r="E202">
            <v>0.5277311032248051</v>
          </cell>
          <cell r="F202">
            <v>0.56049097430730221</v>
          </cell>
          <cell r="G202">
            <v>0.59354412874433593</v>
          </cell>
        </row>
        <row r="203">
          <cell r="A203" t="str">
            <v>MAMBORE2007</v>
          </cell>
          <cell r="B203" t="str">
            <v>MAMBORE</v>
          </cell>
          <cell r="C203">
            <v>2007</v>
          </cell>
          <cell r="D203">
            <v>0.52278573548114182</v>
          </cell>
          <cell r="E203">
            <v>0.49868957113119106</v>
          </cell>
          <cell r="F203">
            <v>0.49236892299129303</v>
          </cell>
          <cell r="G203">
            <v>0.57729871232094143</v>
          </cell>
        </row>
        <row r="204">
          <cell r="A204" t="str">
            <v>MAMBORE2008</v>
          </cell>
          <cell r="B204" t="str">
            <v>MAMBORE</v>
          </cell>
          <cell r="C204">
            <v>2008</v>
          </cell>
          <cell r="D204">
            <v>0.5575630920534983</v>
          </cell>
          <cell r="E204">
            <v>0.51993834628166213</v>
          </cell>
          <cell r="F204">
            <v>0.53134733744467233</v>
          </cell>
          <cell r="G204">
            <v>0.62140359243416055</v>
          </cell>
        </row>
        <row r="205">
          <cell r="A205" t="str">
            <v>MAMBORE2009</v>
          </cell>
          <cell r="B205" t="str">
            <v>MAMBORE</v>
          </cell>
          <cell r="C205">
            <v>2009</v>
          </cell>
          <cell r="D205">
            <v>0.56888515103434922</v>
          </cell>
          <cell r="E205">
            <v>0.54064337321911049</v>
          </cell>
          <cell r="F205">
            <v>0.51216296881206247</v>
          </cell>
          <cell r="G205">
            <v>0.65384911107187438</v>
          </cell>
        </row>
        <row r="206">
          <cell r="A206" t="str">
            <v>MAMBORE2010</v>
          </cell>
          <cell r="B206" t="str">
            <v>MAMBORE</v>
          </cell>
          <cell r="C206">
            <v>2010</v>
          </cell>
          <cell r="D206">
            <v>0.46309705876157814</v>
          </cell>
          <cell r="E206">
            <v>0.48837990492931754</v>
          </cell>
          <cell r="F206">
            <v>0.33156501351165518</v>
          </cell>
          <cell r="G206">
            <v>0.56934625784376158</v>
          </cell>
        </row>
        <row r="207">
          <cell r="A207" t="str">
            <v>MAMBORE2011</v>
          </cell>
          <cell r="B207" t="str">
            <v>MAMBORE</v>
          </cell>
          <cell r="C207">
            <v>2011</v>
          </cell>
          <cell r="D207">
            <v>0.52110724709788814</v>
          </cell>
          <cell r="E207">
            <v>0.52344956091607286</v>
          </cell>
          <cell r="F207">
            <v>0.42176246590977895</v>
          </cell>
          <cell r="G207">
            <v>0.61810971446781249</v>
          </cell>
        </row>
        <row r="208">
          <cell r="A208" t="str">
            <v>MAMBORE2012</v>
          </cell>
          <cell r="B208" t="str">
            <v>MAMBORE</v>
          </cell>
          <cell r="C208">
            <v>2012</v>
          </cell>
          <cell r="D208">
            <v>0.49122837068254821</v>
          </cell>
          <cell r="E208">
            <v>0.48754691918378323</v>
          </cell>
          <cell r="F208">
            <v>0.46585034466500969</v>
          </cell>
          <cell r="G208">
            <v>0.54939597679060115</v>
          </cell>
        </row>
        <row r="209">
          <cell r="A209" t="str">
            <v>MANAQUIRI2002</v>
          </cell>
          <cell r="B209" t="str">
            <v>MANAQUIRI</v>
          </cell>
          <cell r="C209">
            <v>2002</v>
          </cell>
        </row>
        <row r="210">
          <cell r="A210" t="str">
            <v>MANAQUIRI2003</v>
          </cell>
          <cell r="B210" t="str">
            <v>MANAQUIRI</v>
          </cell>
          <cell r="C210">
            <v>2003</v>
          </cell>
        </row>
        <row r="211">
          <cell r="A211" t="str">
            <v>MANAQUIRI2004</v>
          </cell>
          <cell r="B211" t="str">
            <v>MANAQUIRI</v>
          </cell>
          <cell r="C211">
            <v>2004</v>
          </cell>
          <cell r="D211" t="str">
            <v>Indisp.</v>
          </cell>
          <cell r="E211" t="str">
            <v>Indisp.</v>
          </cell>
          <cell r="F211" t="str">
            <v>Indisp.</v>
          </cell>
          <cell r="G211" t="str">
            <v>Indisp.</v>
          </cell>
        </row>
        <row r="212">
          <cell r="A212" t="str">
            <v>MANAQUIRI2005</v>
          </cell>
          <cell r="B212" t="str">
            <v>MANAQUIRI</v>
          </cell>
          <cell r="C212">
            <v>2005</v>
          </cell>
          <cell r="D212">
            <v>0.47492626539796551</v>
          </cell>
          <cell r="E212">
            <v>0.47925336888298575</v>
          </cell>
          <cell r="F212">
            <v>0.53738828470472155</v>
          </cell>
          <cell r="G212">
            <v>0.408137142606189</v>
          </cell>
        </row>
        <row r="213">
          <cell r="A213" t="str">
            <v>MANAQUIRI2006</v>
          </cell>
          <cell r="B213" t="str">
            <v>MANAQUIRI</v>
          </cell>
          <cell r="C213">
            <v>2006</v>
          </cell>
          <cell r="D213">
            <v>0.48890496609985173</v>
          </cell>
          <cell r="E213">
            <v>0.49438918824886824</v>
          </cell>
          <cell r="F213">
            <v>0.54294247324916389</v>
          </cell>
          <cell r="G213">
            <v>0.42938323680152302</v>
          </cell>
        </row>
        <row r="214">
          <cell r="A214" t="str">
            <v>MANAQUIRI2007</v>
          </cell>
          <cell r="B214" t="str">
            <v>MANAQUIRI</v>
          </cell>
          <cell r="C214">
            <v>2007</v>
          </cell>
          <cell r="D214">
            <v>0.48139314505058112</v>
          </cell>
          <cell r="E214">
            <v>0.54262515736477346</v>
          </cell>
          <cell r="F214">
            <v>0.47081527126903949</v>
          </cell>
          <cell r="G214">
            <v>0.4307390065179304</v>
          </cell>
        </row>
        <row r="215">
          <cell r="A215" t="str">
            <v>MANAQUIRI2008</v>
          </cell>
          <cell r="B215" t="str">
            <v>MANAQUIRI</v>
          </cell>
          <cell r="C215">
            <v>2008</v>
          </cell>
          <cell r="D215">
            <v>0.52173999904478052</v>
          </cell>
          <cell r="E215">
            <v>0.56438041210515444</v>
          </cell>
          <cell r="F215">
            <v>0.57063551045800887</v>
          </cell>
          <cell r="G215">
            <v>0.43020407457117837</v>
          </cell>
        </row>
        <row r="216">
          <cell r="A216" t="str">
            <v>MANAQUIRI2009</v>
          </cell>
          <cell r="B216" t="str">
            <v>MANAQUIRI</v>
          </cell>
          <cell r="C216">
            <v>2009</v>
          </cell>
          <cell r="D216">
            <v>0.46936223331106824</v>
          </cell>
          <cell r="E216">
            <v>0.46767618389528748</v>
          </cell>
          <cell r="F216">
            <v>0.45731144628919762</v>
          </cell>
          <cell r="G216">
            <v>0.48309906974871969</v>
          </cell>
        </row>
        <row r="217">
          <cell r="A217" t="str">
            <v>MANAQUIRI2010</v>
          </cell>
          <cell r="B217" t="str">
            <v>MANAQUIRI</v>
          </cell>
          <cell r="C217">
            <v>2010</v>
          </cell>
          <cell r="D217">
            <v>0.49162418888589315</v>
          </cell>
          <cell r="E217">
            <v>0.4649862795684121</v>
          </cell>
          <cell r="F217">
            <v>0.53544652885973465</v>
          </cell>
          <cell r="G217">
            <v>0.47443975822953283</v>
          </cell>
        </row>
        <row r="218">
          <cell r="A218" t="str">
            <v>MANAQUIRI2011</v>
          </cell>
          <cell r="B218" t="str">
            <v>MANAQUIRI</v>
          </cell>
          <cell r="C218">
            <v>2011</v>
          </cell>
          <cell r="D218">
            <v>0.53660034780504662</v>
          </cell>
          <cell r="E218">
            <v>0.53701473604890748</v>
          </cell>
          <cell r="F218">
            <v>0.59133336335162834</v>
          </cell>
          <cell r="G218">
            <v>0.48145294401460392</v>
          </cell>
        </row>
        <row r="219">
          <cell r="A219" t="str">
            <v>MANAQUIRI2012</v>
          </cell>
          <cell r="B219" t="str">
            <v>MANAQUIRI</v>
          </cell>
          <cell r="C219">
            <v>2012</v>
          </cell>
          <cell r="D219">
            <v>0.5322781654836054</v>
          </cell>
          <cell r="E219">
            <v>0.49591323007379706</v>
          </cell>
          <cell r="F219">
            <v>0.54932926382269209</v>
          </cell>
          <cell r="G219">
            <v>0.58265861362668758</v>
          </cell>
        </row>
        <row r="220">
          <cell r="A220" t="str">
            <v>MARQUINHO2002</v>
          </cell>
          <cell r="B220" t="str">
            <v>MARQUINHO</v>
          </cell>
          <cell r="C220">
            <v>2002</v>
          </cell>
          <cell r="D220">
            <v>0.52151877893600218</v>
          </cell>
          <cell r="E220">
            <v>0.52126476141362976</v>
          </cell>
          <cell r="F220">
            <v>0.52902076486959126</v>
          </cell>
          <cell r="G220">
            <v>0.51427081052478529</v>
          </cell>
        </row>
        <row r="221">
          <cell r="A221" t="str">
            <v>MARQUINHO2003</v>
          </cell>
          <cell r="B221" t="str">
            <v>MARQUINHO</v>
          </cell>
          <cell r="C221">
            <v>2003</v>
          </cell>
          <cell r="D221">
            <v>0.4962589922554374</v>
          </cell>
          <cell r="E221">
            <v>0.53396608948084856</v>
          </cell>
          <cell r="F221">
            <v>0.50469096911501754</v>
          </cell>
          <cell r="G221">
            <v>0.45011991817044611</v>
          </cell>
        </row>
        <row r="222">
          <cell r="A222" t="str">
            <v>MARQUINHO2004</v>
          </cell>
          <cell r="B222" t="str">
            <v>MARQUINHO</v>
          </cell>
          <cell r="C222">
            <v>2004</v>
          </cell>
          <cell r="D222">
            <v>0.49988288476174758</v>
          </cell>
          <cell r="E222">
            <v>0.51642304448890608</v>
          </cell>
          <cell r="F222">
            <v>0.50997277112576234</v>
          </cell>
          <cell r="G222">
            <v>0.47325283867057433</v>
          </cell>
        </row>
        <row r="223">
          <cell r="A223" t="str">
            <v>MARQUINHO2005</v>
          </cell>
          <cell r="B223" t="str">
            <v>MARQUINHO</v>
          </cell>
          <cell r="C223">
            <v>2005</v>
          </cell>
          <cell r="D223" t="str">
            <v>Indisp.</v>
          </cell>
          <cell r="E223" t="str">
            <v>Indisp.</v>
          </cell>
          <cell r="F223" t="str">
            <v>Indisp.</v>
          </cell>
          <cell r="G223" t="str">
            <v>Indisp.</v>
          </cell>
        </row>
        <row r="224">
          <cell r="A224" t="str">
            <v>MARQUINHO2006</v>
          </cell>
          <cell r="B224" t="str">
            <v>MARQUINHO</v>
          </cell>
          <cell r="C224">
            <v>2006</v>
          </cell>
          <cell r="D224">
            <v>0.50090313060292579</v>
          </cell>
          <cell r="E224">
            <v>0.538892780133296</v>
          </cell>
          <cell r="F224">
            <v>0.44523529474084622</v>
          </cell>
          <cell r="G224">
            <v>0.51858131693463505</v>
          </cell>
        </row>
        <row r="225">
          <cell r="A225" t="str">
            <v>MARQUINHO2007</v>
          </cell>
          <cell r="B225" t="str">
            <v>MARQUINHO</v>
          </cell>
          <cell r="C225">
            <v>2007</v>
          </cell>
          <cell r="D225">
            <v>0.49004013386237899</v>
          </cell>
          <cell r="E225">
            <v>0.56555181747237859</v>
          </cell>
          <cell r="F225">
            <v>0.33464745896699738</v>
          </cell>
          <cell r="G225">
            <v>0.56992112514776094</v>
          </cell>
        </row>
        <row r="226">
          <cell r="A226" t="str">
            <v>MARQUINHO2008</v>
          </cell>
          <cell r="B226" t="str">
            <v>MARQUINHO</v>
          </cell>
          <cell r="C226">
            <v>2008</v>
          </cell>
          <cell r="D226">
            <v>0.46231867148304312</v>
          </cell>
          <cell r="E226">
            <v>0.53719172861238607</v>
          </cell>
          <cell r="F226">
            <v>0.25700637188586078</v>
          </cell>
          <cell r="G226">
            <v>0.59275791395088251</v>
          </cell>
        </row>
        <row r="227">
          <cell r="A227" t="str">
            <v>MARQUINHO2009</v>
          </cell>
          <cell r="B227" t="str">
            <v>MARQUINHO</v>
          </cell>
          <cell r="C227">
            <v>2009</v>
          </cell>
          <cell r="D227">
            <v>0.47095997349516133</v>
          </cell>
          <cell r="E227">
            <v>0.49417055091420214</v>
          </cell>
          <cell r="F227">
            <v>0.31670064170490653</v>
          </cell>
          <cell r="G227">
            <v>0.60200872786637538</v>
          </cell>
        </row>
        <row r="228">
          <cell r="A228" t="str">
            <v>MARQUINHO2010</v>
          </cell>
          <cell r="B228" t="str">
            <v>MARQUINHO</v>
          </cell>
          <cell r="C228">
            <v>2010</v>
          </cell>
          <cell r="D228">
            <v>0.47270510397149157</v>
          </cell>
          <cell r="E228">
            <v>0.52609852868876628</v>
          </cell>
          <cell r="F228">
            <v>0.33776580985139537</v>
          </cell>
          <cell r="G228">
            <v>0.55425097337431306</v>
          </cell>
        </row>
        <row r="229">
          <cell r="A229" t="str">
            <v>MARQUINHO2011</v>
          </cell>
          <cell r="B229" t="str">
            <v>MARQUINHO</v>
          </cell>
          <cell r="C229">
            <v>2011</v>
          </cell>
          <cell r="D229">
            <v>0.48592791440732225</v>
          </cell>
          <cell r="E229">
            <v>0.52270056381802499</v>
          </cell>
          <cell r="F229">
            <v>0.34905318327679974</v>
          </cell>
          <cell r="G229">
            <v>0.58602999612714191</v>
          </cell>
        </row>
        <row r="230">
          <cell r="A230" t="str">
            <v>MARQUINHO2012</v>
          </cell>
          <cell r="B230" t="str">
            <v>MARQUINHO</v>
          </cell>
          <cell r="C230">
            <v>2012</v>
          </cell>
          <cell r="D230">
            <v>0.3993868129957901</v>
          </cell>
          <cell r="E230">
            <v>0.49641437815835315</v>
          </cell>
          <cell r="F230">
            <v>0.17414976907689303</v>
          </cell>
          <cell r="G230">
            <v>0.55408048734055781</v>
          </cell>
        </row>
        <row r="231">
          <cell r="A231" t="str">
            <v>MINAS DO LEÃO2002</v>
          </cell>
          <cell r="B231" t="str">
            <v>MINAS DO LEÃO</v>
          </cell>
          <cell r="C231">
            <v>2002</v>
          </cell>
          <cell r="D231">
            <v>0.48345202213189481</v>
          </cell>
          <cell r="E231">
            <v>0.50085716090211641</v>
          </cell>
          <cell r="F231">
            <v>0.47291122218568504</v>
          </cell>
          <cell r="G231">
            <v>0.47658768330788309</v>
          </cell>
        </row>
        <row r="232">
          <cell r="A232" t="str">
            <v>MINAS DO LEÃO2003</v>
          </cell>
          <cell r="B232" t="str">
            <v>MINAS DO LEÃO</v>
          </cell>
          <cell r="C232">
            <v>2003</v>
          </cell>
          <cell r="D232">
            <v>0.47524599413131546</v>
          </cell>
          <cell r="E232">
            <v>0.49800014743671961</v>
          </cell>
          <cell r="F232">
            <v>0.42386160789474742</v>
          </cell>
          <cell r="G232">
            <v>0.50387622706247959</v>
          </cell>
        </row>
        <row r="233">
          <cell r="A233" t="str">
            <v>MINAS DO LEÃO2004</v>
          </cell>
          <cell r="B233" t="str">
            <v>MINAS DO LEÃO</v>
          </cell>
          <cell r="C233">
            <v>2004</v>
          </cell>
          <cell r="D233">
            <v>0.49972291580701</v>
          </cell>
          <cell r="E233">
            <v>0.48423135328877659</v>
          </cell>
          <cell r="F233">
            <v>0.43245840281115883</v>
          </cell>
          <cell r="G233">
            <v>0.5824789913210946</v>
          </cell>
        </row>
        <row r="234">
          <cell r="A234" t="str">
            <v>MINAS DO LEÃO2005</v>
          </cell>
          <cell r="B234" t="str">
            <v>MINAS DO LEÃO</v>
          </cell>
          <cell r="C234">
            <v>2005</v>
          </cell>
          <cell r="D234">
            <v>0.49438110390413398</v>
          </cell>
          <cell r="E234">
            <v>0.51044273337260671</v>
          </cell>
          <cell r="F234">
            <v>0.39516366552269239</v>
          </cell>
          <cell r="G234">
            <v>0.57753691281710284</v>
          </cell>
        </row>
        <row r="235">
          <cell r="A235" t="str">
            <v>MINAS DO LEÃO2006</v>
          </cell>
          <cell r="B235" t="str">
            <v>MINAS DO LEÃO</v>
          </cell>
          <cell r="C235">
            <v>2006</v>
          </cell>
          <cell r="D235">
            <v>0.48113022733598582</v>
          </cell>
          <cell r="E235">
            <v>0.48731390077901376</v>
          </cell>
          <cell r="F235">
            <v>0.3555748167426746</v>
          </cell>
          <cell r="G235">
            <v>0.60050196448626902</v>
          </cell>
        </row>
        <row r="236">
          <cell r="A236" t="str">
            <v>MINAS DO LEÃO2007</v>
          </cell>
          <cell r="B236" t="str">
            <v>MINAS DO LEÃO</v>
          </cell>
          <cell r="C236">
            <v>2007</v>
          </cell>
          <cell r="D236">
            <v>0.50069712554677015</v>
          </cell>
          <cell r="E236">
            <v>0.48868699471047805</v>
          </cell>
          <cell r="F236">
            <v>0.45597703954249008</v>
          </cell>
          <cell r="G236">
            <v>0.55742734238734226</v>
          </cell>
        </row>
        <row r="237">
          <cell r="A237" t="str">
            <v>MINAS DO LEÃO2008</v>
          </cell>
          <cell r="B237" t="str">
            <v>MINAS DO LEÃO</v>
          </cell>
          <cell r="C237">
            <v>2008</v>
          </cell>
          <cell r="D237">
            <v>0.49686276528998219</v>
          </cell>
          <cell r="E237">
            <v>0.53082472124043445</v>
          </cell>
          <cell r="F237">
            <v>0.47304176590881863</v>
          </cell>
          <cell r="G237">
            <v>0.48672180872069354</v>
          </cell>
        </row>
        <row r="238">
          <cell r="A238" t="str">
            <v>MINAS DO LEÃO2009</v>
          </cell>
          <cell r="B238" t="str">
            <v>MINAS DO LEÃO</v>
          </cell>
          <cell r="C238">
            <v>2009</v>
          </cell>
          <cell r="D238">
            <v>0.51824593163837251</v>
          </cell>
          <cell r="E238">
            <v>0.50675581207804687</v>
          </cell>
          <cell r="F238">
            <v>0.45325309298682165</v>
          </cell>
          <cell r="G238">
            <v>0.59472888985024908</v>
          </cell>
        </row>
        <row r="239">
          <cell r="A239" t="str">
            <v>MINAS DO LEÃO2010</v>
          </cell>
          <cell r="B239" t="str">
            <v>MINAS DO LEÃO</v>
          </cell>
          <cell r="C239">
            <v>2010</v>
          </cell>
          <cell r="D239">
            <v>0.46109238633230615</v>
          </cell>
          <cell r="E239">
            <v>0.44337204476173653</v>
          </cell>
          <cell r="F239">
            <v>0.4704116840693176</v>
          </cell>
          <cell r="G239">
            <v>0.46949343016586409</v>
          </cell>
        </row>
        <row r="240">
          <cell r="A240" t="str">
            <v>MINAS DO LEÃO2011</v>
          </cell>
          <cell r="B240" t="str">
            <v>MINAS DO LEÃO</v>
          </cell>
          <cell r="C240">
            <v>2011</v>
          </cell>
          <cell r="D240">
            <v>0.53092878184068826</v>
          </cell>
          <cell r="E240">
            <v>0.52625802039007197</v>
          </cell>
          <cell r="F240">
            <v>0.45310795218227606</v>
          </cell>
          <cell r="G240">
            <v>0.61342037294971674</v>
          </cell>
        </row>
        <row r="241">
          <cell r="A241" t="str">
            <v>MINAS DO LEÃO2012</v>
          </cell>
          <cell r="B241" t="str">
            <v>MINAS DO LEÃO</v>
          </cell>
          <cell r="C241">
            <v>2012</v>
          </cell>
          <cell r="D241">
            <v>0.47843968774003426</v>
          </cell>
          <cell r="E241">
            <v>0.50819284167303691</v>
          </cell>
          <cell r="F241">
            <v>0.42490081203962454</v>
          </cell>
          <cell r="G241">
            <v>0.52418568832197865</v>
          </cell>
        </row>
        <row r="242">
          <cell r="A242" t="str">
            <v>NOVA CANTU2002</v>
          </cell>
          <cell r="B242" t="str">
            <v>NOVA CANTU</v>
          </cell>
          <cell r="C242">
            <v>2002</v>
          </cell>
          <cell r="D242">
            <v>0.51464730546728987</v>
          </cell>
          <cell r="E242">
            <v>0.55604872306117126</v>
          </cell>
          <cell r="F242">
            <v>0.55226075850011425</v>
          </cell>
          <cell r="G242">
            <v>0.43563243484058395</v>
          </cell>
        </row>
        <row r="243">
          <cell r="A243" t="str">
            <v>NOVA CANTU2003</v>
          </cell>
          <cell r="B243" t="str">
            <v>NOVA CANTU</v>
          </cell>
          <cell r="C243">
            <v>2003</v>
          </cell>
          <cell r="D243">
            <v>0.48532916379582836</v>
          </cell>
          <cell r="E243">
            <v>0.5017975677683415</v>
          </cell>
          <cell r="F243">
            <v>0.48020526427597554</v>
          </cell>
          <cell r="G243">
            <v>0.47398465934316802</v>
          </cell>
        </row>
        <row r="244">
          <cell r="A244" t="str">
            <v>NOVA CANTU2004</v>
          </cell>
          <cell r="B244" t="str">
            <v>NOVA CANTU</v>
          </cell>
          <cell r="C244">
            <v>2004</v>
          </cell>
          <cell r="D244">
            <v>0.48959837584176263</v>
          </cell>
          <cell r="E244">
            <v>0.518946115534067</v>
          </cell>
          <cell r="F244">
            <v>0.44837837673968289</v>
          </cell>
          <cell r="G244">
            <v>0.50147063525153812</v>
          </cell>
        </row>
        <row r="245">
          <cell r="A245" t="str">
            <v>NOVA CANTU2005</v>
          </cell>
          <cell r="B245" t="str">
            <v>NOVA CANTU</v>
          </cell>
          <cell r="C245">
            <v>2005</v>
          </cell>
          <cell r="D245">
            <v>0.50196228120659037</v>
          </cell>
          <cell r="E245">
            <v>0.59602042696531821</v>
          </cell>
          <cell r="F245">
            <v>0.40043619485903054</v>
          </cell>
          <cell r="G245">
            <v>0.5094302217954223</v>
          </cell>
        </row>
        <row r="246">
          <cell r="A246" t="str">
            <v>NOVA CANTU2006</v>
          </cell>
          <cell r="B246" t="str">
            <v>NOVA CANTU</v>
          </cell>
          <cell r="C246">
            <v>2006</v>
          </cell>
          <cell r="D246" t="str">
            <v>Indisp.</v>
          </cell>
          <cell r="E246" t="str">
            <v>Indisp.</v>
          </cell>
          <cell r="F246" t="str">
            <v>Indisp.</v>
          </cell>
          <cell r="G246" t="str">
            <v>Indisp.</v>
          </cell>
        </row>
        <row r="247">
          <cell r="A247" t="str">
            <v>NOVA CANTU2007</v>
          </cell>
          <cell r="B247" t="str">
            <v>NOVA CANTU</v>
          </cell>
          <cell r="C247">
            <v>2007</v>
          </cell>
          <cell r="D247">
            <v>0.5556537057845311</v>
          </cell>
          <cell r="E247">
            <v>0.56736330860501449</v>
          </cell>
          <cell r="F247">
            <v>0.5999158524256839</v>
          </cell>
          <cell r="G247">
            <v>0.49968195632289508</v>
          </cell>
        </row>
        <row r="248">
          <cell r="A248" t="str">
            <v>NOVA CANTU2008</v>
          </cell>
          <cell r="B248" t="str">
            <v>NOVA CANTU</v>
          </cell>
          <cell r="C248">
            <v>2008</v>
          </cell>
          <cell r="D248">
            <v>0.50940884436897216</v>
          </cell>
          <cell r="E248">
            <v>0.54575629241457624</v>
          </cell>
          <cell r="F248">
            <v>0.33700859764597713</v>
          </cell>
          <cell r="G248">
            <v>0.645461643046363</v>
          </cell>
        </row>
        <row r="249">
          <cell r="A249" t="str">
            <v>NOVA CANTU2009</v>
          </cell>
          <cell r="B249" t="str">
            <v>NOVA CANTU</v>
          </cell>
          <cell r="C249">
            <v>2009</v>
          </cell>
          <cell r="D249">
            <v>0.4871540455294312</v>
          </cell>
          <cell r="E249">
            <v>0.52905265107710875</v>
          </cell>
          <cell r="F249">
            <v>0.34485748828480162</v>
          </cell>
          <cell r="G249">
            <v>0.58755199722638318</v>
          </cell>
        </row>
        <row r="250">
          <cell r="A250" t="str">
            <v>NOVA CANTU2010</v>
          </cell>
          <cell r="B250" t="str">
            <v>NOVA CANTU</v>
          </cell>
          <cell r="C250">
            <v>2010</v>
          </cell>
          <cell r="D250">
            <v>0.45573756764368878</v>
          </cell>
          <cell r="E250">
            <v>0.50796570041403599</v>
          </cell>
          <cell r="F250">
            <v>0.31062200402306378</v>
          </cell>
          <cell r="G250">
            <v>0.54862499849396662</v>
          </cell>
        </row>
        <row r="251">
          <cell r="A251" t="str">
            <v>NOVA CANTU2011</v>
          </cell>
          <cell r="B251" t="str">
            <v>NOVA CANTU</v>
          </cell>
          <cell r="C251">
            <v>2011</v>
          </cell>
          <cell r="D251">
            <v>0.4997884218168917</v>
          </cell>
          <cell r="E251">
            <v>0.51810782881326989</v>
          </cell>
          <cell r="F251">
            <v>0.33902146265002059</v>
          </cell>
          <cell r="G251">
            <v>0.64223597398738463</v>
          </cell>
        </row>
        <row r="252">
          <cell r="A252" t="str">
            <v>NOVA CANTU2012</v>
          </cell>
          <cell r="B252" t="str">
            <v>NOVA CANTU</v>
          </cell>
          <cell r="C252">
            <v>2012</v>
          </cell>
          <cell r="D252">
            <v>0.45642823966262802</v>
          </cell>
          <cell r="E252">
            <v>0.5211786522460955</v>
          </cell>
          <cell r="F252">
            <v>0.33090855956520432</v>
          </cell>
          <cell r="G252">
            <v>0.54031953500966878</v>
          </cell>
        </row>
        <row r="253">
          <cell r="A253" t="str">
            <v>NOVA OLÍMPIA2002</v>
          </cell>
          <cell r="B253" t="str">
            <v>NOVA OLÍMPIA</v>
          </cell>
          <cell r="C253">
            <v>2002</v>
          </cell>
          <cell r="D253">
            <v>0.57288823302660075</v>
          </cell>
          <cell r="E253">
            <v>0.45942383959414212</v>
          </cell>
          <cell r="F253">
            <v>0.70906596912877784</v>
          </cell>
          <cell r="G253">
            <v>0.55017489035688238</v>
          </cell>
        </row>
        <row r="254">
          <cell r="A254" t="str">
            <v>NOVA OLÍMPIA2003</v>
          </cell>
          <cell r="B254" t="str">
            <v>NOVA OLÍMPIA</v>
          </cell>
          <cell r="C254">
            <v>2003</v>
          </cell>
          <cell r="D254">
            <v>0.50592395747396912</v>
          </cell>
          <cell r="E254">
            <v>0.50168480815720062</v>
          </cell>
          <cell r="F254">
            <v>0.50126038856264132</v>
          </cell>
          <cell r="G254">
            <v>0.51482667570206531</v>
          </cell>
        </row>
        <row r="255">
          <cell r="A255" t="str">
            <v>NOVA OLÍMPIA2004</v>
          </cell>
          <cell r="B255" t="str">
            <v>NOVA OLÍMPIA</v>
          </cell>
          <cell r="C255">
            <v>2004</v>
          </cell>
          <cell r="D255">
            <v>0.56235962946043239</v>
          </cell>
          <cell r="E255">
            <v>0.58780400422831169</v>
          </cell>
          <cell r="F255">
            <v>0.5936602267629606</v>
          </cell>
          <cell r="G255">
            <v>0.50561465739002465</v>
          </cell>
        </row>
        <row r="256">
          <cell r="A256" t="str">
            <v>NOVA OLÍMPIA2005</v>
          </cell>
          <cell r="B256" t="str">
            <v>NOVA OLÍMPIA</v>
          </cell>
          <cell r="C256">
            <v>2005</v>
          </cell>
          <cell r="D256">
            <v>0.54488972637450461</v>
          </cell>
          <cell r="E256">
            <v>0.54891501970783829</v>
          </cell>
          <cell r="F256">
            <v>0.58895171646401501</v>
          </cell>
          <cell r="G256">
            <v>0.49680244295166065</v>
          </cell>
        </row>
        <row r="257">
          <cell r="A257" t="str">
            <v>NOVA OLÍMPIA2006</v>
          </cell>
          <cell r="B257" t="str">
            <v>NOVA OLÍMPIA</v>
          </cell>
          <cell r="C257">
            <v>2006</v>
          </cell>
          <cell r="D257">
            <v>0.56949870025031557</v>
          </cell>
          <cell r="E257">
            <v>0.48398255858954559</v>
          </cell>
          <cell r="F257">
            <v>0.58686707855971687</v>
          </cell>
          <cell r="G257">
            <v>0.63764646360168431</v>
          </cell>
        </row>
        <row r="258">
          <cell r="A258" t="str">
            <v>NOVA OLÍMPIA2007</v>
          </cell>
          <cell r="B258" t="str">
            <v>NOVA OLÍMPIA</v>
          </cell>
          <cell r="C258">
            <v>2007</v>
          </cell>
          <cell r="D258">
            <v>0.57552190827798944</v>
          </cell>
          <cell r="E258">
            <v>0.52354448508907014</v>
          </cell>
          <cell r="F258">
            <v>0.62364091226279816</v>
          </cell>
          <cell r="G258">
            <v>0.57938032748210011</v>
          </cell>
        </row>
        <row r="259">
          <cell r="A259" t="str">
            <v>NOVA OLÍMPIA2008</v>
          </cell>
          <cell r="B259" t="str">
            <v>NOVA OLÍMPIA</v>
          </cell>
          <cell r="C259">
            <v>2008</v>
          </cell>
          <cell r="D259">
            <v>0.47388536977591383</v>
          </cell>
          <cell r="E259">
            <v>0.43817532858326996</v>
          </cell>
          <cell r="F259">
            <v>0.39415865727338639</v>
          </cell>
          <cell r="G259">
            <v>0.58932212347108526</v>
          </cell>
        </row>
        <row r="260">
          <cell r="A260" t="str">
            <v>NOVA OLÍMPIA2009</v>
          </cell>
          <cell r="B260" t="str">
            <v>NOVA OLÍMPIA</v>
          </cell>
          <cell r="C260">
            <v>2009</v>
          </cell>
          <cell r="D260">
            <v>0.46226802130413852</v>
          </cell>
          <cell r="E260">
            <v>0.51585634522784329</v>
          </cell>
          <cell r="F260">
            <v>0.27048614037545854</v>
          </cell>
          <cell r="G260">
            <v>0.60046157830911362</v>
          </cell>
        </row>
        <row r="261">
          <cell r="A261" t="str">
            <v>NOVA OLÍMPIA2010</v>
          </cell>
          <cell r="B261" t="str">
            <v>NOVA OLÍMPIA</v>
          </cell>
          <cell r="C261">
            <v>2010</v>
          </cell>
          <cell r="D261">
            <v>0.4755720010091759</v>
          </cell>
          <cell r="E261">
            <v>0.49752349244839478</v>
          </cell>
          <cell r="F261">
            <v>0.28891527839689674</v>
          </cell>
          <cell r="G261">
            <v>0.64027723218223609</v>
          </cell>
        </row>
        <row r="262">
          <cell r="A262" t="str">
            <v>NOVA OLÍMPIA2011</v>
          </cell>
          <cell r="B262" t="str">
            <v>NOVA OLÍMPIA</v>
          </cell>
          <cell r="C262">
            <v>2011</v>
          </cell>
          <cell r="D262">
            <v>0.43450705050047406</v>
          </cell>
          <cell r="E262">
            <v>0.48588688180108425</v>
          </cell>
          <cell r="F262">
            <v>0.2408296002455784</v>
          </cell>
          <cell r="G262">
            <v>0.57680466945475961</v>
          </cell>
        </row>
        <row r="263">
          <cell r="A263" t="str">
            <v>NOVA OLÍMPIA2012</v>
          </cell>
          <cell r="B263" t="str">
            <v>NOVA OLÍMPIA</v>
          </cell>
          <cell r="C263">
            <v>2012</v>
          </cell>
          <cell r="D263">
            <v>0.42642750535573493</v>
          </cell>
          <cell r="E263">
            <v>0.43528212356554646</v>
          </cell>
          <cell r="F263">
            <v>0.31360877741415966</v>
          </cell>
          <cell r="G263">
            <v>0.56690525144511306</v>
          </cell>
        </row>
        <row r="264">
          <cell r="A264" t="str">
            <v>PAES LANDIM2002</v>
          </cell>
          <cell r="B264" t="str">
            <v>PAES LANDIM</v>
          </cell>
          <cell r="C264">
            <v>2002</v>
          </cell>
          <cell r="D264">
            <v>0.53674476345291477</v>
          </cell>
          <cell r="E264">
            <v>0.51741377533842403</v>
          </cell>
          <cell r="F264">
            <v>0.54533445087025212</v>
          </cell>
          <cell r="G264">
            <v>0.54748606415006806</v>
          </cell>
        </row>
        <row r="265">
          <cell r="A265" t="str">
            <v>PAES LANDIM2003</v>
          </cell>
          <cell r="B265" t="str">
            <v>PAES LANDIM</v>
          </cell>
          <cell r="C265">
            <v>2003</v>
          </cell>
          <cell r="D265">
            <v>0.4693905956466346</v>
          </cell>
          <cell r="E265">
            <v>0.47954889398844169</v>
          </cell>
          <cell r="F265">
            <v>0.41298037026550549</v>
          </cell>
          <cell r="G265">
            <v>0.51564252268595667</v>
          </cell>
        </row>
        <row r="266">
          <cell r="A266" t="str">
            <v>PAES LANDIM2004</v>
          </cell>
          <cell r="B266" t="str">
            <v>PAES LANDIM</v>
          </cell>
          <cell r="C266">
            <v>2004</v>
          </cell>
          <cell r="D266">
            <v>0.4449065855637922</v>
          </cell>
          <cell r="E266">
            <v>0.53360130433977515</v>
          </cell>
          <cell r="F266">
            <v>0.33333875568335231</v>
          </cell>
          <cell r="G266">
            <v>0.46777969666824926</v>
          </cell>
        </row>
        <row r="267">
          <cell r="A267" t="str">
            <v>PAES LANDIM2005</v>
          </cell>
          <cell r="B267" t="str">
            <v>PAES LANDIM</v>
          </cell>
          <cell r="C267">
            <v>2005</v>
          </cell>
          <cell r="D267">
            <v>0.43415797262303496</v>
          </cell>
          <cell r="E267">
            <v>0.49256006054284424</v>
          </cell>
          <cell r="F267">
            <v>0.33771837368278473</v>
          </cell>
          <cell r="G267">
            <v>0.47219548364347597</v>
          </cell>
        </row>
        <row r="268">
          <cell r="A268" t="str">
            <v>PAES LANDIM2006</v>
          </cell>
          <cell r="B268" t="str">
            <v>PAES LANDIM</v>
          </cell>
          <cell r="C268">
            <v>2006</v>
          </cell>
          <cell r="D268">
            <v>0.48694602878708593</v>
          </cell>
          <cell r="E268">
            <v>0.49943936948161266</v>
          </cell>
          <cell r="F268">
            <v>0.4493938821018113</v>
          </cell>
          <cell r="G268">
            <v>0.51200483477783387</v>
          </cell>
        </row>
        <row r="269">
          <cell r="A269" t="str">
            <v>PAES LANDIM2007</v>
          </cell>
          <cell r="B269" t="str">
            <v>PAES LANDIM</v>
          </cell>
          <cell r="C269">
            <v>2007</v>
          </cell>
          <cell r="D269">
            <v>0.4299660684644116</v>
          </cell>
          <cell r="E269">
            <v>0.51073698064581752</v>
          </cell>
          <cell r="F269">
            <v>0.30035495689286079</v>
          </cell>
          <cell r="G269">
            <v>0.47880626785455671</v>
          </cell>
        </row>
        <row r="270">
          <cell r="A270" t="str">
            <v>PAES LANDIM2008</v>
          </cell>
          <cell r="B270" t="str">
            <v>PAES LANDIM</v>
          </cell>
          <cell r="C270">
            <v>2008</v>
          </cell>
          <cell r="D270">
            <v>0.41285705859837485</v>
          </cell>
          <cell r="E270">
            <v>0.47400554496761349</v>
          </cell>
          <cell r="F270">
            <v>0.3351627786229146</v>
          </cell>
          <cell r="G270">
            <v>0.42940285220459651</v>
          </cell>
        </row>
        <row r="271">
          <cell r="A271" t="str">
            <v>PAES LANDIM2009</v>
          </cell>
          <cell r="B271" t="str">
            <v>PAES LANDIM</v>
          </cell>
          <cell r="C271">
            <v>2009</v>
          </cell>
          <cell r="D271">
            <v>0.44208781348645115</v>
          </cell>
          <cell r="E271">
            <v>0.50367490766405398</v>
          </cell>
          <cell r="F271">
            <v>0.37475198025895479</v>
          </cell>
          <cell r="G271">
            <v>0.44783655253634469</v>
          </cell>
        </row>
        <row r="272">
          <cell r="A272" t="str">
            <v>PAES LANDIM2010</v>
          </cell>
          <cell r="B272" t="str">
            <v>PAES LANDIM</v>
          </cell>
          <cell r="C272">
            <v>2010</v>
          </cell>
          <cell r="D272">
            <v>0.38390522370001062</v>
          </cell>
          <cell r="E272">
            <v>0.464624166992054</v>
          </cell>
          <cell r="F272">
            <v>0.22739780964311809</v>
          </cell>
          <cell r="G272">
            <v>0.45969369446485964</v>
          </cell>
        </row>
        <row r="273">
          <cell r="A273" t="str">
            <v>PAES LANDIM2011</v>
          </cell>
          <cell r="B273" t="str">
            <v>PAES LANDIM</v>
          </cell>
          <cell r="C273">
            <v>2011</v>
          </cell>
          <cell r="D273">
            <v>0.41597030494550352</v>
          </cell>
          <cell r="E273">
            <v>0.47804019126845965</v>
          </cell>
          <cell r="F273">
            <v>0.30344384406799418</v>
          </cell>
          <cell r="G273">
            <v>0.46642687950005668</v>
          </cell>
        </row>
        <row r="274">
          <cell r="A274" t="str">
            <v>PAES LANDIM2012</v>
          </cell>
          <cell r="B274" t="str">
            <v>PAES LANDIM</v>
          </cell>
          <cell r="C274">
            <v>2012</v>
          </cell>
          <cell r="D274">
            <v>0.46654040047189516</v>
          </cell>
          <cell r="E274">
            <v>0.45881953551256732</v>
          </cell>
          <cell r="F274">
            <v>0.45113355862503163</v>
          </cell>
          <cell r="G274">
            <v>0.52395082602510357</v>
          </cell>
        </row>
        <row r="275">
          <cell r="A275" t="str">
            <v>PATIS2002</v>
          </cell>
          <cell r="B275" t="str">
            <v>PATIS</v>
          </cell>
          <cell r="C275">
            <v>2002</v>
          </cell>
          <cell r="D275">
            <v>0.49919398742901183</v>
          </cell>
          <cell r="E275">
            <v>0.48276312947869715</v>
          </cell>
          <cell r="F275">
            <v>0.48946179761900915</v>
          </cell>
          <cell r="G275">
            <v>0.52535703518932908</v>
          </cell>
        </row>
        <row r="276">
          <cell r="A276" t="str">
            <v>PATIS2003</v>
          </cell>
          <cell r="B276" t="str">
            <v>PATIS</v>
          </cell>
          <cell r="C276">
            <v>2003</v>
          </cell>
          <cell r="D276">
            <v>0.47267032700894318</v>
          </cell>
          <cell r="E276">
            <v>0.52671625999482374</v>
          </cell>
          <cell r="F276">
            <v>0.41096584620068577</v>
          </cell>
          <cell r="G276">
            <v>0.48032887483132009</v>
          </cell>
        </row>
        <row r="277">
          <cell r="A277" t="str">
            <v>PATIS2004</v>
          </cell>
          <cell r="B277" t="str">
            <v>PATIS</v>
          </cell>
          <cell r="C277">
            <v>2004</v>
          </cell>
          <cell r="D277">
            <v>0.47088899451487659</v>
          </cell>
          <cell r="E277">
            <v>0.52475344325996931</v>
          </cell>
          <cell r="F277">
            <v>0.44543030914101456</v>
          </cell>
          <cell r="G277">
            <v>0.44248323114364585</v>
          </cell>
        </row>
        <row r="278">
          <cell r="A278" t="str">
            <v>PATIS2005</v>
          </cell>
          <cell r="B278" t="str">
            <v>PATIS</v>
          </cell>
          <cell r="C278">
            <v>2005</v>
          </cell>
          <cell r="D278">
            <v>0.47276463087261528</v>
          </cell>
          <cell r="E278">
            <v>0.58242529405402654</v>
          </cell>
          <cell r="F278">
            <v>0.38638910093544537</v>
          </cell>
          <cell r="G278">
            <v>0.44947949762837403</v>
          </cell>
        </row>
        <row r="279">
          <cell r="A279" t="str">
            <v>PATIS2006</v>
          </cell>
          <cell r="B279" t="str">
            <v>PATIS</v>
          </cell>
          <cell r="C279">
            <v>2006</v>
          </cell>
          <cell r="D279">
            <v>0.53032076793400207</v>
          </cell>
          <cell r="E279">
            <v>0.53067225516759375</v>
          </cell>
          <cell r="F279">
            <v>0.47596186961355436</v>
          </cell>
          <cell r="G279">
            <v>0.5843281790208581</v>
          </cell>
        </row>
        <row r="280">
          <cell r="A280" t="str">
            <v>PATIS2007</v>
          </cell>
          <cell r="B280" t="str">
            <v>PATIS</v>
          </cell>
          <cell r="C280">
            <v>2007</v>
          </cell>
          <cell r="D280">
            <v>0.47461746198575017</v>
          </cell>
          <cell r="E280">
            <v>0.53541777688940373</v>
          </cell>
          <cell r="F280">
            <v>0.42032681588654297</v>
          </cell>
          <cell r="G280">
            <v>0.46810779318130386</v>
          </cell>
        </row>
        <row r="281">
          <cell r="A281" t="str">
            <v>PATIS2008</v>
          </cell>
          <cell r="B281" t="str">
            <v>PATIS</v>
          </cell>
          <cell r="C281">
            <v>2008</v>
          </cell>
          <cell r="D281">
            <v>0.4998749202336028</v>
          </cell>
          <cell r="E281">
            <v>0.56871451278475504</v>
          </cell>
          <cell r="F281">
            <v>0.50122263330172678</v>
          </cell>
          <cell r="G281">
            <v>0.42968761461432659</v>
          </cell>
        </row>
        <row r="282">
          <cell r="A282" t="str">
            <v>PATIS2009</v>
          </cell>
          <cell r="B282" t="str">
            <v>PATIS</v>
          </cell>
          <cell r="C282">
            <v>2009</v>
          </cell>
          <cell r="D282">
            <v>0.44431914035389447</v>
          </cell>
          <cell r="E282">
            <v>0.57481731166037564</v>
          </cell>
          <cell r="F282">
            <v>0.34414946059715162</v>
          </cell>
          <cell r="G282">
            <v>0.4139906488041562</v>
          </cell>
        </row>
        <row r="283">
          <cell r="A283" t="str">
            <v>PATIS2010</v>
          </cell>
          <cell r="B283" t="str">
            <v>PATIS</v>
          </cell>
          <cell r="C283">
            <v>2010</v>
          </cell>
          <cell r="D283">
            <v>0.5094496244569372</v>
          </cell>
          <cell r="E283">
            <v>0.61457950721400167</v>
          </cell>
          <cell r="F283">
            <v>0.45722179156284287</v>
          </cell>
          <cell r="G283">
            <v>0.45654757459396683</v>
          </cell>
        </row>
        <row r="284">
          <cell r="A284" t="str">
            <v>PATIS2011</v>
          </cell>
          <cell r="B284" t="str">
            <v>PATIS</v>
          </cell>
          <cell r="C284">
            <v>2011</v>
          </cell>
          <cell r="D284">
            <v>0.49697171202987356</v>
          </cell>
          <cell r="E284">
            <v>0.55588920958760346</v>
          </cell>
          <cell r="F284">
            <v>0.4695169829906029</v>
          </cell>
          <cell r="G284">
            <v>0.46550894351141447</v>
          </cell>
        </row>
        <row r="285">
          <cell r="A285" t="str">
            <v>PATIS2012</v>
          </cell>
          <cell r="B285" t="str">
            <v>PATIS</v>
          </cell>
          <cell r="C285">
            <v>2012</v>
          </cell>
          <cell r="D285">
            <v>0.45118094434866696</v>
          </cell>
          <cell r="E285">
            <v>0.52699382196580591</v>
          </cell>
          <cell r="F285">
            <v>0.36580860584053654</v>
          </cell>
          <cell r="G285">
            <v>0.49256972493560824</v>
          </cell>
        </row>
        <row r="286">
          <cell r="A286" t="str">
            <v>PICOS2002</v>
          </cell>
          <cell r="B286" t="str">
            <v>PICOS</v>
          </cell>
          <cell r="C286">
            <v>2002</v>
          </cell>
          <cell r="D286">
            <v>0.51841829510964466</v>
          </cell>
          <cell r="E286">
            <v>0.54230097617720452</v>
          </cell>
          <cell r="F286">
            <v>0.62541793156597369</v>
          </cell>
          <cell r="G286">
            <v>0.38753597758575553</v>
          </cell>
        </row>
        <row r="287">
          <cell r="A287" t="str">
            <v>PICOS2003</v>
          </cell>
          <cell r="B287" t="str">
            <v>PICOS</v>
          </cell>
          <cell r="C287">
            <v>2003</v>
          </cell>
          <cell r="D287">
            <v>0.50080771514628653</v>
          </cell>
          <cell r="E287">
            <v>0.51584970282499387</v>
          </cell>
          <cell r="F287">
            <v>0.57426471594705297</v>
          </cell>
          <cell r="G287">
            <v>0.41230872666681273</v>
          </cell>
        </row>
        <row r="288">
          <cell r="A288" t="str">
            <v>PICOS2004</v>
          </cell>
          <cell r="B288" t="str">
            <v>PICOS</v>
          </cell>
          <cell r="C288">
            <v>2004</v>
          </cell>
          <cell r="D288">
            <v>0.50969135170632551</v>
          </cell>
          <cell r="E288">
            <v>0.55166269125831091</v>
          </cell>
          <cell r="F288">
            <v>0.5297062650073453</v>
          </cell>
          <cell r="G288">
            <v>0.4477050988533201</v>
          </cell>
        </row>
        <row r="289">
          <cell r="A289" t="str">
            <v>PICOS2005</v>
          </cell>
          <cell r="B289" t="str">
            <v>PICOS</v>
          </cell>
          <cell r="C289">
            <v>2005</v>
          </cell>
          <cell r="D289">
            <v>0.44672657569109037</v>
          </cell>
          <cell r="E289">
            <v>0.51787454738706828</v>
          </cell>
          <cell r="F289">
            <v>0.39614800094513297</v>
          </cell>
          <cell r="G289">
            <v>0.42615717874106984</v>
          </cell>
        </row>
        <row r="290">
          <cell r="A290" t="str">
            <v>PICOS2006</v>
          </cell>
          <cell r="B290" t="str">
            <v>PICOS</v>
          </cell>
          <cell r="C290">
            <v>2006</v>
          </cell>
          <cell r="D290">
            <v>0.49156776302314648</v>
          </cell>
          <cell r="E290">
            <v>0.54157187969559495</v>
          </cell>
          <cell r="F290">
            <v>0.45428433865098089</v>
          </cell>
          <cell r="G290">
            <v>0.4788470707228637</v>
          </cell>
        </row>
        <row r="291">
          <cell r="A291" t="str">
            <v>PICOS2007</v>
          </cell>
          <cell r="B291" t="str">
            <v>PICOS</v>
          </cell>
          <cell r="C291">
            <v>2007</v>
          </cell>
          <cell r="D291">
            <v>0.50518383841970393</v>
          </cell>
          <cell r="E291">
            <v>0.57199466284093148</v>
          </cell>
          <cell r="F291">
            <v>0.47585104803270245</v>
          </cell>
          <cell r="G291">
            <v>0.46770580438547793</v>
          </cell>
        </row>
        <row r="292">
          <cell r="A292" t="str">
            <v>PICOS2008</v>
          </cell>
          <cell r="B292" t="str">
            <v>PICOS</v>
          </cell>
          <cell r="C292">
            <v>2008</v>
          </cell>
          <cell r="D292">
            <v>0.46763534296918685</v>
          </cell>
          <cell r="E292">
            <v>0.53018164755102493</v>
          </cell>
          <cell r="F292">
            <v>0.40539937371945051</v>
          </cell>
          <cell r="G292">
            <v>0.46732500763708507</v>
          </cell>
        </row>
        <row r="293">
          <cell r="A293" t="str">
            <v>PICOS2009</v>
          </cell>
          <cell r="B293" t="str">
            <v>PICOS</v>
          </cell>
          <cell r="C293">
            <v>2009</v>
          </cell>
          <cell r="D293">
            <v>0.45528870382993575</v>
          </cell>
          <cell r="E293">
            <v>0.53255049062419224</v>
          </cell>
          <cell r="F293">
            <v>0.38036604821226944</v>
          </cell>
          <cell r="G293">
            <v>0.45294957265334557</v>
          </cell>
        </row>
        <row r="294">
          <cell r="A294" t="str">
            <v>PICOS2010</v>
          </cell>
          <cell r="B294" t="str">
            <v>PICOS</v>
          </cell>
          <cell r="C294">
            <v>2010</v>
          </cell>
          <cell r="D294">
            <v>0.41401785089970816</v>
          </cell>
          <cell r="E294">
            <v>0.52955745176468905</v>
          </cell>
          <cell r="F294">
            <v>0.27700849765567509</v>
          </cell>
          <cell r="G294">
            <v>0.43548760327876057</v>
          </cell>
        </row>
        <row r="295">
          <cell r="A295" t="str">
            <v>PICOS2011</v>
          </cell>
          <cell r="B295" t="str">
            <v>PICOS</v>
          </cell>
          <cell r="C295">
            <v>2011</v>
          </cell>
          <cell r="D295">
            <v>0.44455066172096097</v>
          </cell>
          <cell r="E295">
            <v>0.52525613428210338</v>
          </cell>
          <cell r="F295">
            <v>0.36778552839901885</v>
          </cell>
          <cell r="G295">
            <v>0.44061032248176069</v>
          </cell>
        </row>
        <row r="296">
          <cell r="A296" t="str">
            <v>PICOS2012</v>
          </cell>
          <cell r="B296" t="str">
            <v>PICOS</v>
          </cell>
          <cell r="C296">
            <v>2012</v>
          </cell>
          <cell r="D296">
            <v>0.48505180073068238</v>
          </cell>
          <cell r="E296">
            <v>0.51836838743491775</v>
          </cell>
          <cell r="F296">
            <v>0.43516053854342646</v>
          </cell>
          <cell r="G296">
            <v>0.55227983517134061</v>
          </cell>
        </row>
        <row r="297">
          <cell r="A297" t="str">
            <v>RIO BONITO DO IGUAÇU2002</v>
          </cell>
          <cell r="B297" t="str">
            <v>RIO BONITO DO IGUAÇU</v>
          </cell>
          <cell r="C297">
            <v>2002</v>
          </cell>
          <cell r="D297">
            <v>0.52904060279927834</v>
          </cell>
          <cell r="E297">
            <v>0.53372329431621934</v>
          </cell>
          <cell r="F297">
            <v>0.58600113017213984</v>
          </cell>
          <cell r="G297">
            <v>0.46739738390947561</v>
          </cell>
        </row>
        <row r="298">
          <cell r="A298" t="str">
            <v>RIO BONITO DO IGUAÇU2003</v>
          </cell>
          <cell r="B298" t="str">
            <v>RIO BONITO DO IGUAÇU</v>
          </cell>
          <cell r="C298">
            <v>2003</v>
          </cell>
          <cell r="D298">
            <v>0.51402153042352838</v>
          </cell>
          <cell r="E298">
            <v>0.49340935284895987</v>
          </cell>
          <cell r="F298">
            <v>0.53095091785691395</v>
          </cell>
          <cell r="G298">
            <v>0.51770432056471138</v>
          </cell>
        </row>
        <row r="299">
          <cell r="A299" t="str">
            <v>RIO BONITO DO IGUAÇU2004</v>
          </cell>
          <cell r="B299" t="str">
            <v>RIO BONITO DO IGUAÇU</v>
          </cell>
          <cell r="C299">
            <v>2004</v>
          </cell>
          <cell r="D299">
            <v>0.51571289126031361</v>
          </cell>
          <cell r="E299">
            <v>0.53587514545812165</v>
          </cell>
          <cell r="F299">
            <v>0.56109757611989319</v>
          </cell>
          <cell r="G299">
            <v>0.45016595220292621</v>
          </cell>
        </row>
        <row r="300">
          <cell r="A300" t="str">
            <v>RIO BONITO DO IGUAÇU2005</v>
          </cell>
          <cell r="B300" t="str">
            <v>RIO BONITO DO IGUAÇU</v>
          </cell>
          <cell r="C300">
            <v>2005</v>
          </cell>
          <cell r="D300">
            <v>0.57506578460799951</v>
          </cell>
          <cell r="E300">
            <v>0.70380876276287196</v>
          </cell>
          <cell r="F300">
            <v>0.52454257434602136</v>
          </cell>
          <cell r="G300">
            <v>0.49684601671510525</v>
          </cell>
        </row>
        <row r="301">
          <cell r="A301" t="str">
            <v>RIO BONITO DO IGUAÇU2006</v>
          </cell>
          <cell r="B301" t="str">
            <v>RIO BONITO DO IGUAÇU</v>
          </cell>
          <cell r="C301">
            <v>2006</v>
          </cell>
          <cell r="D301">
            <v>0.49712145033735872</v>
          </cell>
          <cell r="E301">
            <v>0.53656196035432835</v>
          </cell>
          <cell r="F301">
            <v>0.43065540140728481</v>
          </cell>
          <cell r="G301">
            <v>0.5241469892504631</v>
          </cell>
        </row>
        <row r="302">
          <cell r="A302" t="str">
            <v>RIO BONITO DO IGUAÇU2007</v>
          </cell>
          <cell r="B302" t="str">
            <v>RIO BONITO DO IGUAÇU</v>
          </cell>
          <cell r="C302">
            <v>2007</v>
          </cell>
          <cell r="D302">
            <v>0.39091504203115218</v>
          </cell>
          <cell r="E302">
            <v>0.50518508060968825</v>
          </cell>
          <cell r="F302">
            <v>0.28887165304059476</v>
          </cell>
          <cell r="G302">
            <v>0.37868839244317348</v>
          </cell>
        </row>
        <row r="303">
          <cell r="A303" t="str">
            <v>RIO BONITO DO IGUAÇU2008</v>
          </cell>
          <cell r="B303" t="str">
            <v>RIO BONITO DO IGUAÇU</v>
          </cell>
          <cell r="C303">
            <v>2008</v>
          </cell>
          <cell r="D303">
            <v>0.44764478519681195</v>
          </cell>
          <cell r="E303">
            <v>0.45343953462815523</v>
          </cell>
          <cell r="F303">
            <v>0.30369837078928841</v>
          </cell>
          <cell r="G303">
            <v>0.58579645017299231</v>
          </cell>
        </row>
        <row r="304">
          <cell r="A304" t="str">
            <v>RIO BONITO DO IGUAÇU2009</v>
          </cell>
          <cell r="B304" t="str">
            <v>RIO BONITO DO IGUAÇU</v>
          </cell>
          <cell r="C304">
            <v>2009</v>
          </cell>
          <cell r="D304">
            <v>0.51787161862268938</v>
          </cell>
          <cell r="E304">
            <v>0.51980425809711561</v>
          </cell>
          <cell r="F304">
            <v>0.39163786894954605</v>
          </cell>
          <cell r="G304">
            <v>0.64217272882140652</v>
          </cell>
        </row>
        <row r="305">
          <cell r="A305" t="str">
            <v>RIO BONITO DO IGUAÇU2010</v>
          </cell>
          <cell r="B305" t="str">
            <v>RIO BONITO DO IGUAÇU</v>
          </cell>
          <cell r="C305">
            <v>2010</v>
          </cell>
          <cell r="D305">
            <v>0.4992853477257449</v>
          </cell>
          <cell r="E305">
            <v>0.53684171960405691</v>
          </cell>
          <cell r="F305">
            <v>0.37979860693319778</v>
          </cell>
          <cell r="G305">
            <v>0.58121571663997995</v>
          </cell>
        </row>
        <row r="306">
          <cell r="A306" t="str">
            <v>RIO BONITO DO IGUAÇU2011</v>
          </cell>
          <cell r="B306" t="str">
            <v>RIO BONITO DO IGUAÇU</v>
          </cell>
          <cell r="C306">
            <v>2011</v>
          </cell>
          <cell r="D306">
            <v>0.49803798207410677</v>
          </cell>
          <cell r="E306">
            <v>0.54230287504633345</v>
          </cell>
          <cell r="F306">
            <v>0.40386281413839137</v>
          </cell>
          <cell r="G306">
            <v>0.54794825703759553</v>
          </cell>
        </row>
        <row r="307">
          <cell r="A307" t="str">
            <v>RIO BONITO DO IGUAÇU2012</v>
          </cell>
          <cell r="B307" t="str">
            <v>RIO BONITO DO IGUAÇU</v>
          </cell>
          <cell r="C307">
            <v>2012</v>
          </cell>
          <cell r="D307">
            <v>0.45904597158463872</v>
          </cell>
          <cell r="E307">
            <v>0.47871507754950871</v>
          </cell>
          <cell r="F307">
            <v>0.39587456426983936</v>
          </cell>
          <cell r="G307">
            <v>0.53545291755968794</v>
          </cell>
        </row>
        <row r="308">
          <cell r="A308" t="str">
            <v>SANTA CRUZ DO MONTE CASTELO2002</v>
          </cell>
          <cell r="B308" t="str">
            <v>SANTA CRUZ DO MONTE CASTELO</v>
          </cell>
          <cell r="C308">
            <v>2002</v>
          </cell>
          <cell r="D308">
            <v>0.5768053326548247</v>
          </cell>
          <cell r="E308">
            <v>0.45074647674649509</v>
          </cell>
          <cell r="F308">
            <v>0.72904014475529566</v>
          </cell>
          <cell r="G308">
            <v>0.55062937646268328</v>
          </cell>
        </row>
        <row r="309">
          <cell r="A309" t="str">
            <v>SANTA CRUZ DO MONTE CASTELO2003</v>
          </cell>
          <cell r="B309" t="str">
            <v>SANTA CRUZ DO MONTE CASTELO</v>
          </cell>
          <cell r="C309">
            <v>2003</v>
          </cell>
          <cell r="D309">
            <v>0.58257341324722212</v>
          </cell>
          <cell r="E309">
            <v>0.47763827576582196</v>
          </cell>
          <cell r="F309">
            <v>0.67318962057145104</v>
          </cell>
          <cell r="G309">
            <v>0.59689234340439357</v>
          </cell>
        </row>
        <row r="310">
          <cell r="A310" t="str">
            <v>SANTA CRUZ DO MONTE CASTELO2004</v>
          </cell>
          <cell r="B310" t="str">
            <v>SANTA CRUZ DO MONTE CASTELO</v>
          </cell>
          <cell r="C310">
            <v>2004</v>
          </cell>
          <cell r="D310">
            <v>0.58322461151061966</v>
          </cell>
          <cell r="E310">
            <v>0.50024085660891504</v>
          </cell>
          <cell r="F310">
            <v>0.70517244387745082</v>
          </cell>
          <cell r="G310">
            <v>0.54426053404549313</v>
          </cell>
        </row>
        <row r="311">
          <cell r="A311" t="str">
            <v>SANTA CRUZ DO MONTE CASTELO2005</v>
          </cell>
          <cell r="B311" t="str">
            <v>SANTA CRUZ DO MONTE CASTELO</v>
          </cell>
          <cell r="C311">
            <v>2005</v>
          </cell>
          <cell r="D311">
            <v>0.49589144537777896</v>
          </cell>
          <cell r="E311">
            <v>0.51676367558849023</v>
          </cell>
          <cell r="F311">
            <v>0.45714922903682337</v>
          </cell>
          <cell r="G311">
            <v>0.51376143150802323</v>
          </cell>
        </row>
        <row r="312">
          <cell r="A312" t="str">
            <v>SANTA CRUZ DO MONTE CASTELO2006</v>
          </cell>
          <cell r="B312" t="str">
            <v>SANTA CRUZ DO MONTE CASTELO</v>
          </cell>
          <cell r="C312">
            <v>2006</v>
          </cell>
          <cell r="D312">
            <v>0.5456771905424489</v>
          </cell>
          <cell r="E312">
            <v>0.51108311883712609</v>
          </cell>
          <cell r="F312">
            <v>0.54787489749361484</v>
          </cell>
          <cell r="G312">
            <v>0.57807355529660587</v>
          </cell>
        </row>
        <row r="313">
          <cell r="A313" t="str">
            <v>SANTA CRUZ DO MONTE CASTELO2007</v>
          </cell>
          <cell r="B313" t="str">
            <v>SANTA CRUZ DO MONTE CASTELO</v>
          </cell>
          <cell r="C313">
            <v>2007</v>
          </cell>
          <cell r="D313">
            <v>0.50083321717491691</v>
          </cell>
          <cell r="E313">
            <v>0.48979510582978669</v>
          </cell>
          <cell r="F313">
            <v>0.54253109546420364</v>
          </cell>
          <cell r="G313">
            <v>0.47017345023076035</v>
          </cell>
        </row>
        <row r="314">
          <cell r="A314" t="str">
            <v>SANTA CRUZ DO MONTE CASTELO2008</v>
          </cell>
          <cell r="B314" t="str">
            <v>SANTA CRUZ DO MONTE CASTELO</v>
          </cell>
          <cell r="C314">
            <v>2008</v>
          </cell>
          <cell r="D314">
            <v>0.55091836609678613</v>
          </cell>
          <cell r="E314">
            <v>0.56288919405023352</v>
          </cell>
          <cell r="F314">
            <v>0.55231940425253134</v>
          </cell>
          <cell r="G314">
            <v>0.53754649998759374</v>
          </cell>
        </row>
        <row r="315">
          <cell r="A315" t="str">
            <v>SANTA CRUZ DO MONTE CASTELO2009</v>
          </cell>
          <cell r="B315" t="str">
            <v>SANTA CRUZ DO MONTE CASTELO</v>
          </cell>
          <cell r="C315">
            <v>2009</v>
          </cell>
          <cell r="D315">
            <v>0.53741273706697157</v>
          </cell>
          <cell r="E315">
            <v>0.4558600233601629</v>
          </cell>
          <cell r="F315">
            <v>0.52013973310259476</v>
          </cell>
          <cell r="G315">
            <v>0.63623845473815721</v>
          </cell>
        </row>
        <row r="316">
          <cell r="A316" t="str">
            <v>SANTA CRUZ DO MONTE CASTELO2010</v>
          </cell>
          <cell r="B316" t="str">
            <v>SANTA CRUZ DO MONTE CASTELO</v>
          </cell>
          <cell r="C316">
            <v>2010</v>
          </cell>
          <cell r="D316">
            <v>0.51144254491430241</v>
          </cell>
          <cell r="E316">
            <v>0.46941639809074803</v>
          </cell>
          <cell r="F316">
            <v>0.48428860728724454</v>
          </cell>
          <cell r="G316">
            <v>0.58062262936491482</v>
          </cell>
        </row>
        <row r="317">
          <cell r="A317" t="str">
            <v>SANTA CRUZ DO MONTE CASTELO2011</v>
          </cell>
          <cell r="B317" t="str">
            <v>SANTA CRUZ DO MONTE CASTELO</v>
          </cell>
          <cell r="C317">
            <v>2011</v>
          </cell>
          <cell r="D317">
            <v>0.5345384709670068</v>
          </cell>
          <cell r="E317">
            <v>0.45490232944657294</v>
          </cell>
          <cell r="F317">
            <v>0.55925647975387405</v>
          </cell>
          <cell r="G317">
            <v>0.58945660370057351</v>
          </cell>
        </row>
        <row r="318">
          <cell r="A318" t="str">
            <v>SANTA CRUZ DO MONTE CASTELO2012</v>
          </cell>
          <cell r="B318" t="str">
            <v>SANTA CRUZ DO MONTE CASTELO</v>
          </cell>
          <cell r="C318">
            <v>2012</v>
          </cell>
          <cell r="D318">
            <v>0.50397133775263858</v>
          </cell>
          <cell r="E318">
            <v>0.45718237292068653</v>
          </cell>
          <cell r="F318">
            <v>0.53323707572340373</v>
          </cell>
          <cell r="G318">
            <v>0.55753270639223051</v>
          </cell>
        </row>
        <row r="319">
          <cell r="A319" t="str">
            <v>SÃO BORJA2002</v>
          </cell>
          <cell r="B319" t="str">
            <v>SÃO BORJA</v>
          </cell>
          <cell r="C319">
            <v>2002</v>
          </cell>
          <cell r="D319">
            <v>0.51058849230619108</v>
          </cell>
          <cell r="E319">
            <v>0.51310866393206522</v>
          </cell>
          <cell r="F319">
            <v>0.53617397081367446</v>
          </cell>
          <cell r="G319">
            <v>0.48248284217283344</v>
          </cell>
        </row>
        <row r="320">
          <cell r="A320" t="str">
            <v>SÃO BORJA2003</v>
          </cell>
          <cell r="B320" t="str">
            <v>SÃO BORJA</v>
          </cell>
          <cell r="C320">
            <v>2003</v>
          </cell>
          <cell r="D320">
            <v>0.49975931704435572</v>
          </cell>
          <cell r="E320">
            <v>0.50167071234562077</v>
          </cell>
          <cell r="F320">
            <v>0.47535356939653045</v>
          </cell>
          <cell r="G320">
            <v>0.52225366939091589</v>
          </cell>
        </row>
        <row r="321">
          <cell r="A321" t="str">
            <v>SÃO BORJA2004</v>
          </cell>
          <cell r="B321" t="str">
            <v>SÃO BORJA</v>
          </cell>
          <cell r="C321">
            <v>2004</v>
          </cell>
          <cell r="D321">
            <v>0.50024303958810823</v>
          </cell>
          <cell r="E321">
            <v>0.49930472376953583</v>
          </cell>
          <cell r="F321">
            <v>0.43688469801632041</v>
          </cell>
          <cell r="G321">
            <v>0.56453969697846862</v>
          </cell>
        </row>
        <row r="322">
          <cell r="A322" t="str">
            <v>SÃO BORJA2005</v>
          </cell>
          <cell r="B322" t="str">
            <v>SÃO BORJA</v>
          </cell>
          <cell r="C322">
            <v>2005</v>
          </cell>
          <cell r="D322">
            <v>0.50478265864501648</v>
          </cell>
          <cell r="E322">
            <v>0.54318055345822724</v>
          </cell>
          <cell r="F322">
            <v>0.41126569698388354</v>
          </cell>
          <cell r="G322">
            <v>0.55990172549293882</v>
          </cell>
        </row>
        <row r="323">
          <cell r="A323" t="str">
            <v>SÃO BORJA2006</v>
          </cell>
          <cell r="B323" t="str">
            <v>SÃO BORJA</v>
          </cell>
          <cell r="C323">
            <v>2006</v>
          </cell>
          <cell r="D323">
            <v>0.52268618603027439</v>
          </cell>
          <cell r="E323">
            <v>0.52201416616307195</v>
          </cell>
          <cell r="F323">
            <v>0.48008499534498766</v>
          </cell>
          <cell r="G323">
            <v>0.56595939658276362</v>
          </cell>
        </row>
        <row r="324">
          <cell r="A324" t="str">
            <v>SÃO BORJA2007</v>
          </cell>
          <cell r="B324" t="str">
            <v>SÃO BORJA</v>
          </cell>
          <cell r="C324">
            <v>2007</v>
          </cell>
          <cell r="D324">
            <v>0.5598832946750496</v>
          </cell>
          <cell r="E324">
            <v>0.56063794462810601</v>
          </cell>
          <cell r="F324">
            <v>0.56951803314450966</v>
          </cell>
          <cell r="G324">
            <v>0.54949390625253325</v>
          </cell>
        </row>
        <row r="325">
          <cell r="A325" t="str">
            <v>SÃO BORJA2008</v>
          </cell>
          <cell r="B325" t="str">
            <v>SÃO BORJA</v>
          </cell>
          <cell r="C325">
            <v>2008</v>
          </cell>
          <cell r="D325">
            <v>0.52154230704364546</v>
          </cell>
          <cell r="E325">
            <v>0.51348156386680277</v>
          </cell>
          <cell r="F325">
            <v>0.51205101352001958</v>
          </cell>
          <cell r="G325">
            <v>0.5390943437441138</v>
          </cell>
        </row>
        <row r="326">
          <cell r="A326" t="str">
            <v>SÃO BORJA2009</v>
          </cell>
          <cell r="B326" t="str">
            <v>SÃO BORJA</v>
          </cell>
          <cell r="C326">
            <v>2009</v>
          </cell>
          <cell r="D326">
            <v>0.50817534676544696</v>
          </cell>
          <cell r="E326">
            <v>0.52358423921392339</v>
          </cell>
          <cell r="F326">
            <v>0.42073876329490084</v>
          </cell>
          <cell r="G326">
            <v>0.5802030377875167</v>
          </cell>
        </row>
        <row r="327">
          <cell r="A327" t="str">
            <v>SÃO BORJA2010</v>
          </cell>
          <cell r="B327" t="str">
            <v>SÃO BORJA</v>
          </cell>
          <cell r="C327">
            <v>2010</v>
          </cell>
          <cell r="D327">
            <v>0.50317819987836288</v>
          </cell>
          <cell r="E327">
            <v>0.56234999803229835</v>
          </cell>
          <cell r="F327">
            <v>0.41878286664509373</v>
          </cell>
          <cell r="G327">
            <v>0.5284017349576966</v>
          </cell>
        </row>
        <row r="328">
          <cell r="A328" t="str">
            <v>SÃO BORJA2011</v>
          </cell>
          <cell r="B328" t="str">
            <v>SÃO BORJA</v>
          </cell>
          <cell r="C328">
            <v>2011</v>
          </cell>
          <cell r="D328">
            <v>0.51809467279036825</v>
          </cell>
          <cell r="E328">
            <v>0.51167397146797844</v>
          </cell>
          <cell r="F328">
            <v>0.49584225693844103</v>
          </cell>
          <cell r="G328">
            <v>0.54676778996468522</v>
          </cell>
        </row>
        <row r="329">
          <cell r="A329" t="str">
            <v>SÃO BORJA2012</v>
          </cell>
          <cell r="B329" t="str">
            <v>SÃO BORJA</v>
          </cell>
          <cell r="C329">
            <v>2012</v>
          </cell>
          <cell r="D329">
            <v>0.49206351881122518</v>
          </cell>
          <cell r="E329">
            <v>0.48573401026273372</v>
          </cell>
          <cell r="F329">
            <v>0.48305354365225267</v>
          </cell>
          <cell r="G329">
            <v>0.53861748218830596</v>
          </cell>
        </row>
        <row r="330">
          <cell r="A330" t="str">
            <v>SÃO CARLOS DO IVAI2002</v>
          </cell>
          <cell r="B330" t="str">
            <v>SÃO CARLOS DO IVAI</v>
          </cell>
          <cell r="C330">
            <v>2002</v>
          </cell>
          <cell r="D330">
            <v>0.52485980462854553</v>
          </cell>
          <cell r="E330">
            <v>0.47404401544273767</v>
          </cell>
          <cell r="F330">
            <v>0.5969436193968306</v>
          </cell>
          <cell r="G330">
            <v>0.50359177904606844</v>
          </cell>
        </row>
        <row r="331">
          <cell r="A331" t="str">
            <v>SÃO CARLOS DO IVAI2003</v>
          </cell>
          <cell r="B331" t="str">
            <v>SÃO CARLOS DO IVAI</v>
          </cell>
          <cell r="C331">
            <v>2003</v>
          </cell>
          <cell r="D331">
            <v>0.52623366900845614</v>
          </cell>
          <cell r="E331">
            <v>0.45083402355341617</v>
          </cell>
          <cell r="F331">
            <v>0.57244580049187888</v>
          </cell>
          <cell r="G331">
            <v>0.55542118298007337</v>
          </cell>
        </row>
        <row r="332">
          <cell r="A332" t="str">
            <v>SÃO CARLOS DO IVAI2004</v>
          </cell>
          <cell r="B332" t="str">
            <v>SÃO CARLOS DO IVAI</v>
          </cell>
          <cell r="C332">
            <v>2004</v>
          </cell>
          <cell r="D332">
            <v>0.52311556118689306</v>
          </cell>
          <cell r="E332">
            <v>0.48860534408826484</v>
          </cell>
          <cell r="F332">
            <v>0.47152746754780911</v>
          </cell>
          <cell r="G332">
            <v>0.6092138719246053</v>
          </cell>
        </row>
        <row r="333">
          <cell r="A333" t="str">
            <v>SÃO CARLOS DO IVAI2005</v>
          </cell>
          <cell r="B333" t="str">
            <v>SÃO CARLOS DO IVAI</v>
          </cell>
          <cell r="C333">
            <v>2005</v>
          </cell>
          <cell r="D333">
            <v>0.52322174107266817</v>
          </cell>
          <cell r="E333">
            <v>0.52236216959486759</v>
          </cell>
          <cell r="F333">
            <v>0.44582537807753297</v>
          </cell>
          <cell r="G333">
            <v>0.60147767554560416</v>
          </cell>
        </row>
        <row r="334">
          <cell r="A334" t="str">
            <v>SÃO CARLOS DO IVAI2006</v>
          </cell>
          <cell r="B334" t="str">
            <v>SÃO CARLOS DO IVAI</v>
          </cell>
          <cell r="C334">
            <v>2006</v>
          </cell>
          <cell r="D334">
            <v>0.53046050020653179</v>
          </cell>
          <cell r="E334">
            <v>0.46901482420530133</v>
          </cell>
          <cell r="F334">
            <v>0.52096875831899847</v>
          </cell>
          <cell r="G334">
            <v>0.60139791809529564</v>
          </cell>
        </row>
        <row r="335">
          <cell r="A335" t="str">
            <v>SÃO CARLOS DO IVAI2007</v>
          </cell>
          <cell r="B335" t="str">
            <v>SÃO CARLOS DO IVAI</v>
          </cell>
          <cell r="C335">
            <v>2007</v>
          </cell>
          <cell r="D335">
            <v>0.54735805055765674</v>
          </cell>
          <cell r="E335">
            <v>0.51408398454586635</v>
          </cell>
          <cell r="F335">
            <v>0.54939067791155638</v>
          </cell>
          <cell r="G335">
            <v>0.57859948921554738</v>
          </cell>
        </row>
        <row r="336">
          <cell r="A336" t="str">
            <v>SÃO CARLOS DO IVAI2008</v>
          </cell>
          <cell r="B336" t="str">
            <v>SÃO CARLOS DO IVAI</v>
          </cell>
          <cell r="C336">
            <v>2008</v>
          </cell>
          <cell r="D336">
            <v>0.5787381174636187</v>
          </cell>
          <cell r="E336">
            <v>0.49585146107208727</v>
          </cell>
          <cell r="F336">
            <v>0.577798149930973</v>
          </cell>
          <cell r="G336">
            <v>0.66256474138779597</v>
          </cell>
        </row>
        <row r="337">
          <cell r="A337" t="str">
            <v>SÃO CARLOS DO IVAI2009</v>
          </cell>
          <cell r="B337" t="str">
            <v>SÃO CARLOS DO IVAI</v>
          </cell>
          <cell r="C337">
            <v>2009</v>
          </cell>
          <cell r="D337">
            <v>0.56644316734670241</v>
          </cell>
          <cell r="E337">
            <v>0.49872622819860946</v>
          </cell>
          <cell r="F337">
            <v>0.53083186265941451</v>
          </cell>
          <cell r="G337">
            <v>0.66977141118208339</v>
          </cell>
        </row>
        <row r="338">
          <cell r="A338" t="str">
            <v>SÃO CARLOS DO IVAI2010</v>
          </cell>
          <cell r="B338" t="str">
            <v>SÃO CARLOS DO IVAI</v>
          </cell>
          <cell r="C338">
            <v>2010</v>
          </cell>
          <cell r="D338">
            <v>0.47067461902637991</v>
          </cell>
          <cell r="E338">
            <v>0.48582880540836015</v>
          </cell>
          <cell r="F338">
            <v>0.39847199509105885</v>
          </cell>
          <cell r="G338">
            <v>0.52772305657972063</v>
          </cell>
        </row>
        <row r="339">
          <cell r="A339" t="str">
            <v>SÃO CARLOS DO IVAI2011</v>
          </cell>
          <cell r="B339" t="str">
            <v>SÃO CARLOS DO IVAI</v>
          </cell>
          <cell r="C339">
            <v>2011</v>
          </cell>
          <cell r="D339">
            <v>0.488692638644252</v>
          </cell>
          <cell r="E339">
            <v>0.52605361729352418</v>
          </cell>
          <cell r="F339">
            <v>0.34885925189036993</v>
          </cell>
          <cell r="G339">
            <v>0.59116504674886183</v>
          </cell>
        </row>
        <row r="340">
          <cell r="A340" t="str">
            <v>SÃO CARLOS DO IVAI2012</v>
          </cell>
          <cell r="B340" t="str">
            <v>SÃO CARLOS DO IVAI</v>
          </cell>
          <cell r="C340">
            <v>2012</v>
          </cell>
          <cell r="D340">
            <v>0.47491333233260608</v>
          </cell>
          <cell r="E340">
            <v>0.47938897046055667</v>
          </cell>
          <cell r="F340">
            <v>0.37594928465599536</v>
          </cell>
          <cell r="G340">
            <v>0.60002027630991761</v>
          </cell>
        </row>
        <row r="341">
          <cell r="A341" t="str">
            <v>SÃO GONÇALO DO PARÁ2002</v>
          </cell>
          <cell r="B341" t="str">
            <v>SÃO GONÇALO DO PARÁ</v>
          </cell>
          <cell r="C341">
            <v>2002</v>
          </cell>
          <cell r="D341">
            <v>0.57112509657645349</v>
          </cell>
          <cell r="E341">
            <v>0.47597680660109926</v>
          </cell>
          <cell r="F341">
            <v>0.67936545588996544</v>
          </cell>
          <cell r="G341">
            <v>0.55803302723829573</v>
          </cell>
        </row>
        <row r="342">
          <cell r="A342" t="str">
            <v>SÃO GONÇALO DO PARÁ2003</v>
          </cell>
          <cell r="B342" t="str">
            <v>SÃO GONÇALO DO PARÁ</v>
          </cell>
          <cell r="C342">
            <v>2003</v>
          </cell>
          <cell r="D342">
            <v>0.51507871500959046</v>
          </cell>
          <cell r="E342">
            <v>0.45674093479953692</v>
          </cell>
          <cell r="F342">
            <v>0.57567435054130567</v>
          </cell>
          <cell r="G342">
            <v>0.51282085968792868</v>
          </cell>
        </row>
        <row r="343">
          <cell r="A343" t="str">
            <v>SÃO GONÇALO DO PARÁ2004</v>
          </cell>
          <cell r="B343" t="str">
            <v>SÃO GONÇALO DO PARÁ</v>
          </cell>
          <cell r="C343">
            <v>2004</v>
          </cell>
          <cell r="D343" t="str">
            <v>Indisp.</v>
          </cell>
          <cell r="E343" t="str">
            <v>Indisp.</v>
          </cell>
          <cell r="F343" t="str">
            <v>Indisp.</v>
          </cell>
          <cell r="G343" t="str">
            <v>Indisp.</v>
          </cell>
        </row>
        <row r="344">
          <cell r="A344" t="str">
            <v>SÃO GONÇALO DO PARÁ2005</v>
          </cell>
          <cell r="B344" t="str">
            <v>SÃO GONÇALO DO PARÁ</v>
          </cell>
          <cell r="C344">
            <v>2005</v>
          </cell>
          <cell r="D344">
            <v>0.49039512549163361</v>
          </cell>
          <cell r="E344">
            <v>0.47926657068814066</v>
          </cell>
          <cell r="F344">
            <v>0.44759506896500872</v>
          </cell>
          <cell r="G344">
            <v>0.54432373682175128</v>
          </cell>
        </row>
        <row r="345">
          <cell r="A345" t="str">
            <v>SÃO GONÇALO DO PARÁ2006</v>
          </cell>
          <cell r="B345" t="str">
            <v>SÃO GONÇALO DO PARÁ</v>
          </cell>
          <cell r="C345">
            <v>2006</v>
          </cell>
          <cell r="D345">
            <v>0.53642580138392937</v>
          </cell>
          <cell r="E345">
            <v>0.46397111655910384</v>
          </cell>
          <cell r="F345">
            <v>0.54519209852921335</v>
          </cell>
          <cell r="G345">
            <v>0.60011418906347092</v>
          </cell>
        </row>
        <row r="346">
          <cell r="A346" t="str">
            <v>SÃO GONÇALO DO PARÁ2007</v>
          </cell>
          <cell r="B346" t="str">
            <v>SÃO GONÇALO DO PARÁ</v>
          </cell>
          <cell r="C346">
            <v>2007</v>
          </cell>
          <cell r="D346">
            <v>0.51676348085286339</v>
          </cell>
          <cell r="E346">
            <v>0.48441570871214568</v>
          </cell>
          <cell r="F346">
            <v>0.53458402885222911</v>
          </cell>
          <cell r="G346">
            <v>0.53129070499421527</v>
          </cell>
        </row>
        <row r="347">
          <cell r="A347" t="str">
            <v>SÃO GONÇALO DO PARÁ2008</v>
          </cell>
          <cell r="B347" t="str">
            <v>SÃO GONÇALO DO PARÁ</v>
          </cell>
          <cell r="C347">
            <v>2008</v>
          </cell>
          <cell r="D347">
            <v>0.55288673498197627</v>
          </cell>
          <cell r="E347">
            <v>0.48086826217860201</v>
          </cell>
          <cell r="F347">
            <v>0.57312013046463084</v>
          </cell>
          <cell r="G347">
            <v>0.60467181230269595</v>
          </cell>
        </row>
        <row r="348">
          <cell r="A348" t="str">
            <v>SÃO GONÇALO DO PARÁ2009</v>
          </cell>
          <cell r="B348" t="str">
            <v>SÃO GONÇALO DO PARÁ</v>
          </cell>
          <cell r="C348">
            <v>2009</v>
          </cell>
          <cell r="D348">
            <v>0.53645590822761191</v>
          </cell>
          <cell r="E348">
            <v>0.45126840002227919</v>
          </cell>
          <cell r="F348">
            <v>0.53863157775024628</v>
          </cell>
          <cell r="G348">
            <v>0.61946774691031026</v>
          </cell>
        </row>
        <row r="349">
          <cell r="A349" t="str">
            <v>SÃO GONÇALO DO PARÁ2010</v>
          </cell>
          <cell r="B349" t="str">
            <v>SÃO GONÇALO DO PARÁ</v>
          </cell>
          <cell r="C349">
            <v>2010</v>
          </cell>
          <cell r="D349">
            <v>0.51618654286182331</v>
          </cell>
          <cell r="E349">
            <v>0.50137261553664247</v>
          </cell>
          <cell r="F349">
            <v>0.49410592100915934</v>
          </cell>
          <cell r="G349">
            <v>0.55308109203966804</v>
          </cell>
        </row>
        <row r="350">
          <cell r="A350" t="str">
            <v>SÃO GONÇALO DO PARÁ2011</v>
          </cell>
          <cell r="B350" t="str">
            <v>SÃO GONÇALO DO PARÁ</v>
          </cell>
          <cell r="C350">
            <v>2011</v>
          </cell>
          <cell r="D350">
            <v>0.50195795322717618</v>
          </cell>
          <cell r="E350">
            <v>0.42971259061369627</v>
          </cell>
          <cell r="F350">
            <v>0.51643413254876369</v>
          </cell>
          <cell r="G350">
            <v>0.55972713651906847</v>
          </cell>
        </row>
        <row r="351">
          <cell r="A351" t="str">
            <v>SÃO GONÇALO DO PARÁ2012</v>
          </cell>
          <cell r="B351" t="str">
            <v>SÃO GONÇALO DO PARÁ</v>
          </cell>
          <cell r="C351">
            <v>2012</v>
          </cell>
          <cell r="D351">
            <v>0.48104634794379547</v>
          </cell>
          <cell r="E351">
            <v>0.43655056015324989</v>
          </cell>
          <cell r="F351">
            <v>0.51633846951315532</v>
          </cell>
          <cell r="G351">
            <v>0.5213282800301795</v>
          </cell>
        </row>
        <row r="352">
          <cell r="A352" t="str">
            <v>SÃO JERÔNIMO2002</v>
          </cell>
          <cell r="B352" t="str">
            <v>SÃO JERÔNIMO</v>
          </cell>
          <cell r="C352">
            <v>2002</v>
          </cell>
          <cell r="D352">
            <v>0.49600160650739361</v>
          </cell>
          <cell r="E352">
            <v>0.48422918519783686</v>
          </cell>
          <cell r="F352">
            <v>0.58744476106859889</v>
          </cell>
          <cell r="G352">
            <v>0.41633087325574503</v>
          </cell>
        </row>
        <row r="353">
          <cell r="A353" t="str">
            <v>SÃO JERÔNIMO2003</v>
          </cell>
          <cell r="B353" t="str">
            <v>SÃO JERÔNIMO</v>
          </cell>
          <cell r="C353">
            <v>2003</v>
          </cell>
          <cell r="D353">
            <v>0.45139343262191162</v>
          </cell>
          <cell r="E353">
            <v>0.5069137889936377</v>
          </cell>
          <cell r="F353">
            <v>0.42022110429696857</v>
          </cell>
          <cell r="G353">
            <v>0.42704540457512857</v>
          </cell>
        </row>
        <row r="354">
          <cell r="A354" t="str">
            <v>SÃO JERÔNIMO2004</v>
          </cell>
          <cell r="B354" t="str">
            <v>SÃO JERÔNIMO</v>
          </cell>
          <cell r="C354">
            <v>2004</v>
          </cell>
          <cell r="D354">
            <v>0.48770470319462289</v>
          </cell>
          <cell r="E354">
            <v>0.53367191056365781</v>
          </cell>
          <cell r="F354">
            <v>0.54137287373942844</v>
          </cell>
          <cell r="G354">
            <v>0.38806932528078247</v>
          </cell>
        </row>
        <row r="355">
          <cell r="A355" t="str">
            <v>SÃO JERÔNIMO2005</v>
          </cell>
          <cell r="B355" t="str">
            <v>SÃO JERÔNIMO</v>
          </cell>
          <cell r="C355">
            <v>2005</v>
          </cell>
          <cell r="D355">
            <v>0.441006976807373</v>
          </cell>
          <cell r="E355">
            <v>0.52523847025201287</v>
          </cell>
          <cell r="F355">
            <v>0.38322820142862163</v>
          </cell>
          <cell r="G355">
            <v>0.41455425874148466</v>
          </cell>
        </row>
        <row r="356">
          <cell r="A356" t="str">
            <v>SÃO JERÔNIMO2006</v>
          </cell>
          <cell r="B356" t="str">
            <v>SÃO JERÔNIMO</v>
          </cell>
          <cell r="C356">
            <v>2006</v>
          </cell>
          <cell r="D356">
            <v>0.42090486422352047</v>
          </cell>
          <cell r="E356">
            <v>0.46958285952464468</v>
          </cell>
          <cell r="F356">
            <v>0.32553905945665029</v>
          </cell>
          <cell r="G356">
            <v>0.46759267368926649</v>
          </cell>
        </row>
        <row r="357">
          <cell r="A357" t="str">
            <v>SÃO JERÔNIMO2007</v>
          </cell>
          <cell r="B357" t="str">
            <v>SÃO JERÔNIMO</v>
          </cell>
          <cell r="C357">
            <v>2007</v>
          </cell>
          <cell r="D357">
            <v>0.50845380757832104</v>
          </cell>
          <cell r="E357">
            <v>0.55186616305628144</v>
          </cell>
          <cell r="F357">
            <v>0.48747228955402749</v>
          </cell>
          <cell r="G357">
            <v>0.48602297012465417</v>
          </cell>
        </row>
        <row r="358">
          <cell r="A358" t="str">
            <v>SÃO JERÔNIMO2008</v>
          </cell>
          <cell r="B358" t="str">
            <v>SÃO JERÔNIMO</v>
          </cell>
          <cell r="C358">
            <v>2008</v>
          </cell>
          <cell r="D358">
            <v>0.45220710364775069</v>
          </cell>
          <cell r="E358">
            <v>0.52373106621587284</v>
          </cell>
          <cell r="F358">
            <v>0.4147121437653975</v>
          </cell>
          <cell r="G358">
            <v>0.41817810096198194</v>
          </cell>
        </row>
        <row r="359">
          <cell r="A359" t="str">
            <v>SÃO JERÔNIMO2009</v>
          </cell>
          <cell r="B359" t="str">
            <v>SÃO JERÔNIMO</v>
          </cell>
          <cell r="C359">
            <v>2009</v>
          </cell>
          <cell r="D359">
            <v>0.48647433255820438</v>
          </cell>
          <cell r="E359">
            <v>0.54517420272618833</v>
          </cell>
          <cell r="F359">
            <v>0.4448097604479096</v>
          </cell>
          <cell r="G359">
            <v>0.46943903450051516</v>
          </cell>
        </row>
        <row r="360">
          <cell r="A360" t="str">
            <v>SÃO JERÔNIMO2010</v>
          </cell>
          <cell r="B360" t="str">
            <v>SÃO JERÔNIMO</v>
          </cell>
          <cell r="C360">
            <v>2010</v>
          </cell>
          <cell r="D360">
            <v>0.46343351142049799</v>
          </cell>
          <cell r="E360">
            <v>0.54818220900104175</v>
          </cell>
          <cell r="F360">
            <v>0.4471386053363009</v>
          </cell>
          <cell r="G360">
            <v>0.39497971992415137</v>
          </cell>
        </row>
        <row r="361">
          <cell r="A361" t="str">
            <v>SÃO JERÔNIMO2011</v>
          </cell>
          <cell r="B361" t="str">
            <v>SÃO JERÔNIMO</v>
          </cell>
          <cell r="C361">
            <v>2011</v>
          </cell>
          <cell r="D361">
            <v>0.51894698961785291</v>
          </cell>
          <cell r="E361">
            <v>0.64268533207304712</v>
          </cell>
          <cell r="F361">
            <v>0.50890958852479351</v>
          </cell>
          <cell r="G361">
            <v>0.40524604825571808</v>
          </cell>
        </row>
        <row r="362">
          <cell r="A362" t="str">
            <v>SÃO JERÔNIMO2012</v>
          </cell>
          <cell r="B362" t="str">
            <v>SÃO JERÔNIMO</v>
          </cell>
          <cell r="C362">
            <v>2012</v>
          </cell>
          <cell r="D362">
            <v>0.49702239328530035</v>
          </cell>
          <cell r="E362">
            <v>0.59888432636200217</v>
          </cell>
          <cell r="F362">
            <v>0.40686635039414143</v>
          </cell>
          <cell r="G362">
            <v>0.51186643946833132</v>
          </cell>
        </row>
        <row r="363">
          <cell r="A363" t="str">
            <v>SÃO JOÃO DO PIAUÍ2002</v>
          </cell>
          <cell r="B363" t="str">
            <v>SÃO JOÃO DO PIAUÍ</v>
          </cell>
          <cell r="C363">
            <v>2002</v>
          </cell>
          <cell r="D363">
            <v>0.49473641457742118</v>
          </cell>
          <cell r="E363">
            <v>0.47808790812542651</v>
          </cell>
          <cell r="F363">
            <v>0.5376291496426614</v>
          </cell>
          <cell r="G363">
            <v>0.46849218596417563</v>
          </cell>
        </row>
        <row r="364">
          <cell r="A364" t="str">
            <v>SÃO JOÃO DO PIAUÍ2003</v>
          </cell>
          <cell r="B364" t="str">
            <v>SÃO JOÃO DO PIAUÍ</v>
          </cell>
          <cell r="C364">
            <v>2003</v>
          </cell>
          <cell r="D364">
            <v>0.45921078741623306</v>
          </cell>
          <cell r="E364">
            <v>0.44842734314811938</v>
          </cell>
          <cell r="F364">
            <v>0.46705135907909573</v>
          </cell>
          <cell r="G364">
            <v>0.46215366002148428</v>
          </cell>
        </row>
        <row r="365">
          <cell r="A365" t="str">
            <v>SÃO JOÃO DO PIAUÍ2004</v>
          </cell>
          <cell r="B365" t="str">
            <v>SÃO JOÃO DO PIAUÍ</v>
          </cell>
          <cell r="C365">
            <v>2004</v>
          </cell>
          <cell r="D365">
            <v>0.4588808127310906</v>
          </cell>
          <cell r="E365">
            <v>0.54978697501051654</v>
          </cell>
          <cell r="F365">
            <v>0.41751315334006556</v>
          </cell>
          <cell r="G365">
            <v>0.40934230984268982</v>
          </cell>
        </row>
        <row r="366">
          <cell r="A366" t="str">
            <v>SÃO JOÃO DO PIAUÍ2005</v>
          </cell>
          <cell r="B366" t="str">
            <v>SÃO JOÃO DO PIAUÍ</v>
          </cell>
          <cell r="C366">
            <v>2005</v>
          </cell>
          <cell r="D366">
            <v>0.44921666121363374</v>
          </cell>
          <cell r="E366">
            <v>0.47962346424168101</v>
          </cell>
          <cell r="F366">
            <v>0.41370952310084536</v>
          </cell>
          <cell r="G366">
            <v>0.45431699629837474</v>
          </cell>
        </row>
        <row r="367">
          <cell r="A367" t="str">
            <v>SÃO JOÃO DO PIAUÍ2006</v>
          </cell>
          <cell r="B367" t="str">
            <v>SÃO JOÃO DO PIAUÍ</v>
          </cell>
          <cell r="C367">
            <v>2006</v>
          </cell>
          <cell r="D367">
            <v>0.44058719297756532</v>
          </cell>
          <cell r="E367">
            <v>0.47757264872000771</v>
          </cell>
          <cell r="F367">
            <v>0.36370366568139528</v>
          </cell>
          <cell r="G367">
            <v>0.48048526453129303</v>
          </cell>
        </row>
        <row r="368">
          <cell r="A368" t="str">
            <v>SÃO JOÃO DO PIAUÍ2007</v>
          </cell>
          <cell r="B368" t="str">
            <v>SÃO JOÃO DO PIAUÍ</v>
          </cell>
          <cell r="C368">
            <v>2007</v>
          </cell>
          <cell r="D368">
            <v>0.48221429433985313</v>
          </cell>
          <cell r="E368">
            <v>0.4737343064606846</v>
          </cell>
          <cell r="F368">
            <v>0.47240361756668925</v>
          </cell>
          <cell r="G368">
            <v>0.50050495899218572</v>
          </cell>
        </row>
        <row r="369">
          <cell r="A369" t="str">
            <v>SÃO JOÃO DO PIAUÍ2008</v>
          </cell>
          <cell r="B369" t="str">
            <v>SÃO JOÃO DO PIAUÍ</v>
          </cell>
          <cell r="C369">
            <v>2008</v>
          </cell>
          <cell r="D369">
            <v>0.44035920783870219</v>
          </cell>
          <cell r="E369">
            <v>0.4887994847422743</v>
          </cell>
          <cell r="F369">
            <v>0.35459314774697326</v>
          </cell>
          <cell r="G369">
            <v>0.47768499102685891</v>
          </cell>
        </row>
        <row r="370">
          <cell r="A370" t="str">
            <v>SÃO JOÃO DO PIAUÍ2009</v>
          </cell>
          <cell r="B370" t="str">
            <v>SÃO JOÃO DO PIAUÍ</v>
          </cell>
          <cell r="C370">
            <v>2009</v>
          </cell>
          <cell r="D370">
            <v>0.44187712515252509</v>
          </cell>
          <cell r="E370">
            <v>0.5023462704472077</v>
          </cell>
          <cell r="F370">
            <v>0.34225214455146907</v>
          </cell>
          <cell r="G370">
            <v>0.48103296045889865</v>
          </cell>
        </row>
        <row r="371">
          <cell r="A371" t="str">
            <v>SÃO JOÃO DO PIAUÍ2010</v>
          </cell>
          <cell r="B371" t="str">
            <v>SÃO JOÃO DO PIAUÍ</v>
          </cell>
          <cell r="C371">
            <v>2010</v>
          </cell>
          <cell r="D371">
            <v>0.43109340295292647</v>
          </cell>
          <cell r="E371">
            <v>0.51648857715408447</v>
          </cell>
          <cell r="F371">
            <v>0.30664074033893696</v>
          </cell>
          <cell r="G371">
            <v>0.47015089136575794</v>
          </cell>
        </row>
        <row r="372">
          <cell r="A372" t="str">
            <v>SÃO JOÃO DO PIAUÍ2011</v>
          </cell>
          <cell r="B372" t="str">
            <v>SÃO JOÃO DO PIAUÍ</v>
          </cell>
          <cell r="C372">
            <v>2011</v>
          </cell>
          <cell r="D372">
            <v>0.46614689377866636</v>
          </cell>
          <cell r="E372">
            <v>0.48591671447245</v>
          </cell>
          <cell r="F372">
            <v>0.40331573494157857</v>
          </cell>
          <cell r="G372">
            <v>0.5092082319219704</v>
          </cell>
        </row>
        <row r="373">
          <cell r="A373" t="str">
            <v>SÃO JOÃO DO PIAUÍ2012</v>
          </cell>
          <cell r="B373" t="str">
            <v>SÃO JOÃO DO PIAUÍ</v>
          </cell>
          <cell r="C373">
            <v>2012</v>
          </cell>
          <cell r="D373">
            <v>0.47971990396556857</v>
          </cell>
          <cell r="E373">
            <v>0.49735598919971846</v>
          </cell>
          <cell r="F373">
            <v>0.4020187255046766</v>
          </cell>
          <cell r="G373">
            <v>0.58969991861357385</v>
          </cell>
        </row>
        <row r="374">
          <cell r="A374" t="str">
            <v>SÃO JULIÃO2002</v>
          </cell>
          <cell r="B374" t="str">
            <v>SÃO JULIÃO</v>
          </cell>
          <cell r="C374">
            <v>2002</v>
          </cell>
          <cell r="D374">
            <v>0.57401106075471187</v>
          </cell>
          <cell r="E374">
            <v>0.56739088372127544</v>
          </cell>
          <cell r="F374">
            <v>0.56380873638654083</v>
          </cell>
          <cell r="G374">
            <v>0.59083356215631944</v>
          </cell>
        </row>
        <row r="375">
          <cell r="A375" t="str">
            <v>SÃO JULIÃO2003</v>
          </cell>
          <cell r="B375" t="str">
            <v>SÃO JULIÃO</v>
          </cell>
          <cell r="C375">
            <v>2003</v>
          </cell>
          <cell r="D375">
            <v>0.51355352770334439</v>
          </cell>
          <cell r="E375">
            <v>0.45769863899825119</v>
          </cell>
          <cell r="F375">
            <v>0.58593549646427268</v>
          </cell>
          <cell r="G375">
            <v>0.49702644764750942</v>
          </cell>
        </row>
        <row r="376">
          <cell r="A376" t="str">
            <v>SÃO JULIÃO2004</v>
          </cell>
          <cell r="B376" t="str">
            <v>SÃO JULIÃO</v>
          </cell>
          <cell r="C376">
            <v>2004</v>
          </cell>
          <cell r="D376" t="str">
            <v>Indisp.</v>
          </cell>
          <cell r="E376" t="str">
            <v>Indisp.</v>
          </cell>
          <cell r="F376" t="str">
            <v>Indisp.</v>
          </cell>
          <cell r="G376" t="str">
            <v>Indisp.</v>
          </cell>
        </row>
        <row r="377">
          <cell r="A377" t="str">
            <v>SÃO JULIÃO2005</v>
          </cell>
          <cell r="B377" t="str">
            <v>SÃO JULIÃO</v>
          </cell>
          <cell r="C377">
            <v>2005</v>
          </cell>
          <cell r="D377">
            <v>0.45173360039896365</v>
          </cell>
          <cell r="E377">
            <v>0.56940301810234728</v>
          </cell>
          <cell r="F377">
            <v>0.36879398918780476</v>
          </cell>
          <cell r="G377">
            <v>0.41700379390673914</v>
          </cell>
        </row>
        <row r="378">
          <cell r="A378" t="str">
            <v>SÃO JULIÃO2006</v>
          </cell>
          <cell r="B378" t="str">
            <v>SÃO JULIÃO</v>
          </cell>
          <cell r="C378">
            <v>2006</v>
          </cell>
          <cell r="D378">
            <v>0.48043301083019413</v>
          </cell>
          <cell r="E378">
            <v>0.5601491321953268</v>
          </cell>
          <cell r="F378">
            <v>0.41977270994776034</v>
          </cell>
          <cell r="G378">
            <v>0.46137719034749519</v>
          </cell>
        </row>
        <row r="379">
          <cell r="A379" t="str">
            <v>SÃO JULIÃO2007</v>
          </cell>
          <cell r="B379" t="str">
            <v>SÃO JULIÃO</v>
          </cell>
          <cell r="C379">
            <v>2007</v>
          </cell>
          <cell r="D379">
            <v>0.48695932538871306</v>
          </cell>
          <cell r="E379">
            <v>0.56125283223179334</v>
          </cell>
          <cell r="F379">
            <v>0.3903438309225617</v>
          </cell>
          <cell r="G379">
            <v>0.50928131301178414</v>
          </cell>
        </row>
        <row r="380">
          <cell r="A380" t="str">
            <v>SÃO JULIÃO2008</v>
          </cell>
          <cell r="B380" t="str">
            <v>SÃO JULIÃO</v>
          </cell>
          <cell r="C380">
            <v>2008</v>
          </cell>
          <cell r="D380">
            <v>0.52614573960644806</v>
          </cell>
          <cell r="E380">
            <v>0.55761828129467994</v>
          </cell>
          <cell r="F380">
            <v>0.50041570783609979</v>
          </cell>
          <cell r="G380">
            <v>0.52040322968856456</v>
          </cell>
        </row>
        <row r="381">
          <cell r="A381" t="str">
            <v>SÃO JULIÃO2009</v>
          </cell>
          <cell r="B381" t="str">
            <v>SÃO JULIÃO</v>
          </cell>
          <cell r="C381">
            <v>2009</v>
          </cell>
          <cell r="D381" t="str">
            <v>Indisp.</v>
          </cell>
          <cell r="E381" t="str">
            <v>Indisp.</v>
          </cell>
          <cell r="F381" t="str">
            <v>Indisp.</v>
          </cell>
          <cell r="G381" t="str">
            <v>Indisp.</v>
          </cell>
        </row>
        <row r="382">
          <cell r="A382" t="str">
            <v>SÃO JULIÃO2010</v>
          </cell>
          <cell r="B382" t="str">
            <v>SÃO JULIÃO</v>
          </cell>
          <cell r="C382">
            <v>2010</v>
          </cell>
          <cell r="D382">
            <v>0.48705596752287378</v>
          </cell>
          <cell r="E382">
            <v>0.48609907995380136</v>
          </cell>
          <cell r="F382">
            <v>0.42350988457509858</v>
          </cell>
          <cell r="G382">
            <v>0.55155893803972145</v>
          </cell>
        </row>
        <row r="383">
          <cell r="A383" t="str">
            <v>SÃO JULIÃO2011</v>
          </cell>
          <cell r="B383" t="str">
            <v>SÃO JULIÃO</v>
          </cell>
          <cell r="C383">
            <v>2011</v>
          </cell>
          <cell r="D383">
            <v>0.45358506131227649</v>
          </cell>
          <cell r="E383">
            <v>0.5035901150390637</v>
          </cell>
          <cell r="F383">
            <v>0.35397108571040947</v>
          </cell>
          <cell r="G383">
            <v>0.50319398318735642</v>
          </cell>
        </row>
        <row r="384">
          <cell r="A384" t="str">
            <v>SÃO JULIÃO2012</v>
          </cell>
          <cell r="B384" t="str">
            <v>SÃO JULIÃO</v>
          </cell>
          <cell r="C384">
            <v>2012</v>
          </cell>
          <cell r="D384">
            <v>0.47833822240902096</v>
          </cell>
          <cell r="E384">
            <v>0.50998549845439411</v>
          </cell>
          <cell r="F384">
            <v>0.3462089901659704</v>
          </cell>
          <cell r="G384">
            <v>0.60174024660229375</v>
          </cell>
        </row>
        <row r="385">
          <cell r="A385" t="str">
            <v>TAPES2002</v>
          </cell>
          <cell r="B385" t="str">
            <v>TAPES</v>
          </cell>
          <cell r="C385">
            <v>2002</v>
          </cell>
          <cell r="D385">
            <v>0.50942021558256012</v>
          </cell>
          <cell r="E385">
            <v>0.50862357866531016</v>
          </cell>
          <cell r="F385">
            <v>0.54992975350342499</v>
          </cell>
          <cell r="G385">
            <v>0.46970731457894521</v>
          </cell>
        </row>
        <row r="386">
          <cell r="A386" t="str">
            <v>TAPES2003</v>
          </cell>
          <cell r="B386" t="str">
            <v>TAPES</v>
          </cell>
          <cell r="C386">
            <v>2003</v>
          </cell>
          <cell r="D386">
            <v>0.4981682545443486</v>
          </cell>
          <cell r="E386">
            <v>0.55878168307365794</v>
          </cell>
          <cell r="F386">
            <v>0.46555073682993209</v>
          </cell>
          <cell r="G386">
            <v>0.47017234372945582</v>
          </cell>
        </row>
        <row r="387">
          <cell r="A387" t="str">
            <v>TAPES2004</v>
          </cell>
          <cell r="B387" t="str">
            <v>TAPES</v>
          </cell>
          <cell r="C387">
            <v>2004</v>
          </cell>
          <cell r="D387" t="str">
            <v>Indisp.</v>
          </cell>
          <cell r="E387" t="str">
            <v>Indisp.</v>
          </cell>
          <cell r="F387" t="str">
            <v>Indisp.</v>
          </cell>
          <cell r="G387" t="str">
            <v>Indisp.</v>
          </cell>
        </row>
        <row r="388">
          <cell r="A388" t="str">
            <v>TAPES2005</v>
          </cell>
          <cell r="B388" t="str">
            <v>TAPES</v>
          </cell>
          <cell r="C388">
            <v>2005</v>
          </cell>
          <cell r="D388" t="str">
            <v>Indisp.</v>
          </cell>
          <cell r="E388" t="str">
            <v>Indisp.</v>
          </cell>
          <cell r="F388" t="str">
            <v>Indisp.</v>
          </cell>
          <cell r="G388" t="str">
            <v>Indisp.</v>
          </cell>
        </row>
        <row r="389">
          <cell r="A389" t="str">
            <v>TAPES2006</v>
          </cell>
          <cell r="B389" t="str">
            <v>TAPES</v>
          </cell>
          <cell r="C389">
            <v>2006</v>
          </cell>
          <cell r="D389">
            <v>0.45684188980888973</v>
          </cell>
          <cell r="E389">
            <v>0.52049096983049825</v>
          </cell>
          <cell r="F389">
            <v>0.43915660655360683</v>
          </cell>
          <cell r="G389">
            <v>0.41087809304256417</v>
          </cell>
        </row>
        <row r="390">
          <cell r="A390" t="str">
            <v>TAPES2007</v>
          </cell>
          <cell r="B390" t="str">
            <v>TAPES</v>
          </cell>
          <cell r="C390">
            <v>2007</v>
          </cell>
          <cell r="D390">
            <v>0.49545393218221995</v>
          </cell>
          <cell r="E390">
            <v>0.54309683205521719</v>
          </cell>
          <cell r="F390">
            <v>0.46781588428827053</v>
          </cell>
          <cell r="G390">
            <v>0.47544908020317211</v>
          </cell>
        </row>
        <row r="391">
          <cell r="A391" t="str">
            <v>TAPES2008</v>
          </cell>
          <cell r="B391" t="str">
            <v>TAPES</v>
          </cell>
          <cell r="C391">
            <v>2008</v>
          </cell>
          <cell r="D391">
            <v>0.50515561658419839</v>
          </cell>
          <cell r="E391">
            <v>0.48710107037256084</v>
          </cell>
          <cell r="F391">
            <v>0.52490150770838984</v>
          </cell>
          <cell r="G391">
            <v>0.50346427167164443</v>
          </cell>
        </row>
        <row r="392">
          <cell r="A392" t="str">
            <v>TAPES2009</v>
          </cell>
          <cell r="B392" t="str">
            <v>TAPES</v>
          </cell>
          <cell r="C392">
            <v>2009</v>
          </cell>
          <cell r="D392">
            <v>0.50206849338726312</v>
          </cell>
          <cell r="E392">
            <v>0.51534539295935999</v>
          </cell>
          <cell r="F392">
            <v>0.4858579921371477</v>
          </cell>
          <cell r="G392">
            <v>0.5050020950652816</v>
          </cell>
        </row>
        <row r="393">
          <cell r="A393" t="str">
            <v>TAPES2010</v>
          </cell>
          <cell r="B393" t="str">
            <v>TAPES</v>
          </cell>
          <cell r="C393">
            <v>2010</v>
          </cell>
          <cell r="D393">
            <v>0.48598213552282044</v>
          </cell>
          <cell r="E393">
            <v>0.57028101229195083</v>
          </cell>
          <cell r="F393">
            <v>0.39456193520166033</v>
          </cell>
          <cell r="G393">
            <v>0.49310345907485015</v>
          </cell>
        </row>
        <row r="394">
          <cell r="A394" t="str">
            <v>TAPES2011</v>
          </cell>
          <cell r="B394" t="str">
            <v>TAPES</v>
          </cell>
          <cell r="C394">
            <v>2011</v>
          </cell>
          <cell r="D394">
            <v>0.54682395868219258</v>
          </cell>
          <cell r="E394">
            <v>0.57341930497788629</v>
          </cell>
          <cell r="F394">
            <v>0.53149933438113106</v>
          </cell>
          <cell r="G394">
            <v>0.53555323668756027</v>
          </cell>
        </row>
        <row r="395">
          <cell r="A395" t="str">
            <v>TAPES2012</v>
          </cell>
          <cell r="B395" t="str">
            <v>TAPES</v>
          </cell>
          <cell r="C395">
            <v>2012</v>
          </cell>
          <cell r="D395">
            <v>0.46125117640815355</v>
          </cell>
          <cell r="E395">
            <v>0.52559201544845202</v>
          </cell>
          <cell r="F395">
            <v>0.37839518273760553</v>
          </cell>
          <cell r="G395">
            <v>0.51143931650226704</v>
          </cell>
        </row>
        <row r="396">
          <cell r="A396" t="str">
            <v>TRIUNFO2002</v>
          </cell>
          <cell r="B396" t="str">
            <v>TRIUNFO</v>
          </cell>
          <cell r="C396">
            <v>2002</v>
          </cell>
          <cell r="D396" t="str">
            <v>N/D</v>
          </cell>
          <cell r="E396" t="str">
            <v>N/D</v>
          </cell>
          <cell r="F396" t="str">
            <v>N/D</v>
          </cell>
          <cell r="G396" t="str">
            <v>N/D</v>
          </cell>
        </row>
        <row r="397">
          <cell r="A397" t="str">
            <v>TRIUNFO2003</v>
          </cell>
          <cell r="B397" t="str">
            <v>TRIUNFO</v>
          </cell>
          <cell r="C397">
            <v>2003</v>
          </cell>
          <cell r="D397" t="str">
            <v>N/D</v>
          </cell>
          <cell r="E397" t="str">
            <v>N/D</v>
          </cell>
          <cell r="F397" t="str">
            <v>N/D</v>
          </cell>
          <cell r="G397" t="str">
            <v>N/D</v>
          </cell>
        </row>
        <row r="398">
          <cell r="A398" t="str">
            <v>TRIUNFO2004</v>
          </cell>
          <cell r="B398" t="str">
            <v>TRIUNFO</v>
          </cell>
          <cell r="C398">
            <v>2004</v>
          </cell>
          <cell r="D398">
            <v>0.42903860238077657</v>
          </cell>
          <cell r="E398">
            <v>0.48798235650230959</v>
          </cell>
          <cell r="F398">
            <v>0.28350632580378382</v>
          </cell>
          <cell r="G398">
            <v>0.51562712483623629</v>
          </cell>
        </row>
        <row r="399">
          <cell r="A399" t="str">
            <v>TRIUNFO2005</v>
          </cell>
          <cell r="B399" t="str">
            <v>TRIUNFO</v>
          </cell>
          <cell r="C399">
            <v>2005</v>
          </cell>
          <cell r="D399">
            <v>0.52300698525665101</v>
          </cell>
          <cell r="E399">
            <v>0.63799446024290363</v>
          </cell>
          <cell r="F399">
            <v>0.38035518072575436</v>
          </cell>
          <cell r="G399">
            <v>0.55067131480129505</v>
          </cell>
        </row>
        <row r="400">
          <cell r="A400" t="str">
            <v>TRIUNFO2006</v>
          </cell>
          <cell r="B400" t="str">
            <v>TRIUNFO</v>
          </cell>
          <cell r="C400">
            <v>2006</v>
          </cell>
          <cell r="D400">
            <v>0.50950763531788057</v>
          </cell>
          <cell r="E400">
            <v>0.5746642533285885</v>
          </cell>
          <cell r="F400">
            <v>0.44323544453167713</v>
          </cell>
          <cell r="G400">
            <v>0.51062320809337591</v>
          </cell>
        </row>
        <row r="401">
          <cell r="A401" t="str">
            <v>TRIUNFO2007</v>
          </cell>
          <cell r="B401" t="str">
            <v>TRIUNFO</v>
          </cell>
          <cell r="C401">
            <v>2007</v>
          </cell>
          <cell r="D401">
            <v>0.50962599170347966</v>
          </cell>
          <cell r="E401">
            <v>0.53218467695654359</v>
          </cell>
          <cell r="F401">
            <v>0.47893776938052729</v>
          </cell>
          <cell r="G401">
            <v>0.51775552877336795</v>
          </cell>
        </row>
        <row r="402">
          <cell r="A402" t="str">
            <v>TRIUNFO2008</v>
          </cell>
          <cell r="B402" t="str">
            <v>TRIUNFO</v>
          </cell>
          <cell r="C402">
            <v>2008</v>
          </cell>
          <cell r="D402">
            <v>0.49309718414575993</v>
          </cell>
          <cell r="E402">
            <v>0.56595581564883246</v>
          </cell>
          <cell r="F402">
            <v>0.39583418989399616</v>
          </cell>
          <cell r="G402">
            <v>0.51750154689445116</v>
          </cell>
        </row>
        <row r="403">
          <cell r="A403" t="str">
            <v>TRIUNFO2009</v>
          </cell>
          <cell r="B403" t="str">
            <v>TRIUNFO</v>
          </cell>
          <cell r="C403">
            <v>2009</v>
          </cell>
          <cell r="D403">
            <v>0.47402827510023648</v>
          </cell>
          <cell r="E403">
            <v>0.50365023336635617</v>
          </cell>
          <cell r="F403">
            <v>0.39638113283695597</v>
          </cell>
          <cell r="G403">
            <v>0.52205345909739731</v>
          </cell>
        </row>
        <row r="404">
          <cell r="A404" t="str">
            <v>TRIUNFO2010</v>
          </cell>
          <cell r="B404" t="str">
            <v>TRIUNFO</v>
          </cell>
          <cell r="C404">
            <v>2010</v>
          </cell>
          <cell r="D404" t="str">
            <v>N/D</v>
          </cell>
          <cell r="E404" t="str">
            <v>N/D</v>
          </cell>
          <cell r="F404" t="str">
            <v>N/D</v>
          </cell>
          <cell r="G404" t="str">
            <v>N/D</v>
          </cell>
        </row>
        <row r="405">
          <cell r="A405" t="str">
            <v>TRIUNFO2011</v>
          </cell>
          <cell r="B405" t="str">
            <v>TRIUNFO</v>
          </cell>
          <cell r="C405">
            <v>2011</v>
          </cell>
          <cell r="D405">
            <v>0.43362171596189886</v>
          </cell>
          <cell r="E405">
            <v>0.48658313735189163</v>
          </cell>
          <cell r="F405">
            <v>0.26281093556263307</v>
          </cell>
          <cell r="G405">
            <v>0.55147107497117176</v>
          </cell>
        </row>
        <row r="406">
          <cell r="A406" t="str">
            <v>TRIUNFO2012</v>
          </cell>
          <cell r="B406" t="str">
            <v>TRIUNFO</v>
          </cell>
          <cell r="C406">
            <v>2012</v>
          </cell>
          <cell r="D406">
            <v>0.49556582013735123</v>
          </cell>
          <cell r="E406">
            <v>0.60281089425852064</v>
          </cell>
          <cell r="F406">
            <v>0.31348953777599342</v>
          </cell>
          <cell r="G406">
            <v>0.59049459976667151</v>
          </cell>
        </row>
        <row r="407">
          <cell r="A407" t="str">
            <v>CUMARU2002</v>
          </cell>
          <cell r="B407" t="str">
            <v>CUMARU</v>
          </cell>
          <cell r="C407">
            <v>2002</v>
          </cell>
          <cell r="D407">
            <v>0.52457530829106103</v>
          </cell>
          <cell r="E407">
            <v>0.45735125118805875</v>
          </cell>
          <cell r="F407">
            <v>0.60478262376357339</v>
          </cell>
          <cell r="G407">
            <v>0.51159204992155083</v>
          </cell>
        </row>
        <row r="408">
          <cell r="A408" t="str">
            <v>CUMARU2003</v>
          </cell>
          <cell r="B408" t="str">
            <v>CUMARU</v>
          </cell>
          <cell r="C408">
            <v>2003</v>
          </cell>
          <cell r="D408">
            <v>0.4539478750933274</v>
          </cell>
          <cell r="E408">
            <v>0.45101134723377756</v>
          </cell>
          <cell r="F408">
            <v>0.40671348889939513</v>
          </cell>
          <cell r="G408">
            <v>0.50411878914680952</v>
          </cell>
        </row>
        <row r="409">
          <cell r="A409" t="str">
            <v>CUMARU2004</v>
          </cell>
          <cell r="B409" t="str">
            <v>CUMARU</v>
          </cell>
          <cell r="C409">
            <v>2004</v>
          </cell>
          <cell r="D409">
            <v>0.46474812979640084</v>
          </cell>
          <cell r="E409">
            <v>0.46554884822400888</v>
          </cell>
          <cell r="F409">
            <v>0.46795794325919338</v>
          </cell>
          <cell r="G409">
            <v>0.46073759790600022</v>
          </cell>
        </row>
        <row r="410">
          <cell r="A410" t="str">
            <v>CUMARU2005</v>
          </cell>
          <cell r="B410" t="str">
            <v>CUMARU</v>
          </cell>
          <cell r="C410">
            <v>2005</v>
          </cell>
          <cell r="D410">
            <v>0.47479607934141194</v>
          </cell>
          <cell r="E410">
            <v>0.49218698317060089</v>
          </cell>
          <cell r="F410">
            <v>0.49538435836258893</v>
          </cell>
          <cell r="G410">
            <v>0.43681689649104605</v>
          </cell>
        </row>
        <row r="411">
          <cell r="A411" t="str">
            <v>CUMARU2006</v>
          </cell>
          <cell r="B411" t="str">
            <v>CUMARU</v>
          </cell>
          <cell r="C411">
            <v>2006</v>
          </cell>
          <cell r="D411">
            <v>0.44441100832652314</v>
          </cell>
          <cell r="E411">
            <v>0.46107503859246285</v>
          </cell>
          <cell r="F411">
            <v>0.46914180715534637</v>
          </cell>
          <cell r="G411">
            <v>0.40301617923176025</v>
          </cell>
        </row>
        <row r="412">
          <cell r="A412" t="str">
            <v>CUMARU2007</v>
          </cell>
          <cell r="B412" t="str">
            <v>CUMARU</v>
          </cell>
          <cell r="C412">
            <v>2007</v>
          </cell>
          <cell r="D412">
            <v>0.47869051780774025</v>
          </cell>
          <cell r="E412">
            <v>0.42828002315035718</v>
          </cell>
          <cell r="F412">
            <v>0.52250178334551156</v>
          </cell>
          <cell r="G412">
            <v>0.48528974692735194</v>
          </cell>
        </row>
        <row r="413">
          <cell r="A413" t="str">
            <v>CUMARU2008</v>
          </cell>
          <cell r="B413" t="str">
            <v>CUMARU</v>
          </cell>
          <cell r="C413">
            <v>2008</v>
          </cell>
          <cell r="D413">
            <v>0.46518145783492315</v>
          </cell>
          <cell r="E413">
            <v>0.39015838397354169</v>
          </cell>
          <cell r="F413">
            <v>0.49098893402937627</v>
          </cell>
          <cell r="G413">
            <v>0.51439705550185155</v>
          </cell>
        </row>
        <row r="414">
          <cell r="A414" t="str">
            <v>CUMARU2009</v>
          </cell>
          <cell r="B414" t="str">
            <v>CUMARU</v>
          </cell>
          <cell r="C414">
            <v>2009</v>
          </cell>
          <cell r="D414">
            <v>0.44847081662317634</v>
          </cell>
          <cell r="E414">
            <v>0.50740373057793975</v>
          </cell>
          <cell r="F414">
            <v>0.33409905689599523</v>
          </cell>
          <cell r="G414">
            <v>0.50390966239559409</v>
          </cell>
        </row>
        <row r="415">
          <cell r="A415" t="str">
            <v>CUMARU2010</v>
          </cell>
          <cell r="B415" t="str">
            <v>CUMARU</v>
          </cell>
          <cell r="C415">
            <v>2010</v>
          </cell>
          <cell r="D415">
            <v>0.46546004213023706</v>
          </cell>
          <cell r="E415">
            <v>0.43957240801508746</v>
          </cell>
          <cell r="F415">
            <v>0.4810675859979065</v>
          </cell>
          <cell r="G415">
            <v>0.47574013237771728</v>
          </cell>
        </row>
        <row r="416">
          <cell r="A416" t="str">
            <v>CUMARU2011</v>
          </cell>
          <cell r="B416" t="str">
            <v>CUMARU</v>
          </cell>
          <cell r="C416">
            <v>2011</v>
          </cell>
          <cell r="D416">
            <v>0.49965967627277919</v>
          </cell>
          <cell r="E416">
            <v>0.44928332206514671</v>
          </cell>
          <cell r="F416">
            <v>0.52315942435031582</v>
          </cell>
          <cell r="G416">
            <v>0.52653628240287498</v>
          </cell>
        </row>
        <row r="417">
          <cell r="A417" t="str">
            <v>CUMARU2012</v>
          </cell>
          <cell r="B417" t="str">
            <v>CUMARU</v>
          </cell>
          <cell r="C417">
            <v>2012</v>
          </cell>
          <cell r="D417">
            <v>0.51094932812202976</v>
          </cell>
          <cell r="E417">
            <v>0.35881434653059169</v>
          </cell>
          <cell r="F417">
            <v>0.60342476950271362</v>
          </cell>
          <cell r="G417">
            <v>0.59920406749168098</v>
          </cell>
        </row>
        <row r="418">
          <cell r="A418" t="str">
            <v>CURRAL NOVO DO PIAUÍ2002</v>
          </cell>
          <cell r="B418" t="str">
            <v>CURRAL NOVO DO PIAUÍ</v>
          </cell>
          <cell r="C418">
            <v>2002</v>
          </cell>
          <cell r="D418">
            <v>0.52126389176852317</v>
          </cell>
          <cell r="E418">
            <v>0.58729344645313553</v>
          </cell>
          <cell r="F418">
            <v>0.45301647752530155</v>
          </cell>
          <cell r="G418">
            <v>0.52348175132713226</v>
          </cell>
        </row>
        <row r="419">
          <cell r="A419" t="str">
            <v>CURRAL NOVO DO PIAUÍ2003</v>
          </cell>
          <cell r="B419" t="str">
            <v>CURRAL NOVO DO PIAUÍ</v>
          </cell>
          <cell r="C419">
            <v>2003</v>
          </cell>
          <cell r="D419">
            <v>0.4227382640223718</v>
          </cell>
          <cell r="E419">
            <v>0.47644484921513414</v>
          </cell>
          <cell r="F419">
            <v>0.38693424939540644</v>
          </cell>
          <cell r="G419">
            <v>0.40483569345657477</v>
          </cell>
        </row>
        <row r="420">
          <cell r="A420" t="str">
            <v>CURRAL NOVO DO PIAUÍ2004</v>
          </cell>
          <cell r="B420" t="str">
            <v>CURRAL NOVO DO PIAUÍ</v>
          </cell>
          <cell r="C420">
            <v>2004</v>
          </cell>
          <cell r="D420">
            <v>0.41508188678937136</v>
          </cell>
          <cell r="E420">
            <v>0.51242065640424161</v>
          </cell>
          <cell r="F420">
            <v>0.33221020967422865</v>
          </cell>
          <cell r="G420">
            <v>0.40061479428964375</v>
          </cell>
        </row>
        <row r="421">
          <cell r="A421" t="str">
            <v>CURRAL NOVO DO PIAUÍ2005</v>
          </cell>
          <cell r="B421" t="str">
            <v>CURRAL NOVO DO PIAUÍ</v>
          </cell>
          <cell r="C421">
            <v>2005</v>
          </cell>
          <cell r="D421">
            <v>0.44966073738979234</v>
          </cell>
          <cell r="E421">
            <v>0.53345522603651574</v>
          </cell>
          <cell r="F421">
            <v>0.40040603727020257</v>
          </cell>
          <cell r="G421">
            <v>0.41512094886265888</v>
          </cell>
        </row>
        <row r="422">
          <cell r="A422" t="str">
            <v>CURRAL NOVO DO PIAUÍ2006</v>
          </cell>
          <cell r="B422" t="str">
            <v>CURRAL NOVO DO PIAUÍ</v>
          </cell>
          <cell r="C422">
            <v>2006</v>
          </cell>
          <cell r="D422">
            <v>0.47411473411283228</v>
          </cell>
          <cell r="E422">
            <v>0.55750914952190356</v>
          </cell>
          <cell r="F422">
            <v>0.39240485718101742</v>
          </cell>
          <cell r="G422">
            <v>0.47243019563557598</v>
          </cell>
        </row>
        <row r="423">
          <cell r="A423" t="str">
            <v>CURRAL NOVO DO PIAUÍ2007</v>
          </cell>
          <cell r="B423" t="str">
            <v>CURRAL NOVO DO PIAUÍ</v>
          </cell>
          <cell r="C423">
            <v>2007</v>
          </cell>
          <cell r="D423">
            <v>0.44095037493883699</v>
          </cell>
          <cell r="E423">
            <v>0.48970179110830697</v>
          </cell>
          <cell r="F423">
            <v>0.28523254683241284</v>
          </cell>
          <cell r="G423">
            <v>0.54791678687579104</v>
          </cell>
        </row>
        <row r="424">
          <cell r="A424" t="str">
            <v>CURRAL NOVO DO PIAUÍ2008</v>
          </cell>
          <cell r="B424" t="str">
            <v>CURRAL NOVO DO PIAUÍ</v>
          </cell>
          <cell r="C424">
            <v>2008</v>
          </cell>
          <cell r="D424">
            <v>0.38751710109128695</v>
          </cell>
          <cell r="E424">
            <v>0.51500735770337402</v>
          </cell>
          <cell r="F424">
            <v>0.19609713367499251</v>
          </cell>
          <cell r="G424">
            <v>0.45144681189549418</v>
          </cell>
        </row>
        <row r="425">
          <cell r="A425" t="str">
            <v>CURRAL NOVO DO PIAUÍ2009</v>
          </cell>
          <cell r="B425" t="str">
            <v>CURRAL NOVO DO PIAUÍ</v>
          </cell>
          <cell r="C425">
            <v>2009</v>
          </cell>
          <cell r="D425">
            <v>0.43723507249085797</v>
          </cell>
          <cell r="E425">
            <v>0.49440106208979523</v>
          </cell>
          <cell r="F425">
            <v>0.35100814856663826</v>
          </cell>
          <cell r="G425">
            <v>0.46629600681614031</v>
          </cell>
        </row>
        <row r="426">
          <cell r="A426" t="str">
            <v>CURRAL NOVO DO PIAUÍ2010</v>
          </cell>
          <cell r="B426" t="str">
            <v>CURRAL NOVO DO PIAUÍ</v>
          </cell>
          <cell r="C426">
            <v>2010</v>
          </cell>
          <cell r="D426">
            <v>0.4073488832268472</v>
          </cell>
          <cell r="E426">
            <v>0.50800574433140422</v>
          </cell>
          <cell r="F426">
            <v>0.17806304302126338</v>
          </cell>
          <cell r="G426">
            <v>0.53597786232787392</v>
          </cell>
        </row>
        <row r="427">
          <cell r="A427" t="str">
            <v>CURRAL NOVO DO PIAUÍ2011</v>
          </cell>
          <cell r="B427" t="str">
            <v>CURRAL NOVO DO PIAUÍ</v>
          </cell>
          <cell r="C427">
            <v>2011</v>
          </cell>
          <cell r="D427" t="str">
            <v>Indisp.</v>
          </cell>
          <cell r="E427" t="str">
            <v>Indisp.</v>
          </cell>
          <cell r="F427" t="str">
            <v>Indisp.</v>
          </cell>
          <cell r="G427" t="str">
            <v>Indisp.</v>
          </cell>
        </row>
        <row r="428">
          <cell r="A428" t="str">
            <v>CURRAL NOVO DO PIAUÍ2012</v>
          </cell>
          <cell r="B428" t="str">
            <v>CURRAL NOVO DO PIAUÍ</v>
          </cell>
          <cell r="C428">
            <v>2012</v>
          </cell>
          <cell r="D428">
            <v>0.4205421777627123</v>
          </cell>
          <cell r="E428">
            <v>0.50665945298645576</v>
          </cell>
          <cell r="F428">
            <v>0.26680301920959992</v>
          </cell>
          <cell r="G428">
            <v>0.52674196774834114</v>
          </cell>
        </row>
        <row r="429">
          <cell r="A429" t="str">
            <v>PAQUETÁ2002</v>
          </cell>
          <cell r="B429" t="str">
            <v>PAQUETÁ</v>
          </cell>
          <cell r="C429">
            <v>2002</v>
          </cell>
          <cell r="D429">
            <v>0.49263917039152699</v>
          </cell>
          <cell r="E429">
            <v>0.51891825814558201</v>
          </cell>
          <cell r="F429">
            <v>0.51289134787053248</v>
          </cell>
          <cell r="G429">
            <v>0.44610790515846638</v>
          </cell>
        </row>
        <row r="430">
          <cell r="A430" t="str">
            <v>PAQUETÁ2003</v>
          </cell>
          <cell r="B430" t="str">
            <v>PAQUETÁ</v>
          </cell>
          <cell r="C430">
            <v>2003</v>
          </cell>
          <cell r="D430">
            <v>0.4365712484409679</v>
          </cell>
          <cell r="E430">
            <v>0.47870947276060083</v>
          </cell>
          <cell r="F430">
            <v>0.3980522120233787</v>
          </cell>
          <cell r="G430">
            <v>0.43295206053892421</v>
          </cell>
        </row>
        <row r="431">
          <cell r="A431" t="str">
            <v>PAQUETÁ2004</v>
          </cell>
          <cell r="B431" t="str">
            <v>PAQUETÁ</v>
          </cell>
          <cell r="C431">
            <v>2004</v>
          </cell>
          <cell r="D431">
            <v>0.48185282673208113</v>
          </cell>
          <cell r="E431">
            <v>0.48812771143622385</v>
          </cell>
          <cell r="F431">
            <v>0.43557148905676718</v>
          </cell>
          <cell r="G431">
            <v>0.52185927970325241</v>
          </cell>
        </row>
        <row r="432">
          <cell r="A432" t="str">
            <v>PAQUETÁ2005</v>
          </cell>
          <cell r="B432" t="str">
            <v>PAQUETÁ</v>
          </cell>
          <cell r="C432">
            <v>2005</v>
          </cell>
          <cell r="D432">
            <v>0.46302914073417351</v>
          </cell>
          <cell r="E432">
            <v>0.49833121164118765</v>
          </cell>
          <cell r="F432">
            <v>0.39198471523440109</v>
          </cell>
          <cell r="G432">
            <v>0.49877149532693188</v>
          </cell>
        </row>
        <row r="433">
          <cell r="A433" t="str">
            <v>PAQUETÁ2006</v>
          </cell>
          <cell r="B433" t="str">
            <v>PAQUETÁ</v>
          </cell>
          <cell r="C433">
            <v>2006</v>
          </cell>
          <cell r="D433">
            <v>0.45444909936379307</v>
          </cell>
          <cell r="E433">
            <v>0.48486121551889749</v>
          </cell>
          <cell r="F433">
            <v>0.4225741438307285</v>
          </cell>
          <cell r="G433">
            <v>0.45591193874175318</v>
          </cell>
        </row>
        <row r="434">
          <cell r="A434" t="str">
            <v>PAQUETÁ2007</v>
          </cell>
          <cell r="B434" t="str">
            <v>PAQUETÁ</v>
          </cell>
          <cell r="C434">
            <v>2007</v>
          </cell>
          <cell r="D434">
            <v>0.42284820102884346</v>
          </cell>
          <cell r="E434">
            <v>0.49014198799220365</v>
          </cell>
          <cell r="F434">
            <v>0.31851126580462918</v>
          </cell>
          <cell r="G434">
            <v>0.45989134928969755</v>
          </cell>
        </row>
        <row r="435">
          <cell r="A435" t="str">
            <v>PAQUETÁ2008</v>
          </cell>
          <cell r="B435" t="str">
            <v>PAQUETÁ</v>
          </cell>
          <cell r="C435">
            <v>2008</v>
          </cell>
          <cell r="D435">
            <v>0.43650975960865823</v>
          </cell>
          <cell r="E435">
            <v>0.47168744953455738</v>
          </cell>
          <cell r="F435">
            <v>0.33953670566974153</v>
          </cell>
          <cell r="G435">
            <v>0.49830512362167567</v>
          </cell>
        </row>
        <row r="436">
          <cell r="A436" t="str">
            <v>PAQUETÁ2009</v>
          </cell>
          <cell r="B436" t="str">
            <v>PAQUETÁ</v>
          </cell>
          <cell r="C436">
            <v>2009</v>
          </cell>
          <cell r="D436">
            <v>0.44395033634130371</v>
          </cell>
          <cell r="E436">
            <v>0.47711288400643626</v>
          </cell>
          <cell r="F436">
            <v>0.32134739025099934</v>
          </cell>
          <cell r="G436">
            <v>0.53339073476647547</v>
          </cell>
        </row>
        <row r="437">
          <cell r="A437" t="str">
            <v>PAQUETÁ2010</v>
          </cell>
          <cell r="B437" t="str">
            <v>PAQUETÁ</v>
          </cell>
          <cell r="C437">
            <v>2010</v>
          </cell>
          <cell r="D437">
            <v>0.44319041664085895</v>
          </cell>
          <cell r="E437">
            <v>0.51291245346281911</v>
          </cell>
          <cell r="F437">
            <v>0.28996911944593928</v>
          </cell>
          <cell r="G437">
            <v>0.52668967701381841</v>
          </cell>
        </row>
        <row r="438">
          <cell r="A438" t="str">
            <v>PAQUETÁ2011</v>
          </cell>
          <cell r="B438" t="str">
            <v>PAQUETÁ</v>
          </cell>
          <cell r="C438">
            <v>2011</v>
          </cell>
          <cell r="D438">
            <v>0.4110004362224407</v>
          </cell>
          <cell r="E438">
            <v>0.46213066051846885</v>
          </cell>
          <cell r="F438">
            <v>0.29932854865362418</v>
          </cell>
          <cell r="G438">
            <v>0.47154209949522918</v>
          </cell>
        </row>
        <row r="439">
          <cell r="A439" t="str">
            <v>PAQUETÁ2012</v>
          </cell>
          <cell r="B439" t="str">
            <v>PAQUETÁ</v>
          </cell>
          <cell r="C439">
            <v>2012</v>
          </cell>
          <cell r="D439">
            <v>0.45729860590167176</v>
          </cell>
          <cell r="E439">
            <v>0.48367602703053875</v>
          </cell>
          <cell r="F439">
            <v>0.38917070339420862</v>
          </cell>
          <cell r="G439">
            <v>0.53001350394405522</v>
          </cell>
        </row>
        <row r="440">
          <cell r="A440" t="str">
            <v>CARIDADE DO PIAUÍ2002</v>
          </cell>
          <cell r="B440" t="str">
            <v>CARIDADE DO PIAUÍ</v>
          </cell>
          <cell r="C440">
            <v>2002</v>
          </cell>
          <cell r="D440">
            <v>0.51451551061022938</v>
          </cell>
          <cell r="E440">
            <v>0.55784527078044333</v>
          </cell>
          <cell r="F440">
            <v>0.44853627413921066</v>
          </cell>
          <cell r="G440">
            <v>0.5371649869110342</v>
          </cell>
        </row>
        <row r="441">
          <cell r="A441" t="str">
            <v>CARIDADE DO PIAUÍ2003</v>
          </cell>
          <cell r="B441" t="str">
            <v>CARIDADE DO PIAUÍ</v>
          </cell>
          <cell r="C441">
            <v>2003</v>
          </cell>
          <cell r="D441">
            <v>0.45250971010521185</v>
          </cell>
          <cell r="E441">
            <v>0.49297669761371676</v>
          </cell>
          <cell r="F441">
            <v>0.41585282244126026</v>
          </cell>
          <cell r="G441">
            <v>0.44869961026065852</v>
          </cell>
        </row>
        <row r="442">
          <cell r="A442" t="str">
            <v>CARIDADE DO PIAUÍ2004</v>
          </cell>
          <cell r="B442" t="str">
            <v>CARIDADE DO PIAUÍ</v>
          </cell>
          <cell r="C442">
            <v>2004</v>
          </cell>
          <cell r="D442">
            <v>0.48140390382334936</v>
          </cell>
          <cell r="E442">
            <v>0.51661707285900982</v>
          </cell>
          <cell r="F442">
            <v>0.39710539329257816</v>
          </cell>
          <cell r="G442">
            <v>0.5304892453184602</v>
          </cell>
        </row>
        <row r="443">
          <cell r="A443" t="str">
            <v>CARIDADE DO PIAUÍ2005</v>
          </cell>
          <cell r="B443" t="str">
            <v>CARIDADE DO PIAUÍ</v>
          </cell>
          <cell r="C443">
            <v>2005</v>
          </cell>
          <cell r="D443">
            <v>0.47032380539352037</v>
          </cell>
          <cell r="E443">
            <v>0.50764415902573434</v>
          </cell>
          <cell r="F443">
            <v>0.40297507687313144</v>
          </cell>
          <cell r="G443">
            <v>0.50035218028169526</v>
          </cell>
        </row>
        <row r="444">
          <cell r="A444" t="str">
            <v>CARIDADE DO PIAUÍ2006</v>
          </cell>
          <cell r="B444" t="str">
            <v>CARIDADE DO PIAUÍ</v>
          </cell>
          <cell r="C444">
            <v>2006</v>
          </cell>
          <cell r="D444">
            <v>0.44957280854127246</v>
          </cell>
          <cell r="E444">
            <v>0.37291028348982569</v>
          </cell>
          <cell r="F444">
            <v>0.4669565643141606</v>
          </cell>
          <cell r="G444">
            <v>0.50885157781983104</v>
          </cell>
        </row>
        <row r="445">
          <cell r="A445" t="str">
            <v>CARIDADE DO PIAUÍ2007</v>
          </cell>
          <cell r="B445" t="str">
            <v>CARIDADE DO PIAUÍ</v>
          </cell>
          <cell r="C445">
            <v>2007</v>
          </cell>
          <cell r="D445">
            <v>0.47975136571371951</v>
          </cell>
          <cell r="E445">
            <v>0.46288764518658937</v>
          </cell>
          <cell r="F445">
            <v>0.40280520486657595</v>
          </cell>
          <cell r="G445">
            <v>0.57356124708799316</v>
          </cell>
        </row>
        <row r="446">
          <cell r="A446" t="str">
            <v>CARIDADE DO PIAUÍ2008</v>
          </cell>
          <cell r="B446" t="str">
            <v>CARIDADE DO PIAUÍ</v>
          </cell>
          <cell r="C446">
            <v>2008</v>
          </cell>
          <cell r="D446">
            <v>0.51807521563386627</v>
          </cell>
          <cell r="E446">
            <v>0.49870925835806706</v>
          </cell>
          <cell r="F446">
            <v>0.52505625343238949</v>
          </cell>
          <cell r="G446">
            <v>0.53046013511114221</v>
          </cell>
        </row>
        <row r="447">
          <cell r="A447" t="str">
            <v>CARIDADE DO PIAUÍ2009</v>
          </cell>
          <cell r="B447" t="str">
            <v>CARIDADE DO PIAUÍ</v>
          </cell>
          <cell r="C447">
            <v>2009</v>
          </cell>
          <cell r="D447">
            <v>0.44769520710637284</v>
          </cell>
          <cell r="E447">
            <v>0.4759635780173449</v>
          </cell>
          <cell r="F447">
            <v>0.37520902836745468</v>
          </cell>
          <cell r="G447">
            <v>0.49191301493431888</v>
          </cell>
        </row>
        <row r="448">
          <cell r="A448" t="str">
            <v>CARIDADE DO PIAUÍ2010</v>
          </cell>
          <cell r="B448" t="str">
            <v>CARIDADE DO PIAUÍ</v>
          </cell>
          <cell r="C448">
            <v>2010</v>
          </cell>
          <cell r="D448">
            <v>0.4719839160427684</v>
          </cell>
          <cell r="E448">
            <v>0.54768026049186624</v>
          </cell>
          <cell r="F448">
            <v>0.40091713469778156</v>
          </cell>
          <cell r="G448">
            <v>0.46735435293865757</v>
          </cell>
        </row>
        <row r="449">
          <cell r="A449" t="str">
            <v>CARIDADE DO PIAUÍ2011</v>
          </cell>
          <cell r="B449" t="str">
            <v>CARIDADE DO PIAUÍ</v>
          </cell>
          <cell r="C449">
            <v>2011</v>
          </cell>
          <cell r="D449">
            <v>0.49879466638963416</v>
          </cell>
          <cell r="E449">
            <v>0.4678240819730064</v>
          </cell>
          <cell r="F449">
            <v>0.52578848308494741</v>
          </cell>
          <cell r="G449">
            <v>0.5027714341109486</v>
          </cell>
        </row>
        <row r="450">
          <cell r="A450" t="str">
            <v>CARIDADE DO PIAUÍ2012</v>
          </cell>
          <cell r="B450" t="str">
            <v>CARIDADE DO PIAUÍ</v>
          </cell>
          <cell r="C450">
            <v>2012</v>
          </cell>
          <cell r="D450">
            <v>0.51364034208191445</v>
          </cell>
          <cell r="E450">
            <v>0.50138942842860923</v>
          </cell>
          <cell r="F450">
            <v>0.54077732294799941</v>
          </cell>
          <cell r="G450">
            <v>0.53246411315558118</v>
          </cell>
        </row>
        <row r="451">
          <cell r="A451" t="str">
            <v>DOM EXPEDITO LOPES2002</v>
          </cell>
          <cell r="B451" t="str">
            <v>DOM EXPEDITO LOPES</v>
          </cell>
          <cell r="C451">
            <v>2002</v>
          </cell>
          <cell r="D451">
            <v>0.49305320507572148</v>
          </cell>
          <cell r="E451">
            <v>0.54846361847668401</v>
          </cell>
          <cell r="F451">
            <v>0.51417473237062639</v>
          </cell>
          <cell r="G451">
            <v>0.41652126437985382</v>
          </cell>
        </row>
        <row r="452">
          <cell r="A452" t="str">
            <v>DOM EXPEDITO LOPES2003</v>
          </cell>
          <cell r="B452" t="str">
            <v>DOM EXPEDITO LOPES</v>
          </cell>
          <cell r="C452">
            <v>2003</v>
          </cell>
          <cell r="D452">
            <v>0.44991893842218139</v>
          </cell>
          <cell r="E452">
            <v>0.46886076088086592</v>
          </cell>
          <cell r="F452">
            <v>0.45513774239433419</v>
          </cell>
          <cell r="G452">
            <v>0.42575831199134423</v>
          </cell>
        </row>
        <row r="453">
          <cell r="A453" t="str">
            <v>DOM EXPEDITO LOPES2004</v>
          </cell>
          <cell r="B453" t="str">
            <v>DOM EXPEDITO LOPES</v>
          </cell>
          <cell r="C453">
            <v>2004</v>
          </cell>
          <cell r="D453">
            <v>0.49258529904128628</v>
          </cell>
          <cell r="E453">
            <v>0.52245240089956912</v>
          </cell>
          <cell r="F453">
            <v>0.48513238465269026</v>
          </cell>
          <cell r="G453">
            <v>0.47017111157159974</v>
          </cell>
        </row>
        <row r="454">
          <cell r="A454" t="str">
            <v>DOM EXPEDITO LOPES2005</v>
          </cell>
          <cell r="B454" t="str">
            <v>DOM EXPEDITO LOPES</v>
          </cell>
          <cell r="C454">
            <v>2005</v>
          </cell>
          <cell r="D454">
            <v>0.48243066549568675</v>
          </cell>
          <cell r="E454">
            <v>0.53754125194277158</v>
          </cell>
          <cell r="F454">
            <v>0.45999019597765095</v>
          </cell>
          <cell r="G454">
            <v>0.44976054856663772</v>
          </cell>
        </row>
        <row r="455">
          <cell r="A455" t="str">
            <v>DOM EXPEDITO LOPES2006</v>
          </cell>
          <cell r="B455" t="str">
            <v>DOM EXPEDITO LOPES</v>
          </cell>
          <cell r="C455">
            <v>2006</v>
          </cell>
          <cell r="D455">
            <v>0.48708877650074589</v>
          </cell>
          <cell r="E455">
            <v>0.52152647352955483</v>
          </cell>
          <cell r="F455">
            <v>0.42231376743521748</v>
          </cell>
          <cell r="G455">
            <v>0.5174260885374653</v>
          </cell>
        </row>
        <row r="456">
          <cell r="A456" t="str">
            <v>DOM EXPEDITO LOPES2007</v>
          </cell>
          <cell r="B456" t="str">
            <v>DOM EXPEDITO LOPES</v>
          </cell>
          <cell r="C456">
            <v>2007</v>
          </cell>
          <cell r="D456">
            <v>0.48086295075415914</v>
          </cell>
          <cell r="E456">
            <v>0.53323107243438517</v>
          </cell>
          <cell r="F456">
            <v>0.40720264714149712</v>
          </cell>
          <cell r="G456">
            <v>0.50215513268659517</v>
          </cell>
        </row>
        <row r="457">
          <cell r="A457" t="str">
            <v>DOM EXPEDITO LOPES2008</v>
          </cell>
          <cell r="B457" t="str">
            <v>DOM EXPEDITO LOPES</v>
          </cell>
          <cell r="C457">
            <v>2008</v>
          </cell>
          <cell r="D457">
            <v>0.49657821713999123</v>
          </cell>
          <cell r="E457">
            <v>0.4914450908769924</v>
          </cell>
          <cell r="F457">
            <v>0.48257863282491292</v>
          </cell>
          <cell r="G457">
            <v>0.51571092771806826</v>
          </cell>
        </row>
        <row r="458">
          <cell r="A458" t="str">
            <v>DOM EXPEDITO LOPES2009</v>
          </cell>
          <cell r="B458" t="str">
            <v>DOM EXPEDITO LOPES</v>
          </cell>
          <cell r="C458">
            <v>2009</v>
          </cell>
          <cell r="D458">
            <v>0.47905333536654632</v>
          </cell>
          <cell r="E458">
            <v>0.49990389767790944</v>
          </cell>
          <cell r="F458">
            <v>0.39766528236865151</v>
          </cell>
          <cell r="G458">
            <v>0.53959082605307795</v>
          </cell>
        </row>
        <row r="459">
          <cell r="A459" t="str">
            <v>DOM EXPEDITO LOPES2010</v>
          </cell>
          <cell r="B459" t="str">
            <v>DOM EXPEDITO LOPES</v>
          </cell>
          <cell r="C459">
            <v>2010</v>
          </cell>
          <cell r="D459">
            <v>0.42785978068966296</v>
          </cell>
          <cell r="E459">
            <v>0.48953104597078567</v>
          </cell>
          <cell r="F459">
            <v>0.28077238948132716</v>
          </cell>
          <cell r="G459">
            <v>0.51327590661687617</v>
          </cell>
        </row>
        <row r="460">
          <cell r="A460" t="str">
            <v>DOM EXPEDITO LOPES2011</v>
          </cell>
          <cell r="B460" t="str">
            <v>DOM EXPEDITO LOPES</v>
          </cell>
          <cell r="C460">
            <v>2011</v>
          </cell>
          <cell r="D460">
            <v>0.45840685776620593</v>
          </cell>
          <cell r="E460">
            <v>0.486701931401681</v>
          </cell>
          <cell r="F460">
            <v>0.38204853616523349</v>
          </cell>
          <cell r="G460">
            <v>0.50647010573170326</v>
          </cell>
        </row>
        <row r="461">
          <cell r="A461" t="str">
            <v>DOM EXPEDITO LOPES2012</v>
          </cell>
          <cell r="B461" t="str">
            <v>DOM EXPEDITO LOPES</v>
          </cell>
          <cell r="C461">
            <v>2012</v>
          </cell>
          <cell r="D461">
            <v>0.46418059827701041</v>
          </cell>
          <cell r="E461">
            <v>0.43073763730454873</v>
          </cell>
          <cell r="F461">
            <v>0.36542216560206442</v>
          </cell>
          <cell r="G461">
            <v>0.62591879645988335</v>
          </cell>
        </row>
        <row r="462">
          <cell r="A462" t="str">
            <v>DIAS D` ÁVILA2002</v>
          </cell>
          <cell r="B462" t="str">
            <v>DIAS D` ÁVILA</v>
          </cell>
          <cell r="C462">
            <v>2002</v>
          </cell>
          <cell r="D462">
            <v>0.521097073155111</v>
          </cell>
          <cell r="E462">
            <v>0.47396178803361988</v>
          </cell>
          <cell r="F462">
            <v>0.58163349854437596</v>
          </cell>
          <cell r="G462">
            <v>0.50769593288733716</v>
          </cell>
        </row>
        <row r="463">
          <cell r="A463" t="str">
            <v>DIAS D` ÁVILA2003</v>
          </cell>
          <cell r="B463" t="str">
            <v>DIAS D` ÁVILA</v>
          </cell>
          <cell r="C463">
            <v>2003</v>
          </cell>
          <cell r="D463">
            <v>0.4939130412859602</v>
          </cell>
          <cell r="E463">
            <v>0.45138194684690724</v>
          </cell>
          <cell r="F463">
            <v>0.51921134295833982</v>
          </cell>
          <cell r="G463">
            <v>0.51114583405263359</v>
          </cell>
        </row>
        <row r="464">
          <cell r="A464" t="str">
            <v>DIAS D` ÁVILA2004</v>
          </cell>
          <cell r="B464" t="str">
            <v>DIAS D` ÁVILA</v>
          </cell>
          <cell r="C464">
            <v>2004</v>
          </cell>
          <cell r="D464">
            <v>0.51797232720214315</v>
          </cell>
          <cell r="E464">
            <v>0.49547135672011144</v>
          </cell>
          <cell r="F464">
            <v>0.53549992384744394</v>
          </cell>
          <cell r="G464">
            <v>0.52294570103887383</v>
          </cell>
        </row>
        <row r="465">
          <cell r="A465" t="str">
            <v>DIAS D` ÁVILA2005</v>
          </cell>
          <cell r="B465" t="str">
            <v>DIAS D` ÁVILA</v>
          </cell>
          <cell r="C465">
            <v>2005</v>
          </cell>
          <cell r="D465" t="str">
            <v>Indisp.</v>
          </cell>
          <cell r="E465" t="str">
            <v>Indisp.</v>
          </cell>
          <cell r="F465" t="str">
            <v>Indisp.</v>
          </cell>
          <cell r="G465" t="str">
            <v>Indisp.</v>
          </cell>
        </row>
        <row r="466">
          <cell r="A466" t="str">
            <v>DIAS D` ÁVILA2006</v>
          </cell>
          <cell r="B466" t="str">
            <v>DIAS D` ÁVILA</v>
          </cell>
          <cell r="C466">
            <v>2006</v>
          </cell>
          <cell r="D466">
            <v>0.50480500089829972</v>
          </cell>
          <cell r="E466">
            <v>0.45813787542998252</v>
          </cell>
          <cell r="F466">
            <v>0.56380688241271126</v>
          </cell>
          <cell r="G466">
            <v>0.49247024485220503</v>
          </cell>
        </row>
        <row r="467">
          <cell r="A467" t="str">
            <v>DIAS D` ÁVILA2007</v>
          </cell>
          <cell r="B467" t="str">
            <v>DIAS D` ÁVILA</v>
          </cell>
          <cell r="C467">
            <v>2007</v>
          </cell>
          <cell r="D467">
            <v>0.54671138467386216</v>
          </cell>
          <cell r="E467">
            <v>0.51767497655227535</v>
          </cell>
          <cell r="F467">
            <v>0.57918449690141915</v>
          </cell>
          <cell r="G467">
            <v>0.54327468056789208</v>
          </cell>
        </row>
        <row r="468">
          <cell r="A468" t="str">
            <v>DIAS D` ÁVILA2008</v>
          </cell>
          <cell r="B468" t="str">
            <v>DIAS D` ÁVILA</v>
          </cell>
          <cell r="C468">
            <v>2008</v>
          </cell>
          <cell r="D468">
            <v>0.49836680465648148</v>
          </cell>
          <cell r="E468">
            <v>0.49220085356637677</v>
          </cell>
          <cell r="F468">
            <v>0.51518216278264051</v>
          </cell>
          <cell r="G468">
            <v>0.48771739762042715</v>
          </cell>
        </row>
        <row r="469">
          <cell r="A469" t="str">
            <v>DIAS D` ÁVILA2009</v>
          </cell>
          <cell r="B469" t="str">
            <v>DIAS D` ÁVILA</v>
          </cell>
          <cell r="C469">
            <v>2009</v>
          </cell>
          <cell r="D469">
            <v>0.48011621453273245</v>
          </cell>
          <cell r="E469">
            <v>0.47698515158556654</v>
          </cell>
          <cell r="F469">
            <v>0.481870771308468</v>
          </cell>
          <cell r="G469">
            <v>0.48149272070416282</v>
          </cell>
        </row>
        <row r="470">
          <cell r="A470" t="str">
            <v>DIAS D` ÁVILA2010</v>
          </cell>
          <cell r="B470" t="str">
            <v>DIAS D` ÁVILA</v>
          </cell>
          <cell r="C470">
            <v>2010</v>
          </cell>
          <cell r="D470">
            <v>0.47533767590420634</v>
          </cell>
          <cell r="E470">
            <v>0.49020893232295204</v>
          </cell>
          <cell r="F470">
            <v>0.46293355130125474</v>
          </cell>
          <cell r="G470">
            <v>0.47287054408841228</v>
          </cell>
        </row>
        <row r="471">
          <cell r="A471" t="str">
            <v>DIAS D` ÁVILA2011</v>
          </cell>
          <cell r="B471" t="str">
            <v>DIAS D` ÁVILA</v>
          </cell>
          <cell r="C471">
            <v>2011</v>
          </cell>
          <cell r="D471">
            <v>0.50790976000836674</v>
          </cell>
          <cell r="E471">
            <v>0.4820851994792516</v>
          </cell>
          <cell r="F471">
            <v>0.62255387179846544</v>
          </cell>
          <cell r="G471">
            <v>0.41909020874738301</v>
          </cell>
        </row>
        <row r="472">
          <cell r="A472" t="str">
            <v>DIAS D` ÁVILA2012</v>
          </cell>
          <cell r="B472" t="str">
            <v>DIAS D` ÁVILA</v>
          </cell>
          <cell r="C472">
            <v>2012</v>
          </cell>
          <cell r="D472">
            <v>0.51900786062720572</v>
          </cell>
          <cell r="E472">
            <v>0.47245040084936696</v>
          </cell>
          <cell r="F472">
            <v>0.62134775931529151</v>
          </cell>
          <cell r="G472">
            <v>0.50309937245737779</v>
          </cell>
        </row>
      </sheetData>
      <sheetData sheetId="11">
        <row r="1">
          <cell r="D1" t="str">
            <v>CONSULTAS SUS</v>
          </cell>
        </row>
        <row r="2">
          <cell r="A2" t="str">
            <v>BARÃO DO TRIUNFO2007</v>
          </cell>
          <cell r="B2" t="str">
            <v>BARÃO DO TRIUNFO</v>
          </cell>
          <cell r="C2">
            <v>2007</v>
          </cell>
          <cell r="D2">
            <v>1.87</v>
          </cell>
        </row>
        <row r="3">
          <cell r="A3" t="str">
            <v>BARÃO DO TRIUNFO2008</v>
          </cell>
          <cell r="B3" t="str">
            <v>BARÃO DO TRIUNFO</v>
          </cell>
          <cell r="C3">
            <v>2008</v>
          </cell>
          <cell r="D3">
            <v>1.5904417893859406</v>
          </cell>
        </row>
        <row r="4">
          <cell r="A4" t="str">
            <v>BARÃO DO TRIUNFO2009</v>
          </cell>
          <cell r="B4" t="str">
            <v>BARÃO DO TRIUNFO</v>
          </cell>
          <cell r="C4">
            <v>2009</v>
          </cell>
          <cell r="D4">
            <v>2.1026773392216396</v>
          </cell>
        </row>
        <row r="5">
          <cell r="A5" t="str">
            <v>BARÃO DO TRIUNFO2010</v>
          </cell>
          <cell r="B5" t="str">
            <v>BARÃO DO TRIUNFO</v>
          </cell>
          <cell r="C5">
            <v>2010</v>
          </cell>
          <cell r="D5">
            <v>0</v>
          </cell>
        </row>
        <row r="6">
          <cell r="A6" t="str">
            <v>BARÃO DO TRIUNFO2011</v>
          </cell>
          <cell r="B6" t="str">
            <v>BARÃO DO TRIUNFO</v>
          </cell>
          <cell r="C6">
            <v>2011</v>
          </cell>
          <cell r="D6">
            <v>2.4584811923349892</v>
          </cell>
        </row>
        <row r="7">
          <cell r="A7" t="str">
            <v>BARÃO DO TRIUNFO2012</v>
          </cell>
          <cell r="B7" t="str">
            <v>BARÃO DO TRIUNFO</v>
          </cell>
          <cell r="C7">
            <v>2012</v>
          </cell>
          <cell r="D7">
            <v>3.1084558823529411</v>
          </cell>
        </row>
        <row r="8">
          <cell r="A8" t="str">
            <v>BARÃO DO TRIUNFO2013</v>
          </cell>
          <cell r="B8" t="str">
            <v>BARÃO DO TRIUNFO</v>
          </cell>
          <cell r="C8">
            <v>2013</v>
          </cell>
          <cell r="D8">
            <v>4.8024826081025784</v>
          </cell>
        </row>
        <row r="9">
          <cell r="A9" t="str">
            <v>BUTIÁ2007</v>
          </cell>
          <cell r="B9" t="str">
            <v>BUTIÁ</v>
          </cell>
          <cell r="C9">
            <v>2007</v>
          </cell>
          <cell r="D9">
            <v>1.51</v>
          </cell>
        </row>
        <row r="10">
          <cell r="A10" t="str">
            <v>BUTIÁ2008</v>
          </cell>
          <cell r="B10" t="str">
            <v>BUTIÁ</v>
          </cell>
          <cell r="C10">
            <v>2008</v>
          </cell>
          <cell r="D10">
            <v>0.50503952569169963</v>
          </cell>
        </row>
        <row r="11">
          <cell r="A11" t="str">
            <v>BUTIÁ2009</v>
          </cell>
          <cell r="B11" t="str">
            <v>BUTIÁ</v>
          </cell>
          <cell r="C11">
            <v>2009</v>
          </cell>
          <cell r="D11">
            <v>0.80908326324642554</v>
          </cell>
        </row>
        <row r="12">
          <cell r="A12" t="str">
            <v>BUTIÁ2010</v>
          </cell>
          <cell r="B12" t="str">
            <v>BUTIÁ</v>
          </cell>
          <cell r="C12">
            <v>2010</v>
          </cell>
          <cell r="D12">
            <v>0</v>
          </cell>
        </row>
        <row r="13">
          <cell r="A13" t="str">
            <v>BUTIÁ2011</v>
          </cell>
          <cell r="B13" t="str">
            <v>BUTIÁ</v>
          </cell>
          <cell r="C13">
            <v>2011</v>
          </cell>
          <cell r="D13">
            <v>1.3456300215559476</v>
          </cell>
        </row>
        <row r="14">
          <cell r="A14" t="str">
            <v>BUTIÁ2012</v>
          </cell>
          <cell r="B14" t="str">
            <v>BUTIÁ</v>
          </cell>
          <cell r="C14">
            <v>2012</v>
          </cell>
          <cell r="D14">
            <v>1.4591312013320927</v>
          </cell>
        </row>
        <row r="15">
          <cell r="A15" t="str">
            <v>BUTIÁ2013</v>
          </cell>
          <cell r="B15" t="str">
            <v>BUTIÁ</v>
          </cell>
          <cell r="C15">
            <v>2013</v>
          </cell>
          <cell r="D15">
            <v>1.3573896171501585</v>
          </cell>
        </row>
        <row r="16">
          <cell r="A16" t="str">
            <v>CHARQUEADAS2007</v>
          </cell>
          <cell r="B16" t="str">
            <v>CHARQUEADAS</v>
          </cell>
          <cell r="C16">
            <v>2007</v>
          </cell>
          <cell r="D16">
            <v>1.98</v>
          </cell>
        </row>
        <row r="17">
          <cell r="A17" t="str">
            <v>CHARQUEADAS2008</v>
          </cell>
          <cell r="B17" t="str">
            <v>CHARQUEADAS</v>
          </cell>
          <cell r="C17">
            <v>2008</v>
          </cell>
          <cell r="D17">
            <v>3.2305742529642041</v>
          </cell>
        </row>
        <row r="18">
          <cell r="A18" t="str">
            <v>CHARQUEADAS2009</v>
          </cell>
          <cell r="B18" t="str">
            <v>CHARQUEADAS</v>
          </cell>
          <cell r="C18">
            <v>2009</v>
          </cell>
          <cell r="D18">
            <v>1.6144818976279651</v>
          </cell>
        </row>
        <row r="19">
          <cell r="A19" t="str">
            <v>CHARQUEADAS2010</v>
          </cell>
          <cell r="B19" t="str">
            <v>CHARQUEADAS</v>
          </cell>
          <cell r="C19">
            <v>2010</v>
          </cell>
          <cell r="D19">
            <v>1.5508865198088397</v>
          </cell>
        </row>
        <row r="20">
          <cell r="A20" t="str">
            <v>CHARQUEADAS2011</v>
          </cell>
          <cell r="B20" t="str">
            <v>CHARQUEADAS</v>
          </cell>
          <cell r="C20">
            <v>2011</v>
          </cell>
          <cell r="D20">
            <v>1.9598108085416026</v>
          </cell>
        </row>
        <row r="21">
          <cell r="A21" t="str">
            <v>CHARQUEADAS2012</v>
          </cell>
          <cell r="B21" t="str">
            <v>CHARQUEADAS</v>
          </cell>
          <cell r="C21">
            <v>2012</v>
          </cell>
          <cell r="D21">
            <v>1.7363686686963742</v>
          </cell>
        </row>
        <row r="22">
          <cell r="A22" t="str">
            <v>CHARQUEADAS2013</v>
          </cell>
          <cell r="B22" t="str">
            <v>CHARQUEADAS</v>
          </cell>
          <cell r="C22">
            <v>2013</v>
          </cell>
          <cell r="D22">
            <v>1.4754316422357605</v>
          </cell>
        </row>
        <row r="23">
          <cell r="A23" t="str">
            <v>ELDORADO DO SUL2007</v>
          </cell>
          <cell r="B23" t="str">
            <v>ELDORADO DO SUL</v>
          </cell>
          <cell r="C23">
            <v>2007</v>
          </cell>
          <cell r="D23">
            <v>2.5</v>
          </cell>
        </row>
        <row r="24">
          <cell r="A24" t="str">
            <v>ELDORADO DO SUL2008</v>
          </cell>
          <cell r="B24" t="str">
            <v>ELDORADO DO SUL</v>
          </cell>
          <cell r="C24">
            <v>2008</v>
          </cell>
          <cell r="D24">
            <v>2.0411807359961327</v>
          </cell>
        </row>
        <row r="25">
          <cell r="A25" t="str">
            <v>ELDORADO DO SUL2009</v>
          </cell>
          <cell r="B25" t="str">
            <v>ELDORADO DO SUL</v>
          </cell>
          <cell r="C25">
            <v>2009</v>
          </cell>
          <cell r="D25">
            <v>2.3944398241653797</v>
          </cell>
        </row>
        <row r="26">
          <cell r="A26" t="str">
            <v>ELDORADO DO SUL2010</v>
          </cell>
          <cell r="B26" t="str">
            <v>ELDORADO DO SUL</v>
          </cell>
          <cell r="C26">
            <v>2010</v>
          </cell>
          <cell r="D26">
            <v>0.17466142420270861</v>
          </cell>
        </row>
        <row r="27">
          <cell r="A27" t="str">
            <v>ELDORADO DO SUL2011</v>
          </cell>
          <cell r="B27" t="str">
            <v>ELDORADO DO SUL</v>
          </cell>
          <cell r="C27">
            <v>2011</v>
          </cell>
          <cell r="D27">
            <v>2.5783122169351604</v>
          </cell>
        </row>
        <row r="28">
          <cell r="A28" t="str">
            <v>ELDORADO DO SUL2012</v>
          </cell>
          <cell r="B28" t="str">
            <v>ELDORADO DO SUL</v>
          </cell>
          <cell r="C28">
            <v>2012</v>
          </cell>
          <cell r="D28">
            <v>2.3289562860047441</v>
          </cell>
        </row>
        <row r="29">
          <cell r="A29" t="str">
            <v>ELDORADO DO SUL2013</v>
          </cell>
          <cell r="B29" t="str">
            <v>ELDORADO DO SUL</v>
          </cell>
          <cell r="C29">
            <v>2013</v>
          </cell>
          <cell r="D29">
            <v>1.2833301725772805</v>
          </cell>
        </row>
        <row r="30">
          <cell r="A30" t="str">
            <v>GENERAL CÂMARA2007</v>
          </cell>
          <cell r="B30" t="str">
            <v>GENERAL CÂMARA</v>
          </cell>
          <cell r="C30">
            <v>2007</v>
          </cell>
          <cell r="D30">
            <v>2.72</v>
          </cell>
        </row>
        <row r="31">
          <cell r="A31" t="str">
            <v>GENERAL CÂMARA2008</v>
          </cell>
          <cell r="B31" t="str">
            <v>GENERAL CÂMARA</v>
          </cell>
          <cell r="C31">
            <v>2008</v>
          </cell>
          <cell r="D31">
            <v>1.6947322018955258</v>
          </cell>
        </row>
        <row r="32">
          <cell r="A32" t="str">
            <v>GENERAL CÂMARA2009</v>
          </cell>
          <cell r="B32" t="str">
            <v>GENERAL CÂMARA</v>
          </cell>
          <cell r="C32">
            <v>2009</v>
          </cell>
          <cell r="D32">
            <v>2.5211515218107898</v>
          </cell>
        </row>
        <row r="33">
          <cell r="A33" t="str">
            <v>GENERAL CÂMARA2010</v>
          </cell>
          <cell r="B33" t="str">
            <v>GENERAL CÂMARA</v>
          </cell>
          <cell r="C33">
            <v>2010</v>
          </cell>
          <cell r="D33">
            <v>0</v>
          </cell>
        </row>
        <row r="34">
          <cell r="A34" t="str">
            <v>GENERAL CÂMARA2011</v>
          </cell>
          <cell r="B34" t="str">
            <v>GENERAL CÂMARA</v>
          </cell>
          <cell r="C34">
            <v>2011</v>
          </cell>
          <cell r="D34">
            <v>3.2366765578635013</v>
          </cell>
        </row>
        <row r="35">
          <cell r="A35" t="str">
            <v>GENERAL CÂMARA2012</v>
          </cell>
          <cell r="B35" t="str">
            <v>GENERAL CÂMARA</v>
          </cell>
          <cell r="C35">
            <v>2012</v>
          </cell>
          <cell r="D35">
            <v>3.8955259400285578</v>
          </cell>
        </row>
        <row r="36">
          <cell r="A36" t="str">
            <v>GENERAL CÂMARA2013</v>
          </cell>
          <cell r="B36" t="str">
            <v>GENERAL CÂMARA</v>
          </cell>
          <cell r="C36">
            <v>2013</v>
          </cell>
          <cell r="D36">
            <v>2.4704663212435234</v>
          </cell>
        </row>
        <row r="37">
          <cell r="A37" t="str">
            <v>MINAS DO LEÃO2007</v>
          </cell>
          <cell r="B37" t="str">
            <v>MINAS DO LEÃO</v>
          </cell>
          <cell r="C37">
            <v>2007</v>
          </cell>
          <cell r="D37">
            <v>1.89</v>
          </cell>
        </row>
        <row r="38">
          <cell r="A38" t="str">
            <v>MINAS DO LEÃO2008</v>
          </cell>
          <cell r="B38" t="str">
            <v>MINAS DO LEÃO</v>
          </cell>
          <cell r="C38">
            <v>2008</v>
          </cell>
          <cell r="D38">
            <v>0.57790192427063936</v>
          </cell>
        </row>
        <row r="39">
          <cell r="A39" t="str">
            <v>MINAS DO LEÃO2009</v>
          </cell>
          <cell r="B39" t="str">
            <v>MINAS DO LEÃO</v>
          </cell>
          <cell r="C39">
            <v>2009</v>
          </cell>
          <cell r="D39">
            <v>3.2858197932053175</v>
          </cell>
        </row>
        <row r="40">
          <cell r="A40" t="str">
            <v>MINAS DO LEÃO2010</v>
          </cell>
          <cell r="B40" t="str">
            <v>MINAS DO LEÃO</v>
          </cell>
          <cell r="C40">
            <v>2010</v>
          </cell>
          <cell r="D40">
            <v>0</v>
          </cell>
        </row>
        <row r="41">
          <cell r="A41" t="str">
            <v>MINAS DO LEÃO2011</v>
          </cell>
          <cell r="B41" t="str">
            <v>MINAS DO LEÃO</v>
          </cell>
          <cell r="C41">
            <v>2011</v>
          </cell>
          <cell r="D41">
            <v>3.4369693011103855</v>
          </cell>
        </row>
        <row r="42">
          <cell r="A42" t="str">
            <v>MINAS DO LEÃO2012</v>
          </cell>
          <cell r="B42" t="str">
            <v>MINAS DO LEÃO</v>
          </cell>
          <cell r="C42">
            <v>2012</v>
          </cell>
          <cell r="D42">
            <v>4.3395415472779373</v>
          </cell>
        </row>
        <row r="43">
          <cell r="A43" t="str">
            <v>MINAS DO LEÃO2013</v>
          </cell>
          <cell r="B43" t="str">
            <v>MINAS DO LEÃO</v>
          </cell>
          <cell r="C43">
            <v>2013</v>
          </cell>
          <cell r="D43">
            <v>5.2409502262443439</v>
          </cell>
        </row>
        <row r="44">
          <cell r="A44" t="str">
            <v>SÃO BORJA2007</v>
          </cell>
          <cell r="B44" t="str">
            <v>SÃO BORJA</v>
          </cell>
          <cell r="C44">
            <v>2007</v>
          </cell>
          <cell r="D44">
            <v>1.41</v>
          </cell>
        </row>
        <row r="45">
          <cell r="A45" t="str">
            <v>SÃO BORJA2008</v>
          </cell>
          <cell r="B45" t="str">
            <v>SÃO BORJA</v>
          </cell>
          <cell r="C45">
            <v>2008</v>
          </cell>
          <cell r="D45">
            <v>2.7303855801201657</v>
          </cell>
        </row>
        <row r="46">
          <cell r="A46" t="str">
            <v>SÃO BORJA2009</v>
          </cell>
          <cell r="B46" t="str">
            <v>SÃO BORJA</v>
          </cell>
          <cell r="C46">
            <v>2009</v>
          </cell>
          <cell r="D46">
            <v>2.0473713249783243</v>
          </cell>
        </row>
        <row r="47">
          <cell r="A47" t="str">
            <v>SÃO BORJA2010</v>
          </cell>
          <cell r="B47" t="str">
            <v>SÃO BORJA</v>
          </cell>
          <cell r="C47">
            <v>2010</v>
          </cell>
          <cell r="D47">
            <v>2.4584811923349892</v>
          </cell>
        </row>
        <row r="48">
          <cell r="A48" t="str">
            <v>SÃO BORJA2011</v>
          </cell>
          <cell r="B48" t="str">
            <v>SÃO BORJA</v>
          </cell>
          <cell r="C48">
            <v>2011</v>
          </cell>
          <cell r="D48">
            <v>1.4591312013320927</v>
          </cell>
        </row>
        <row r="49">
          <cell r="A49" t="str">
            <v>SÃO BORJA2012</v>
          </cell>
          <cell r="B49" t="str">
            <v>SÃO BORJA</v>
          </cell>
          <cell r="C49">
            <v>2012</v>
          </cell>
          <cell r="D49">
            <v>1.4754316422357605</v>
          </cell>
        </row>
        <row r="50">
          <cell r="A50" t="str">
            <v>SÃO BORJA2013</v>
          </cell>
          <cell r="B50" t="str">
            <v>SÃO BORJA</v>
          </cell>
          <cell r="C50">
            <v>2013</v>
          </cell>
          <cell r="D50">
            <v>1.6026046776592715</v>
          </cell>
        </row>
        <row r="51">
          <cell r="A51" t="str">
            <v>SÃO JERÔNIMO2007</v>
          </cell>
          <cell r="B51" t="str">
            <v>SÃO JERÔNIMO</v>
          </cell>
          <cell r="C51">
            <v>2007</v>
          </cell>
          <cell r="D51">
            <v>1.41</v>
          </cell>
        </row>
        <row r="52">
          <cell r="A52" t="str">
            <v>SÃO JERÔNIMO2008</v>
          </cell>
          <cell r="B52" t="str">
            <v>SÃO JERÔNIMO</v>
          </cell>
          <cell r="C52">
            <v>2008</v>
          </cell>
          <cell r="D52">
            <v>0.71322836130492173</v>
          </cell>
        </row>
        <row r="53">
          <cell r="A53" t="str">
            <v>SÃO JERÔNIMO2009</v>
          </cell>
          <cell r="B53" t="str">
            <v>SÃO JERÔNIMO</v>
          </cell>
          <cell r="C53">
            <v>2009</v>
          </cell>
          <cell r="D53">
            <v>1.0119310442012306</v>
          </cell>
        </row>
        <row r="54">
          <cell r="A54" t="str">
            <v>SÃO JERÔNIMO2010</v>
          </cell>
          <cell r="B54" t="str">
            <v>SÃO JERÔNIMO</v>
          </cell>
          <cell r="C54">
            <v>2010</v>
          </cell>
          <cell r="D54">
            <v>0</v>
          </cell>
        </row>
        <row r="55">
          <cell r="A55" t="str">
            <v>SÃO JERÔNIMO2011</v>
          </cell>
          <cell r="B55" t="str">
            <v>SÃO JERÔNIMO</v>
          </cell>
          <cell r="C55">
            <v>2011</v>
          </cell>
          <cell r="D55">
            <v>0.6929430777518405</v>
          </cell>
        </row>
        <row r="56">
          <cell r="A56" t="str">
            <v>SÃO JERÔNIMO2012</v>
          </cell>
          <cell r="B56" t="str">
            <v>SÃO JERÔNIMO</v>
          </cell>
          <cell r="C56">
            <v>2012</v>
          </cell>
          <cell r="D56">
            <v>0.77915588471491037</v>
          </cell>
        </row>
        <row r="57">
          <cell r="A57" t="str">
            <v>SÃO JERÔNIMO2013</v>
          </cell>
          <cell r="B57" t="str">
            <v>SÃO JERÔNIMO</v>
          </cell>
          <cell r="C57">
            <v>2013</v>
          </cell>
          <cell r="D57">
            <v>0.18045823840433306</v>
          </cell>
        </row>
        <row r="58">
          <cell r="A58" t="str">
            <v>TAPES2007</v>
          </cell>
          <cell r="B58" t="str">
            <v>TAPES</v>
          </cell>
          <cell r="C58">
            <v>2007</v>
          </cell>
          <cell r="D58">
            <v>2.4</v>
          </cell>
        </row>
        <row r="59">
          <cell r="A59" t="str">
            <v>TAPES2008</v>
          </cell>
          <cell r="B59" t="str">
            <v>TAPES</v>
          </cell>
          <cell r="C59">
            <v>2008</v>
          </cell>
          <cell r="D59">
            <v>2.7303855801201657</v>
          </cell>
        </row>
        <row r="60">
          <cell r="A60" t="str">
            <v>TAPES2009</v>
          </cell>
          <cell r="B60" t="str">
            <v>TAPES</v>
          </cell>
          <cell r="C60">
            <v>2009</v>
          </cell>
          <cell r="D60">
            <v>2.7958294609665426</v>
          </cell>
        </row>
        <row r="61">
          <cell r="A61" t="str">
            <v>TAPES2010</v>
          </cell>
          <cell r="B61" t="str">
            <v>TAPES</v>
          </cell>
          <cell r="C61">
            <v>2010</v>
          </cell>
          <cell r="D61">
            <v>0.64940837287524777</v>
          </cell>
        </row>
        <row r="62">
          <cell r="A62" t="str">
            <v>TAPES2011</v>
          </cell>
          <cell r="B62" t="str">
            <v>TAPES</v>
          </cell>
          <cell r="C62">
            <v>2011</v>
          </cell>
          <cell r="D62">
            <v>2.6849594716301413</v>
          </cell>
        </row>
        <row r="63">
          <cell r="A63" t="str">
            <v>TAPES2012</v>
          </cell>
          <cell r="B63" t="str">
            <v>TAPES</v>
          </cell>
          <cell r="C63">
            <v>2012</v>
          </cell>
          <cell r="D63">
            <v>2.7485162760026376</v>
          </cell>
        </row>
        <row r="64">
          <cell r="A64" t="str">
            <v>TAPES2013</v>
          </cell>
          <cell r="B64" t="str">
            <v>TAPES</v>
          </cell>
          <cell r="C64">
            <v>2013</v>
          </cell>
          <cell r="D64">
            <v>2.2464540033578415</v>
          </cell>
        </row>
        <row r="65">
          <cell r="A65" t="str">
            <v>TRIUNFO2007</v>
          </cell>
          <cell r="B65" t="str">
            <v>TRIUNFO</v>
          </cell>
          <cell r="C65">
            <v>2007</v>
          </cell>
          <cell r="D65">
            <v>2.77</v>
          </cell>
        </row>
        <row r="66">
          <cell r="A66" t="str">
            <v>TRIUNFO2008</v>
          </cell>
          <cell r="B66" t="str">
            <v>TRIUNFO</v>
          </cell>
          <cell r="C66">
            <v>2008</v>
          </cell>
          <cell r="D66">
            <v>1.7572521517373287</v>
          </cell>
        </row>
        <row r="67">
          <cell r="A67" t="str">
            <v>TRIUNFO2009</v>
          </cell>
          <cell r="B67" t="str">
            <v>TRIUNFO</v>
          </cell>
          <cell r="C67">
            <v>2009</v>
          </cell>
          <cell r="D67">
            <v>2.0473713249783243</v>
          </cell>
        </row>
        <row r="68">
          <cell r="A68" t="str">
            <v>TRIUNFO2010</v>
          </cell>
          <cell r="B68" t="str">
            <v>TRIUNFO</v>
          </cell>
          <cell r="C68">
            <v>2010</v>
          </cell>
          <cell r="D68">
            <v>0.50451357948161635</v>
          </cell>
        </row>
        <row r="69">
          <cell r="A69" t="str">
            <v>TRIUNFO2011</v>
          </cell>
          <cell r="B69" t="str">
            <v>TRIUNFO</v>
          </cell>
          <cell r="C69">
            <v>2011</v>
          </cell>
          <cell r="D69">
            <v>2.2122665030110085</v>
          </cell>
        </row>
        <row r="70">
          <cell r="A70" t="str">
            <v>TRIUNFO2012</v>
          </cell>
          <cell r="B70" t="str">
            <v>TRIUNFO</v>
          </cell>
          <cell r="C70">
            <v>2012</v>
          </cell>
          <cell r="D70">
            <v>2.2452450552370831</v>
          </cell>
        </row>
        <row r="71">
          <cell r="A71" t="str">
            <v>TRIUNFO2013</v>
          </cell>
          <cell r="B71" t="str">
            <v>TRIUNFO</v>
          </cell>
          <cell r="C71">
            <v>2013</v>
          </cell>
          <cell r="D71">
            <v>1.5163174417755714</v>
          </cell>
        </row>
        <row r="72">
          <cell r="A72" t="str">
            <v>DIANÓPOLIS2007</v>
          </cell>
          <cell r="B72" t="str">
            <v>DIANÓPOLIS</v>
          </cell>
          <cell r="C72">
            <v>2007</v>
          </cell>
          <cell r="D72">
            <v>1.02</v>
          </cell>
        </row>
        <row r="73">
          <cell r="A73" t="str">
            <v>DIANÓPOLIS2008</v>
          </cell>
          <cell r="B73" t="str">
            <v>DIANÓPOLIS</v>
          </cell>
          <cell r="C73">
            <v>2008</v>
          </cell>
          <cell r="D73">
            <v>2.0162856248042593</v>
          </cell>
        </row>
        <row r="74">
          <cell r="A74" t="str">
            <v>DIANÓPOLIS2009</v>
          </cell>
          <cell r="B74" t="str">
            <v>DIANÓPOLIS</v>
          </cell>
          <cell r="C74">
            <v>2009</v>
          </cell>
          <cell r="D74">
            <v>1.4878098750256095</v>
          </cell>
        </row>
        <row r="75">
          <cell r="A75" t="str">
            <v>DIANÓPOLIS2010</v>
          </cell>
          <cell r="B75" t="str">
            <v>DIANÓPOLIS</v>
          </cell>
          <cell r="C75">
            <v>2010</v>
          </cell>
          <cell r="D75">
            <v>1.1685504971219256</v>
          </cell>
        </row>
        <row r="76">
          <cell r="A76" t="str">
            <v>DIANÓPOLIS2011</v>
          </cell>
          <cell r="B76" t="str">
            <v>DIANÓPOLIS</v>
          </cell>
          <cell r="C76">
            <v>2011</v>
          </cell>
          <cell r="D76">
            <v>2.3838618200567154</v>
          </cell>
        </row>
        <row r="77">
          <cell r="A77" t="str">
            <v>DIANÓPOLIS2012</v>
          </cell>
          <cell r="B77" t="str">
            <v>DIANÓPOLIS</v>
          </cell>
          <cell r="C77">
            <v>2012</v>
          </cell>
          <cell r="D77">
            <v>1.3295032792719508</v>
          </cell>
        </row>
        <row r="78">
          <cell r="A78" t="str">
            <v>DIANÓPOLIS2013</v>
          </cell>
          <cell r="B78" t="str">
            <v>DIANÓPOLIS</v>
          </cell>
          <cell r="C78">
            <v>2013</v>
          </cell>
          <cell r="D78">
            <v>1.2870271321598756</v>
          </cell>
        </row>
        <row r="79">
          <cell r="A79" t="str">
            <v>SÃO JULIÃO2007</v>
          </cell>
          <cell r="B79" t="str">
            <v>SÃO JULIÃO</v>
          </cell>
          <cell r="C79">
            <v>2007</v>
          </cell>
        </row>
        <row r="80">
          <cell r="A80" t="str">
            <v>SÃO JULIÃO2008</v>
          </cell>
          <cell r="B80" t="str">
            <v>SÃO JULIÃO</v>
          </cell>
          <cell r="C80">
            <v>2008</v>
          </cell>
          <cell r="D80">
            <v>2.135899967094439</v>
          </cell>
        </row>
        <row r="81">
          <cell r="A81" t="str">
            <v>SÃO JULIÃO2009</v>
          </cell>
          <cell r="B81" t="str">
            <v>SÃO JULIÃO</v>
          </cell>
          <cell r="C81">
            <v>2009</v>
          </cell>
          <cell r="D81">
            <v>0.9955817378497791</v>
          </cell>
        </row>
        <row r="82">
          <cell r="A82" t="str">
            <v>SÃO JULIÃO2010</v>
          </cell>
          <cell r="B82" t="str">
            <v>SÃO JULIÃO</v>
          </cell>
          <cell r="C82">
            <v>2010</v>
          </cell>
          <cell r="D82">
            <v>0.99189712876519287</v>
          </cell>
        </row>
        <row r="83">
          <cell r="A83" t="str">
            <v>SÃO JULIÃO2011</v>
          </cell>
          <cell r="B83" t="str">
            <v>SÃO JULIÃO</v>
          </cell>
          <cell r="C83">
            <v>2011</v>
          </cell>
          <cell r="D83">
            <v>1.0812708443040198</v>
          </cell>
        </row>
        <row r="84">
          <cell r="A84" t="str">
            <v>SÃO JULIÃO2012</v>
          </cell>
          <cell r="B84" t="str">
            <v>SÃO JULIÃO</v>
          </cell>
          <cell r="C84">
            <v>2012</v>
          </cell>
          <cell r="D84">
            <v>1.5009617065920615</v>
          </cell>
        </row>
        <row r="85">
          <cell r="A85" t="str">
            <v>SÃO JULIÃO2013</v>
          </cell>
          <cell r="B85" t="str">
            <v>SÃO JULIÃO</v>
          </cell>
          <cell r="C85">
            <v>2013</v>
          </cell>
          <cell r="D85">
            <v>0.95348029855927785</v>
          </cell>
        </row>
        <row r="86">
          <cell r="A86" t="str">
            <v>ALEGRETE DO PIAUÍ2007</v>
          </cell>
          <cell r="B86" t="str">
            <v>ALEGRETE DO PIAUÍ</v>
          </cell>
          <cell r="C86">
            <v>2007</v>
          </cell>
          <cell r="D86">
            <v>2.48</v>
          </cell>
        </row>
        <row r="87">
          <cell r="A87" t="str">
            <v>ALEGRETE DO PIAUÍ2008</v>
          </cell>
          <cell r="B87" t="str">
            <v>ALEGRETE DO PIAUÍ</v>
          </cell>
          <cell r="C87">
            <v>2008</v>
          </cell>
        </row>
        <row r="88">
          <cell r="A88" t="str">
            <v>ALEGRETE DO PIAUÍ2009</v>
          </cell>
          <cell r="B88" t="str">
            <v>ALEGRETE DO PIAUÍ</v>
          </cell>
          <cell r="C88">
            <v>2009</v>
          </cell>
          <cell r="D88">
            <v>0</v>
          </cell>
        </row>
        <row r="89">
          <cell r="A89" t="str">
            <v>ALEGRETE DO PIAUÍ2010</v>
          </cell>
          <cell r="B89" t="str">
            <v>ALEGRETE DO PIAUÍ</v>
          </cell>
          <cell r="C89">
            <v>2010</v>
          </cell>
          <cell r="D89">
            <v>1.0957095709570956</v>
          </cell>
        </row>
        <row r="90">
          <cell r="A90" t="str">
            <v>ALEGRETE DO PIAUÍ2011</v>
          </cell>
          <cell r="B90" t="str">
            <v>ALEGRETE DO PIAUÍ</v>
          </cell>
          <cell r="C90">
            <v>2011</v>
          </cell>
          <cell r="D90">
            <v>1.357544063528956</v>
          </cell>
        </row>
        <row r="91">
          <cell r="A91" t="str">
            <v>ALEGRETE DO PIAUÍ2012</v>
          </cell>
          <cell r="B91" t="str">
            <v>ALEGRETE DO PIAUÍ</v>
          </cell>
          <cell r="C91">
            <v>2012</v>
          </cell>
          <cell r="D91">
            <v>1.0920162381596752</v>
          </cell>
        </row>
        <row r="92">
          <cell r="A92" t="str">
            <v>ALEGRETE DO PIAUÍ2013</v>
          </cell>
          <cell r="B92" t="str">
            <v>ALEGRETE DO PIAUÍ</v>
          </cell>
          <cell r="C92">
            <v>2013</v>
          </cell>
          <cell r="D92">
            <v>1.2379581654193053</v>
          </cell>
        </row>
        <row r="93">
          <cell r="A93" t="str">
            <v>ALEGRETE DO PIAUÍ2014</v>
          </cell>
          <cell r="B93" t="str">
            <v>ALEGRETE DO PIAUÍ</v>
          </cell>
          <cell r="C93">
            <v>2014</v>
          </cell>
        </row>
        <row r="94">
          <cell r="A94" t="str">
            <v>BOCAÍNA2007</v>
          </cell>
          <cell r="B94" t="str">
            <v>BOCAÍNA</v>
          </cell>
          <cell r="C94">
            <v>2007</v>
          </cell>
          <cell r="D94">
            <v>1.45</v>
          </cell>
        </row>
        <row r="95">
          <cell r="A95" t="str">
            <v>BOCAÍNA2008</v>
          </cell>
          <cell r="B95" t="str">
            <v>BOCAÍNA</v>
          </cell>
          <cell r="C95">
            <v>2008</v>
          </cell>
          <cell r="D95">
            <v>0.19951865222623347</v>
          </cell>
        </row>
        <row r="96">
          <cell r="A96" t="str">
            <v>BOCAÍNA2009</v>
          </cell>
          <cell r="B96" t="str">
            <v>BOCAÍNA</v>
          </cell>
          <cell r="C96">
            <v>2009</v>
          </cell>
          <cell r="D96">
            <v>1.9589966232513265</v>
          </cell>
        </row>
        <row r="97">
          <cell r="A97" t="str">
            <v>BOCAÍNA2010</v>
          </cell>
          <cell r="B97" t="str">
            <v>BOCAÍNA</v>
          </cell>
          <cell r="C97">
            <v>2010</v>
          </cell>
          <cell r="D97">
            <v>1.4822825586746433</v>
          </cell>
        </row>
        <row r="98">
          <cell r="A98" t="str">
            <v>BOCAÍNA2011</v>
          </cell>
          <cell r="B98" t="str">
            <v>BOCAÍNA</v>
          </cell>
          <cell r="C98">
            <v>2011</v>
          </cell>
          <cell r="D98">
            <v>1.6644601689112075</v>
          </cell>
        </row>
        <row r="99">
          <cell r="A99" t="str">
            <v>BOCAÍNA2012</v>
          </cell>
          <cell r="B99" t="str">
            <v>BOCAÍNA</v>
          </cell>
          <cell r="C99">
            <v>2012</v>
          </cell>
          <cell r="D99">
            <v>24.198224852071007</v>
          </cell>
        </row>
        <row r="100">
          <cell r="A100" t="str">
            <v>BOCAÍNA2013</v>
          </cell>
          <cell r="B100" t="str">
            <v>BOCAÍNA</v>
          </cell>
          <cell r="C100">
            <v>2013</v>
          </cell>
          <cell r="D100">
            <v>1.8</v>
          </cell>
        </row>
        <row r="101">
          <cell r="A101" t="str">
            <v>BOCAÍNA2014</v>
          </cell>
          <cell r="B101" t="str">
            <v>BOCAÍNA</v>
          </cell>
          <cell r="C101">
            <v>2014</v>
          </cell>
        </row>
        <row r="102">
          <cell r="A102" t="str">
            <v>CUMARU2007</v>
          </cell>
          <cell r="B102" t="str">
            <v>CUMARU</v>
          </cell>
          <cell r="C102">
            <v>2007</v>
          </cell>
          <cell r="D102">
            <v>0.53</v>
          </cell>
        </row>
        <row r="103">
          <cell r="A103" t="str">
            <v>CUMARU2008</v>
          </cell>
          <cell r="B103" t="str">
            <v>CUMARU</v>
          </cell>
          <cell r="C103">
            <v>2008</v>
          </cell>
          <cell r="D103">
            <v>2.1550433803563149</v>
          </cell>
        </row>
        <row r="104">
          <cell r="A104" t="str">
            <v>CUMARU2009</v>
          </cell>
          <cell r="B104" t="str">
            <v>CUMARU</v>
          </cell>
          <cell r="C104">
            <v>2009</v>
          </cell>
          <cell r="D104">
            <v>0.89219519258615698</v>
          </cell>
        </row>
        <row r="105">
          <cell r="A105" t="str">
            <v>CUMARU2010</v>
          </cell>
          <cell r="B105" t="str">
            <v>CUMARU</v>
          </cell>
          <cell r="C105">
            <v>2010</v>
          </cell>
          <cell r="D105">
            <v>0.3025166025865082</v>
          </cell>
        </row>
        <row r="106">
          <cell r="A106" t="str">
            <v>CUMARU2011</v>
          </cell>
          <cell r="B106" t="str">
            <v>CUMARU</v>
          </cell>
          <cell r="C106">
            <v>2011</v>
          </cell>
          <cell r="D106">
            <v>0.95989381960874831</v>
          </cell>
        </row>
        <row r="107">
          <cell r="A107" t="str">
            <v>CUMARU2012</v>
          </cell>
          <cell r="B107" t="str">
            <v>CUMARU</v>
          </cell>
          <cell r="C107">
            <v>2012</v>
          </cell>
          <cell r="D107">
            <v>1.0358900973096736</v>
          </cell>
        </row>
        <row r="108">
          <cell r="A108" t="str">
            <v>CUMARU2013</v>
          </cell>
          <cell r="B108" t="str">
            <v>CUMARU</v>
          </cell>
          <cell r="C108">
            <v>2013</v>
          </cell>
          <cell r="D108">
            <v>1.0936888288896389</v>
          </cell>
        </row>
        <row r="109">
          <cell r="A109" t="str">
            <v>CUMARU2014</v>
          </cell>
          <cell r="B109" t="str">
            <v>CUMARU</v>
          </cell>
          <cell r="C109">
            <v>2014</v>
          </cell>
        </row>
        <row r="110">
          <cell r="A110" t="str">
            <v>FRONTEIRAS2007</v>
          </cell>
          <cell r="B110" t="str">
            <v>FRONTEIRAS</v>
          </cell>
          <cell r="C110">
            <v>2007</v>
          </cell>
          <cell r="D110">
            <v>1.62</v>
          </cell>
        </row>
        <row r="111">
          <cell r="A111" t="str">
            <v>FRONTEIRAS2008</v>
          </cell>
          <cell r="B111" t="str">
            <v>FRONTEIRAS</v>
          </cell>
          <cell r="C111">
            <v>2008</v>
          </cell>
        </row>
        <row r="112">
          <cell r="A112" t="str">
            <v>FRONTEIRAS2009</v>
          </cell>
          <cell r="B112" t="str">
            <v>FRONTEIRAS</v>
          </cell>
          <cell r="C112">
            <v>2009</v>
          </cell>
          <cell r="D112">
            <v>1.2289167101373675</v>
          </cell>
        </row>
        <row r="113">
          <cell r="A113" t="str">
            <v>FRONTEIRAS2010</v>
          </cell>
          <cell r="B113" t="str">
            <v>FRONTEIRAS</v>
          </cell>
          <cell r="C113">
            <v>2010</v>
          </cell>
          <cell r="D113">
            <v>2.6525804711382843</v>
          </cell>
        </row>
        <row r="114">
          <cell r="A114" t="str">
            <v>FRONTEIRAS2011</v>
          </cell>
          <cell r="B114" t="str">
            <v>FRONTEIRAS</v>
          </cell>
          <cell r="C114">
            <v>2011</v>
          </cell>
          <cell r="D114">
            <v>1.1751472951258704</v>
          </cell>
        </row>
        <row r="115">
          <cell r="A115" t="str">
            <v>FRONTEIRAS2012</v>
          </cell>
          <cell r="B115" t="str">
            <v>FRONTEIRAS</v>
          </cell>
          <cell r="C115">
            <v>2012</v>
          </cell>
          <cell r="D115">
            <v>1.3618397731300957</v>
          </cell>
        </row>
        <row r="116">
          <cell r="A116" t="str">
            <v>FRONTEIRAS2013</v>
          </cell>
          <cell r="B116" t="str">
            <v>FRONTEIRAS</v>
          </cell>
          <cell r="C116">
            <v>2013</v>
          </cell>
          <cell r="D116">
            <v>3.8693701618578467</v>
          </cell>
        </row>
        <row r="117">
          <cell r="A117" t="str">
            <v>FRONTEIRAS2014</v>
          </cell>
          <cell r="B117" t="str">
            <v>FRONTEIRAS</v>
          </cell>
          <cell r="C117">
            <v>2014</v>
          </cell>
        </row>
        <row r="118">
          <cell r="A118" t="str">
            <v>PAES LANDIM2007</v>
          </cell>
          <cell r="B118" t="str">
            <v>PAES LANDIM</v>
          </cell>
          <cell r="C118">
            <v>2007</v>
          </cell>
          <cell r="D118">
            <v>1.7</v>
          </cell>
        </row>
        <row r="119">
          <cell r="A119" t="str">
            <v>PAES LANDIM2008</v>
          </cell>
          <cell r="B119" t="str">
            <v>PAES LANDIM</v>
          </cell>
          <cell r="C119">
            <v>2008</v>
          </cell>
          <cell r="D119">
            <v>0.44742085454947972</v>
          </cell>
        </row>
        <row r="120">
          <cell r="A120" t="str">
            <v>PAES LANDIM2009</v>
          </cell>
          <cell r="B120" t="str">
            <v>PAES LANDIM</v>
          </cell>
          <cell r="C120">
            <v>2009</v>
          </cell>
          <cell r="D120">
            <v>0.87286277948268298</v>
          </cell>
        </row>
        <row r="121">
          <cell r="A121" t="str">
            <v>PAES LANDIM2010</v>
          </cell>
          <cell r="B121" t="str">
            <v>PAES LANDIM</v>
          </cell>
          <cell r="C121">
            <v>2010</v>
          </cell>
          <cell r="D121">
            <v>0.83789110618378915</v>
          </cell>
        </row>
        <row r="122">
          <cell r="A122" t="str">
            <v>PAES LANDIM2011</v>
          </cell>
          <cell r="B122" t="str">
            <v>PAES LANDIM</v>
          </cell>
          <cell r="C122">
            <v>2011</v>
          </cell>
          <cell r="D122">
            <v>0.81421169504071056</v>
          </cell>
        </row>
        <row r="123">
          <cell r="A123" t="str">
            <v>PAES LANDIM2012</v>
          </cell>
          <cell r="B123" t="str">
            <v>PAES LANDIM</v>
          </cell>
          <cell r="C123">
            <v>2012</v>
          </cell>
          <cell r="D123">
            <v>0.32650037046184244</v>
          </cell>
        </row>
        <row r="124">
          <cell r="A124" t="str">
            <v>PAES LANDIM2013</v>
          </cell>
          <cell r="B124" t="str">
            <v>PAES LANDIM</v>
          </cell>
          <cell r="C124">
            <v>2013</v>
          </cell>
          <cell r="D124">
            <v>1.0701496198184939</v>
          </cell>
        </row>
        <row r="125">
          <cell r="A125" t="str">
            <v>PAES LANDIM2014</v>
          </cell>
          <cell r="B125" t="str">
            <v>PAES LANDIM</v>
          </cell>
          <cell r="C125">
            <v>2014</v>
          </cell>
        </row>
        <row r="126">
          <cell r="A126" t="str">
            <v>PICOS2007</v>
          </cell>
          <cell r="B126" t="str">
            <v>PICOS</v>
          </cell>
          <cell r="C126">
            <v>2007</v>
          </cell>
          <cell r="D126">
            <v>1.1499999999999999</v>
          </cell>
        </row>
        <row r="127">
          <cell r="A127" t="str">
            <v>PICOS2008</v>
          </cell>
          <cell r="B127" t="str">
            <v>PICOS</v>
          </cell>
          <cell r="C127">
            <v>2008</v>
          </cell>
          <cell r="D127">
            <v>2.7053961946548561</v>
          </cell>
        </row>
        <row r="128">
          <cell r="A128" t="str">
            <v>PICOS2009</v>
          </cell>
          <cell r="B128" t="str">
            <v>PICOS</v>
          </cell>
          <cell r="C128">
            <v>2009</v>
          </cell>
          <cell r="D128">
            <v>1.2328782131167746</v>
          </cell>
        </row>
        <row r="129">
          <cell r="A129" t="str">
            <v>PICOS2010</v>
          </cell>
          <cell r="B129" t="str">
            <v>PICOS</v>
          </cell>
          <cell r="C129">
            <v>2010</v>
          </cell>
          <cell r="D129">
            <v>0.92014111173161528</v>
          </cell>
        </row>
        <row r="130">
          <cell r="A130" t="str">
            <v>PICOS2011</v>
          </cell>
          <cell r="B130" t="str">
            <v>PICOS</v>
          </cell>
          <cell r="C130">
            <v>2011</v>
          </cell>
          <cell r="D130">
            <v>1.0323346583784649</v>
          </cell>
        </row>
        <row r="131">
          <cell r="A131" t="str">
            <v>PICOS2012</v>
          </cell>
          <cell r="B131" t="str">
            <v>PICOS</v>
          </cell>
          <cell r="C131">
            <v>2012</v>
          </cell>
          <cell r="D131">
            <v>0.9642691538267909</v>
          </cell>
        </row>
        <row r="132">
          <cell r="A132" t="str">
            <v>PICOS2013</v>
          </cell>
          <cell r="B132" t="str">
            <v>PICOS</v>
          </cell>
          <cell r="C132">
            <v>2013</v>
          </cell>
          <cell r="D132">
            <v>1.2183661660661214</v>
          </cell>
        </row>
        <row r="133">
          <cell r="A133" t="str">
            <v>PICOS2014</v>
          </cell>
          <cell r="B133" t="str">
            <v>PICOS</v>
          </cell>
          <cell r="C133">
            <v>2014</v>
          </cell>
        </row>
        <row r="134">
          <cell r="A134" t="str">
            <v>SÃO JOÃO DO PIAUÍ2007</v>
          </cell>
          <cell r="B134" t="str">
            <v>SÃO JOÃO DO PIAUÍ</v>
          </cell>
          <cell r="C134">
            <v>2007</v>
          </cell>
          <cell r="D134">
            <v>1.92</v>
          </cell>
        </row>
        <row r="135">
          <cell r="A135" t="str">
            <v>SÃO JOÃO DO PIAUÍ2008</v>
          </cell>
          <cell r="B135" t="str">
            <v>SÃO JOÃO DO PIAUÍ</v>
          </cell>
          <cell r="C135">
            <v>2008</v>
          </cell>
          <cell r="D135">
            <v>2.1928904734441357</v>
          </cell>
        </row>
        <row r="136">
          <cell r="A136" t="str">
            <v>SÃO JOÃO DO PIAUÍ2009</v>
          </cell>
          <cell r="B136" t="str">
            <v>SÃO JOÃO DO PIAUÍ</v>
          </cell>
          <cell r="C136">
            <v>2009</v>
          </cell>
          <cell r="D136">
            <v>1.0712209302325582</v>
          </cell>
        </row>
        <row r="137">
          <cell r="A137" t="str">
            <v>SÃO JOÃO DO PIAUÍ2010</v>
          </cell>
          <cell r="B137" t="str">
            <v>SÃO JOÃO DO PIAUÍ</v>
          </cell>
          <cell r="C137">
            <v>2010</v>
          </cell>
          <cell r="D137">
            <v>1.7984963944151793</v>
          </cell>
        </row>
        <row r="138">
          <cell r="A138" t="str">
            <v>SÃO JOÃO DO PIAUÍ2011</v>
          </cell>
          <cell r="B138" t="str">
            <v>SÃO JOÃO DO PIAUÍ</v>
          </cell>
          <cell r="C138">
            <v>2011</v>
          </cell>
          <cell r="D138">
            <v>1.7786011572429195</v>
          </cell>
        </row>
        <row r="139">
          <cell r="A139" t="str">
            <v>SÃO JOÃO DO PIAUÍ2012</v>
          </cell>
          <cell r="B139" t="str">
            <v>SÃO JOÃO DO PIAUÍ</v>
          </cell>
          <cell r="C139">
            <v>2012</v>
          </cell>
          <cell r="D139">
            <v>1.2913560346564579</v>
          </cell>
        </row>
        <row r="140">
          <cell r="A140" t="str">
            <v>SÃO JOÃO DO PIAUÍ2013</v>
          </cell>
          <cell r="B140" t="str">
            <v>SÃO JOÃO DO PIAUÍ</v>
          </cell>
          <cell r="C140">
            <v>2013</v>
          </cell>
          <cell r="D140">
            <v>1.2787999999999999</v>
          </cell>
        </row>
        <row r="141">
          <cell r="A141" t="str">
            <v>SÃO JOÃO DO PIAUÍ2014</v>
          </cell>
          <cell r="B141" t="str">
            <v>SÃO JOÃO DO PIAUÍ</v>
          </cell>
          <cell r="C141">
            <v>2014</v>
          </cell>
        </row>
        <row r="142">
          <cell r="A142" t="str">
            <v>CURRAL NOVO DO PIAUÍ2007</v>
          </cell>
          <cell r="B142" t="str">
            <v>CURRAL NOVO DO PIAUÍ</v>
          </cell>
          <cell r="C142">
            <v>2007</v>
          </cell>
          <cell r="D142">
            <v>1.61</v>
          </cell>
        </row>
        <row r="143">
          <cell r="A143" t="str">
            <v>CURRAL NOVO DO PIAUÍ2008</v>
          </cell>
          <cell r="B143" t="str">
            <v>CURRAL NOVO DO PIAUÍ</v>
          </cell>
          <cell r="C143">
            <v>2008</v>
          </cell>
        </row>
        <row r="144">
          <cell r="A144" t="str">
            <v>CURRAL NOVO DO PIAUÍ2009</v>
          </cell>
          <cell r="B144" t="str">
            <v>CURRAL NOVO DO PIAUÍ</v>
          </cell>
          <cell r="C144">
            <v>2009</v>
          </cell>
          <cell r="D144">
            <v>0.24106270756007034</v>
          </cell>
        </row>
        <row r="145">
          <cell r="A145" t="str">
            <v>CURRAL NOVO DO PIAUÍ2010</v>
          </cell>
          <cell r="B145" t="str">
            <v>CURRAL NOVO DO PIAUÍ</v>
          </cell>
          <cell r="C145">
            <v>2010</v>
          </cell>
          <cell r="D145">
            <v>1.2577002053388091</v>
          </cell>
        </row>
        <row r="146">
          <cell r="A146" t="str">
            <v>CURRAL NOVO DO PIAUÍ2011</v>
          </cell>
          <cell r="B146" t="str">
            <v>CURRAL NOVO DO PIAUÍ</v>
          </cell>
          <cell r="C146">
            <v>2011</v>
          </cell>
          <cell r="D146">
            <v>1.1991886409736308</v>
          </cell>
        </row>
        <row r="147">
          <cell r="A147" t="str">
            <v>CURRAL NOVO DO PIAUÍ2012</v>
          </cell>
          <cell r="B147" t="str">
            <v>CURRAL NOVO DO PIAUÍ</v>
          </cell>
          <cell r="C147">
            <v>2012</v>
          </cell>
          <cell r="D147">
            <v>1.2302605210420843</v>
          </cell>
        </row>
        <row r="148">
          <cell r="A148" t="str">
            <v>CURRAL NOVO DO PIAUÍ2013</v>
          </cell>
          <cell r="B148" t="str">
            <v>CURRAL NOVO DO PIAUÍ</v>
          </cell>
          <cell r="C148">
            <v>2013</v>
          </cell>
          <cell r="D148">
            <v>1.3616471056296002</v>
          </cell>
        </row>
        <row r="149">
          <cell r="A149" t="str">
            <v>CURRAL NOVO DO PIAUÍ2014</v>
          </cell>
          <cell r="B149" t="str">
            <v>CURRAL NOVO DO PIAUÍ</v>
          </cell>
          <cell r="C149">
            <v>2014</v>
          </cell>
        </row>
        <row r="150">
          <cell r="A150" t="str">
            <v>PAQUETÁ2007</v>
          </cell>
          <cell r="B150" t="str">
            <v>PAQUETÁ</v>
          </cell>
          <cell r="C150">
            <v>2007</v>
          </cell>
          <cell r="D150">
            <v>1.1000000000000001</v>
          </cell>
        </row>
        <row r="151">
          <cell r="A151" t="str">
            <v>PAQUETÁ2008</v>
          </cell>
          <cell r="B151" t="str">
            <v>PAQUETÁ</v>
          </cell>
          <cell r="C151">
            <v>2008</v>
          </cell>
          <cell r="D151">
            <v>0.97640497640497637</v>
          </cell>
        </row>
        <row r="152">
          <cell r="A152" t="str">
            <v>PAQUETÁ2009</v>
          </cell>
          <cell r="B152" t="str">
            <v>PAQUETÁ</v>
          </cell>
          <cell r="C152">
            <v>2009</v>
          </cell>
          <cell r="D152">
            <v>1.157063593683312</v>
          </cell>
        </row>
        <row r="153">
          <cell r="A153" t="str">
            <v>PAQUETÁ2010</v>
          </cell>
          <cell r="B153" t="str">
            <v>PAQUETÁ</v>
          </cell>
          <cell r="C153">
            <v>2010</v>
          </cell>
          <cell r="D153">
            <v>1.361948396431155</v>
          </cell>
        </row>
        <row r="154">
          <cell r="A154" t="str">
            <v>PAQUETÁ2011</v>
          </cell>
          <cell r="B154" t="str">
            <v>PAQUETÁ</v>
          </cell>
          <cell r="C154">
            <v>2011</v>
          </cell>
          <cell r="D154">
            <v>1.5511770726714431</v>
          </cell>
        </row>
        <row r="155">
          <cell r="A155" t="str">
            <v>PAQUETÁ2012</v>
          </cell>
          <cell r="B155" t="str">
            <v>PAQUETÁ</v>
          </cell>
          <cell r="C155">
            <v>2012</v>
          </cell>
          <cell r="D155">
            <v>1.3222821896684658</v>
          </cell>
        </row>
        <row r="156">
          <cell r="A156" t="str">
            <v>PAQUETÁ2013</v>
          </cell>
          <cell r="B156" t="str">
            <v>PAQUETÁ</v>
          </cell>
          <cell r="C156">
            <v>2013</v>
          </cell>
          <cell r="D156">
            <v>1.5287063026282215</v>
          </cell>
        </row>
        <row r="157">
          <cell r="A157" t="str">
            <v>PAQUETÁ2014</v>
          </cell>
          <cell r="B157" t="str">
            <v>PAQUETÁ</v>
          </cell>
          <cell r="C157">
            <v>2014</v>
          </cell>
        </row>
        <row r="158">
          <cell r="A158" t="str">
            <v>CARIDADE DO PIAUÍ2007</v>
          </cell>
          <cell r="B158" t="str">
            <v>CARIDADE DO PIAUÍ</v>
          </cell>
          <cell r="C158">
            <v>2007</v>
          </cell>
          <cell r="D158">
            <v>2</v>
          </cell>
        </row>
        <row r="159">
          <cell r="A159" t="str">
            <v>CARIDADE DO PIAUÍ2008</v>
          </cell>
          <cell r="B159" t="str">
            <v>CARIDADE DO PIAUÍ</v>
          </cell>
          <cell r="C159">
            <v>2008</v>
          </cell>
        </row>
        <row r="160">
          <cell r="A160" t="str">
            <v>CARIDADE DO PIAUÍ2009</v>
          </cell>
          <cell r="B160" t="str">
            <v>CARIDADE DO PIAUÍ</v>
          </cell>
          <cell r="C160">
            <v>2009</v>
          </cell>
          <cell r="D160">
            <v>1.2678945165341147</v>
          </cell>
        </row>
        <row r="161">
          <cell r="A161" t="str">
            <v>CARIDADE DO PIAUÍ2010</v>
          </cell>
          <cell r="B161" t="str">
            <v>CARIDADE DO PIAUÍ</v>
          </cell>
          <cell r="C161">
            <v>2010</v>
          </cell>
          <cell r="D161">
            <v>1.2934715025906736</v>
          </cell>
        </row>
        <row r="162">
          <cell r="A162" t="str">
            <v>CARIDADE DO PIAUÍ2011</v>
          </cell>
          <cell r="B162" t="str">
            <v>CARIDADE DO PIAUÍ</v>
          </cell>
          <cell r="C162">
            <v>2011</v>
          </cell>
          <cell r="D162">
            <v>1.6323136932867994</v>
          </cell>
        </row>
        <row r="163">
          <cell r="A163" t="str">
            <v>CARIDADE DO PIAUÍ2012</v>
          </cell>
          <cell r="B163" t="str">
            <v>CARIDADE DO PIAUÍ</v>
          </cell>
          <cell r="C163">
            <v>2012</v>
          </cell>
          <cell r="D163">
            <v>1.3426246185147508</v>
          </cell>
        </row>
        <row r="164">
          <cell r="A164" t="str">
            <v>CARIDADE DO PIAUÍ2013</v>
          </cell>
          <cell r="B164" t="str">
            <v>CARIDADE DO PIAUÍ</v>
          </cell>
          <cell r="C164">
            <v>2013</v>
          </cell>
          <cell r="D164">
            <v>1.3744698040799839</v>
          </cell>
        </row>
        <row r="165">
          <cell r="A165" t="str">
            <v>CARIDADE DO PIAUÍ2014</v>
          </cell>
          <cell r="B165" t="str">
            <v>CARIDADE DO PIAUÍ</v>
          </cell>
          <cell r="C165">
            <v>2014</v>
          </cell>
        </row>
        <row r="166">
          <cell r="A166" t="str">
            <v>DOM EXPEDITO LOPES2007</v>
          </cell>
          <cell r="B166" t="str">
            <v>DOM EXPEDITO LOPES</v>
          </cell>
          <cell r="C166">
            <v>2007</v>
          </cell>
          <cell r="D166">
            <v>1.21</v>
          </cell>
        </row>
        <row r="167">
          <cell r="A167" t="str">
            <v>DOM EXPEDITO LOPES2008</v>
          </cell>
          <cell r="B167" t="str">
            <v>DOM EXPEDITO LOPES</v>
          </cell>
          <cell r="C167">
            <v>2008</v>
          </cell>
          <cell r="D167">
            <v>1.41868769528344</v>
          </cell>
        </row>
        <row r="168">
          <cell r="A168" t="str">
            <v>DOM EXPEDITO LOPES2009</v>
          </cell>
          <cell r="B168" t="str">
            <v>DOM EXPEDITO LOPES</v>
          </cell>
          <cell r="C168">
            <v>2009</v>
          </cell>
          <cell r="D168">
            <v>1.2755778006771676</v>
          </cell>
        </row>
        <row r="169">
          <cell r="A169" t="str">
            <v>DOM EXPEDITO LOPES2010</v>
          </cell>
          <cell r="B169" t="str">
            <v>DOM EXPEDITO LOPES</v>
          </cell>
          <cell r="C169">
            <v>2010</v>
          </cell>
          <cell r="D169">
            <v>0.92697737968726279</v>
          </cell>
        </row>
        <row r="170">
          <cell r="A170" t="str">
            <v>DOM EXPEDITO LOPES2011</v>
          </cell>
          <cell r="B170" t="str">
            <v>DOM EXPEDITO LOPES</v>
          </cell>
          <cell r="C170">
            <v>2011</v>
          </cell>
          <cell r="D170">
            <v>1.2379081015719469</v>
          </cell>
        </row>
        <row r="171">
          <cell r="A171" t="str">
            <v>DOM EXPEDITO LOPES2012</v>
          </cell>
          <cell r="B171" t="str">
            <v>DOM EXPEDITO LOPES</v>
          </cell>
          <cell r="C171">
            <v>2012</v>
          </cell>
          <cell r="D171">
            <v>16.157310117081959</v>
          </cell>
        </row>
        <row r="172">
          <cell r="A172" t="str">
            <v>DOM EXPEDITO LOPES2013</v>
          </cell>
          <cell r="B172" t="str">
            <v>DOM EXPEDITO LOPES</v>
          </cell>
          <cell r="C172">
            <v>2013</v>
          </cell>
          <cell r="D172">
            <v>1.1449642431466032</v>
          </cell>
        </row>
        <row r="173">
          <cell r="A173" t="str">
            <v>DOM EXPEDITO LOPES2014</v>
          </cell>
          <cell r="B173" t="str">
            <v>DOM EXPEDITO LOPES</v>
          </cell>
          <cell r="C173">
            <v>2014</v>
          </cell>
        </row>
        <row r="174">
          <cell r="A174" t="str">
            <v>FLORIANO2007</v>
          </cell>
          <cell r="B174" t="str">
            <v>FLORIANO</v>
          </cell>
          <cell r="C174">
            <v>2007</v>
          </cell>
          <cell r="D174">
            <v>1.72</v>
          </cell>
        </row>
        <row r="175">
          <cell r="A175" t="str">
            <v>FLORIANO2008</v>
          </cell>
          <cell r="B175" t="str">
            <v>FLORIANO</v>
          </cell>
          <cell r="C175">
            <v>2008</v>
          </cell>
          <cell r="D175">
            <v>5.4144020797227039</v>
          </cell>
        </row>
        <row r="176">
          <cell r="A176" t="str">
            <v>FLORIANO2009</v>
          </cell>
          <cell r="B176" t="str">
            <v>FLORIANO</v>
          </cell>
          <cell r="C176">
            <v>2009</v>
          </cell>
          <cell r="D176">
            <v>1.1389387248136904</v>
          </cell>
        </row>
        <row r="177">
          <cell r="A177" t="str">
            <v>FLORIANO2010</v>
          </cell>
          <cell r="B177" t="str">
            <v>FLORIANO</v>
          </cell>
          <cell r="C177">
            <v>2010</v>
          </cell>
          <cell r="D177">
            <v>1.0097561820922938</v>
          </cell>
        </row>
        <row r="178">
          <cell r="A178" t="str">
            <v>FLORIANO2011</v>
          </cell>
          <cell r="B178" t="str">
            <v>FLORIANO</v>
          </cell>
          <cell r="C178">
            <v>2011</v>
          </cell>
          <cell r="D178">
            <v>1.813233669382682</v>
          </cell>
        </row>
        <row r="179">
          <cell r="A179" t="str">
            <v>FLORIANO2012</v>
          </cell>
          <cell r="B179" t="str">
            <v>FLORIANO</v>
          </cell>
          <cell r="C179">
            <v>2012</v>
          </cell>
          <cell r="D179">
            <v>1.3650916468929468</v>
          </cell>
        </row>
        <row r="180">
          <cell r="A180" t="str">
            <v>FLORIANO2013</v>
          </cell>
          <cell r="B180" t="str">
            <v>FLORIANO</v>
          </cell>
          <cell r="C180">
            <v>2013</v>
          </cell>
          <cell r="D180">
            <v>0.99044140238282186</v>
          </cell>
        </row>
        <row r="181">
          <cell r="A181" t="str">
            <v>FLORIANO2014</v>
          </cell>
          <cell r="B181" t="str">
            <v>FLORIANO</v>
          </cell>
          <cell r="C181">
            <v>2014</v>
          </cell>
        </row>
        <row r="182">
          <cell r="A182" t="str">
            <v>JOÃO COSTA2007</v>
          </cell>
          <cell r="B182" t="str">
            <v>JOÃO COSTA</v>
          </cell>
          <cell r="C182">
            <v>2007</v>
          </cell>
          <cell r="D182">
            <v>0.55000000000000004</v>
          </cell>
        </row>
        <row r="183">
          <cell r="A183" t="str">
            <v>JOÃO COSTA2008</v>
          </cell>
          <cell r="B183" t="str">
            <v>JOÃO COSTA</v>
          </cell>
          <cell r="C183">
            <v>2008</v>
          </cell>
          <cell r="D183">
            <v>1.048313582497721</v>
          </cell>
        </row>
        <row r="184">
          <cell r="A184" t="str">
            <v>JOÃO COSTA2009</v>
          </cell>
          <cell r="B184" t="str">
            <v>JOÃO COSTA</v>
          </cell>
          <cell r="C184">
            <v>2009</v>
          </cell>
          <cell r="D184">
            <v>0.98944193061840124</v>
          </cell>
        </row>
        <row r="185">
          <cell r="A185" t="str">
            <v>JOÃO COSTA2010</v>
          </cell>
          <cell r="B185" t="str">
            <v>JOÃO COSTA</v>
          </cell>
          <cell r="C185">
            <v>2010</v>
          </cell>
          <cell r="D185">
            <v>1.2722972972972972</v>
          </cell>
        </row>
        <row r="186">
          <cell r="A186" t="str">
            <v>JOÃO COSTA2011</v>
          </cell>
          <cell r="B186" t="str">
            <v>JOÃO COSTA</v>
          </cell>
          <cell r="C186">
            <v>2011</v>
          </cell>
          <cell r="D186">
            <v>1.0700507614213197</v>
          </cell>
        </row>
        <row r="187">
          <cell r="A187" t="str">
            <v>JOÃO COSTA2012</v>
          </cell>
          <cell r="B187" t="str">
            <v>JOÃO COSTA</v>
          </cell>
          <cell r="C187">
            <v>2012</v>
          </cell>
          <cell r="D187">
            <v>1.0016943409013894</v>
          </cell>
        </row>
        <row r="188">
          <cell r="A188" t="str">
            <v>JOÃO COSTA2013</v>
          </cell>
          <cell r="B188" t="str">
            <v>JOÃO COSTA</v>
          </cell>
          <cell r="C188">
            <v>2013</v>
          </cell>
          <cell r="D188">
            <v>1.4809828340626052</v>
          </cell>
        </row>
        <row r="189">
          <cell r="A189" t="str">
            <v>JOÃO COSTA2014</v>
          </cell>
          <cell r="B189" t="str">
            <v>JOÃO COSTA</v>
          </cell>
          <cell r="C189">
            <v>2014</v>
          </cell>
        </row>
        <row r="190">
          <cell r="A190" t="str">
            <v>JOSÉ DE FREITAS2007</v>
          </cell>
          <cell r="B190" t="str">
            <v>JOSÉ DE FREITAS</v>
          </cell>
          <cell r="C190">
            <v>2007</v>
          </cell>
          <cell r="D190">
            <v>0.3</v>
          </cell>
        </row>
        <row r="191">
          <cell r="A191" t="str">
            <v>JOSÉ DE FREITAS2008</v>
          </cell>
          <cell r="B191" t="str">
            <v>JOSÉ DE FREITAS</v>
          </cell>
          <cell r="C191">
            <v>2008</v>
          </cell>
        </row>
        <row r="192">
          <cell r="A192" t="str">
            <v>JOSÉ DE FREITAS2009</v>
          </cell>
          <cell r="B192" t="str">
            <v>JOSÉ DE FREITAS</v>
          </cell>
          <cell r="C192">
            <v>2009</v>
          </cell>
          <cell r="D192">
            <v>0</v>
          </cell>
        </row>
        <row r="193">
          <cell r="A193" t="str">
            <v>JOSÉ DE FREITAS2010</v>
          </cell>
          <cell r="B193" t="str">
            <v>JOSÉ DE FREITAS</v>
          </cell>
          <cell r="C193">
            <v>2010</v>
          </cell>
          <cell r="D193">
            <v>0.82652648604933276</v>
          </cell>
        </row>
        <row r="194">
          <cell r="A194" t="str">
            <v>JOSÉ DE FREITAS2011</v>
          </cell>
          <cell r="B194" t="str">
            <v>JOSÉ DE FREITAS</v>
          </cell>
          <cell r="C194">
            <v>2011</v>
          </cell>
          <cell r="D194">
            <v>3.6270950840706782</v>
          </cell>
        </row>
        <row r="195">
          <cell r="A195" t="str">
            <v>JOSÉ DE FREITAS2012</v>
          </cell>
          <cell r="B195" t="str">
            <v>JOSÉ DE FREITAS</v>
          </cell>
          <cell r="C195">
            <v>2012</v>
          </cell>
          <cell r="D195">
            <v>1.0135457533665571</v>
          </cell>
        </row>
        <row r="196">
          <cell r="A196" t="str">
            <v>JOSÉ DE FREITAS2013</v>
          </cell>
          <cell r="B196" t="str">
            <v>JOSÉ DE FREITAS</v>
          </cell>
          <cell r="C196">
            <v>2013</v>
          </cell>
          <cell r="D196">
            <v>1.363215366399158</v>
          </cell>
        </row>
        <row r="197">
          <cell r="A197" t="str">
            <v>JOSÉ DE FREITAS2014</v>
          </cell>
          <cell r="B197" t="str">
            <v>JOSÉ DE FREITAS</v>
          </cell>
          <cell r="C197">
            <v>2014</v>
          </cell>
        </row>
        <row r="198">
          <cell r="A198" t="str">
            <v>OEIRAS2007</v>
          </cell>
          <cell r="B198" t="str">
            <v>OEIRAS</v>
          </cell>
          <cell r="C198">
            <v>2007</v>
          </cell>
          <cell r="D198">
            <v>0.59</v>
          </cell>
        </row>
        <row r="199">
          <cell r="A199" t="str">
            <v>OEIRAS2008</v>
          </cell>
          <cell r="B199" t="str">
            <v>OEIRAS</v>
          </cell>
          <cell r="C199">
            <v>2008</v>
          </cell>
          <cell r="D199">
            <v>0.38936311734382795</v>
          </cell>
        </row>
        <row r="200">
          <cell r="A200" t="str">
            <v>OEIRAS2009</v>
          </cell>
          <cell r="B200" t="str">
            <v>OEIRAS</v>
          </cell>
          <cell r="C200">
            <v>2009</v>
          </cell>
          <cell r="D200">
            <v>1.2950155677403357E-3</v>
          </cell>
        </row>
        <row r="201">
          <cell r="A201" t="str">
            <v>OEIRAS2010</v>
          </cell>
          <cell r="B201" t="str">
            <v>OEIRAS</v>
          </cell>
          <cell r="C201">
            <v>2010</v>
          </cell>
          <cell r="D201">
            <v>0.58466588116478713</v>
          </cell>
        </row>
        <row r="202">
          <cell r="A202" t="str">
            <v>OEIRAS2011</v>
          </cell>
          <cell r="B202" t="str">
            <v>OEIRAS</v>
          </cell>
          <cell r="C202">
            <v>2011</v>
          </cell>
          <cell r="D202">
            <v>0.62680228009388617</v>
          </cell>
        </row>
        <row r="203">
          <cell r="A203" t="str">
            <v>OEIRAS2012</v>
          </cell>
          <cell r="B203" t="str">
            <v>OEIRAS</v>
          </cell>
          <cell r="C203">
            <v>2012</v>
          </cell>
          <cell r="D203">
            <v>0.74309092427152046</v>
          </cell>
        </row>
        <row r="204">
          <cell r="A204" t="str">
            <v>OEIRAS2013</v>
          </cell>
          <cell r="B204" t="str">
            <v>OEIRAS</v>
          </cell>
          <cell r="C204">
            <v>2013</v>
          </cell>
          <cell r="D204">
            <v>0.83967398811990601</v>
          </cell>
        </row>
        <row r="205">
          <cell r="A205" t="str">
            <v>OEIRAS2014</v>
          </cell>
          <cell r="B205" t="str">
            <v>OEIRAS</v>
          </cell>
          <cell r="C205">
            <v>2014</v>
          </cell>
        </row>
        <row r="206">
          <cell r="A206" t="str">
            <v>PIRACURUCA2007</v>
          </cell>
          <cell r="B206" t="str">
            <v>PIRACURUCA</v>
          </cell>
          <cell r="C206">
            <v>2007</v>
          </cell>
          <cell r="D206">
            <v>2.37</v>
          </cell>
        </row>
        <row r="207">
          <cell r="A207" t="str">
            <v>PIRACURUCA2008</v>
          </cell>
          <cell r="B207" t="str">
            <v>PIRACURUCA</v>
          </cell>
          <cell r="C207">
            <v>2008</v>
          </cell>
          <cell r="D207">
            <v>3.5321877015287737</v>
          </cell>
        </row>
        <row r="208">
          <cell r="A208" t="str">
            <v>PIRACURUCA2009</v>
          </cell>
          <cell r="B208" t="str">
            <v>PIRACURUCA</v>
          </cell>
          <cell r="C208">
            <v>2009</v>
          </cell>
          <cell r="D208">
            <v>1.6614589229782255</v>
          </cell>
        </row>
        <row r="209">
          <cell r="A209" t="str">
            <v>PIRACURUCA2010</v>
          </cell>
          <cell r="B209" t="str">
            <v>PIRACURUCA</v>
          </cell>
          <cell r="C209">
            <v>2010</v>
          </cell>
          <cell r="D209">
            <v>1.0417816175402934</v>
          </cell>
        </row>
        <row r="210">
          <cell r="A210" t="str">
            <v>PIRACURUCA2011</v>
          </cell>
          <cell r="B210" t="str">
            <v>PIRACURUCA</v>
          </cell>
          <cell r="C210">
            <v>2011</v>
          </cell>
          <cell r="D210">
            <v>1.9346659463353142</v>
          </cell>
        </row>
        <row r="211">
          <cell r="A211" t="str">
            <v>PIRACURUCA2012</v>
          </cell>
          <cell r="B211" t="str">
            <v>PIRACURUCA</v>
          </cell>
          <cell r="C211">
            <v>2012</v>
          </cell>
          <cell r="D211">
            <v>1.8848807693682743</v>
          </cell>
        </row>
        <row r="212">
          <cell r="A212" t="str">
            <v>PIRACURUCA2013</v>
          </cell>
          <cell r="B212" t="str">
            <v>PIRACURUCA</v>
          </cell>
          <cell r="C212">
            <v>2013</v>
          </cell>
          <cell r="D212">
            <v>1.5600979452783987</v>
          </cell>
        </row>
        <row r="213">
          <cell r="A213" t="str">
            <v>PIRACURUCA2014</v>
          </cell>
          <cell r="B213" t="str">
            <v>PIRACURUCA</v>
          </cell>
          <cell r="C213">
            <v>2014</v>
          </cell>
        </row>
        <row r="214">
          <cell r="A214" t="str">
            <v>PIRIPIRI2007</v>
          </cell>
          <cell r="B214" t="str">
            <v>PIRIPIRI</v>
          </cell>
          <cell r="C214">
            <v>2007</v>
          </cell>
          <cell r="D214">
            <v>1.02</v>
          </cell>
        </row>
        <row r="215">
          <cell r="A215" t="str">
            <v>PIRIPIRI2008</v>
          </cell>
          <cell r="B215" t="str">
            <v>PIRIPIRI</v>
          </cell>
          <cell r="C215">
            <v>2008</v>
          </cell>
          <cell r="D215">
            <v>2.0652682533279547</v>
          </cell>
        </row>
        <row r="216">
          <cell r="A216" t="str">
            <v>PIRIPIRI2009</v>
          </cell>
          <cell r="B216" t="str">
            <v>PIRIPIRI</v>
          </cell>
          <cell r="C216">
            <v>2009</v>
          </cell>
          <cell r="D216">
            <v>0.96723396718566346</v>
          </cell>
        </row>
        <row r="217">
          <cell r="A217" t="str">
            <v>PIRIPIRI2010</v>
          </cell>
          <cell r="B217" t="str">
            <v>PIRIPIRI</v>
          </cell>
          <cell r="C217">
            <v>2010</v>
          </cell>
          <cell r="D217">
            <v>0.79196313065976709</v>
          </cell>
        </row>
        <row r="218">
          <cell r="A218" t="str">
            <v>PIRIPIRI2011</v>
          </cell>
          <cell r="B218" t="str">
            <v>PIRIPIRI</v>
          </cell>
          <cell r="C218">
            <v>2011</v>
          </cell>
          <cell r="D218">
            <v>1.148395009925278</v>
          </cell>
        </row>
        <row r="219">
          <cell r="A219" t="str">
            <v>PIRIPIRI2012</v>
          </cell>
          <cell r="B219" t="str">
            <v>PIRIPIRI</v>
          </cell>
          <cell r="C219">
            <v>2012</v>
          </cell>
          <cell r="D219">
            <v>0.68137160159773225</v>
          </cell>
        </row>
        <row r="220">
          <cell r="A220" t="str">
            <v>PIRIPIRI2013</v>
          </cell>
          <cell r="B220" t="str">
            <v>PIRIPIRI</v>
          </cell>
          <cell r="C220">
            <v>2013</v>
          </cell>
          <cell r="D220">
            <v>1.0938729173995074</v>
          </cell>
        </row>
        <row r="221">
          <cell r="A221" t="str">
            <v>PIRIPIRI2014</v>
          </cell>
          <cell r="B221" t="str">
            <v>PIRIPIRI</v>
          </cell>
          <cell r="C221">
            <v>2014</v>
          </cell>
        </row>
        <row r="222">
          <cell r="A222" t="str">
            <v>DIAS D` ÁVILA2007</v>
          </cell>
          <cell r="B222" t="str">
            <v>DIAS D` ÁVILA</v>
          </cell>
          <cell r="C222">
            <v>2007</v>
          </cell>
          <cell r="D222">
            <v>1.87</v>
          </cell>
        </row>
        <row r="223">
          <cell r="A223" t="str">
            <v>DIAS D` ÁVILA2008</v>
          </cell>
          <cell r="B223" t="str">
            <v>DIAS D` ÁVILA</v>
          </cell>
          <cell r="C223">
            <v>2008</v>
          </cell>
          <cell r="D223">
            <v>1.3358303886925795</v>
          </cell>
        </row>
        <row r="224">
          <cell r="A224" t="str">
            <v>DIAS D` ÁVILA2009</v>
          </cell>
          <cell r="B224" t="str">
            <v>DIAS D` ÁVILA</v>
          </cell>
          <cell r="C224">
            <v>2009</v>
          </cell>
          <cell r="D224">
            <v>0.57855063422749009</v>
          </cell>
        </row>
        <row r="225">
          <cell r="A225" t="str">
            <v>DIAS D` ÁVILA2010</v>
          </cell>
          <cell r="B225" t="str">
            <v>DIAS D` ÁVILA</v>
          </cell>
          <cell r="C225">
            <v>2010</v>
          </cell>
          <cell r="D225">
            <v>0.35844394558028114</v>
          </cell>
        </row>
        <row r="226">
          <cell r="A226" t="str">
            <v>DIAS D` ÁVILA2011</v>
          </cell>
          <cell r="B226" t="str">
            <v>DIAS D` ÁVILA</v>
          </cell>
          <cell r="C226">
            <v>2011</v>
          </cell>
          <cell r="D226">
            <v>0.4736115192477226</v>
          </cell>
        </row>
        <row r="227">
          <cell r="A227" t="str">
            <v>DIAS D` ÁVILA2012</v>
          </cell>
          <cell r="B227" t="str">
            <v>DIAS D` ÁVILA</v>
          </cell>
          <cell r="C227">
            <v>2012</v>
          </cell>
          <cell r="D227">
            <v>0.28530189004423506</v>
          </cell>
        </row>
        <row r="228">
          <cell r="A228" t="str">
            <v>DIAS D` ÁVILA2013</v>
          </cell>
          <cell r="B228" t="str">
            <v>DIAS D` ÁVILA</v>
          </cell>
          <cell r="C228">
            <v>2013</v>
          </cell>
          <cell r="D228">
            <v>0.55764749743685338</v>
          </cell>
        </row>
        <row r="229">
          <cell r="A229" t="str">
            <v>DIAS D` ÁVILA2014</v>
          </cell>
          <cell r="B229" t="str">
            <v>DIAS D` ÁVILA</v>
          </cell>
          <cell r="C229">
            <v>2014</v>
          </cell>
        </row>
      </sheetData>
      <sheetData sheetId="12">
        <row r="1">
          <cell r="D1" t="str">
            <v xml:space="preserve">
SAUDE DA FAMILIA</v>
          </cell>
          <cell r="E1" t="str">
            <v>SAUDE DA FAMILIA C/SAUDE BUCAL MODALIDADE I</v>
          </cell>
          <cell r="F1" t="str">
            <v>SAUDE DA FAMILIA C/SAUDE BUCAL MODALIDADE II</v>
          </cell>
          <cell r="G1" t="str">
            <v xml:space="preserve"> AGENTES COMUNITÁRIOS DE SAÚDE</v>
          </cell>
          <cell r="H1" t="str">
            <v xml:space="preserve"> ATENÇÃO A SAÚDE SISTEMA PENITENCIÁRIO</v>
          </cell>
          <cell r="I1" t="str">
            <v>NUCLEO DE APOIO A SAUDE DA FAMILIA</v>
          </cell>
          <cell r="J1" t="str">
            <v xml:space="preserve"> NUCLEO DE APOIO A SAUDE DA FAMILIA</v>
          </cell>
          <cell r="K1" t="str">
            <v xml:space="preserve"> MULTIDISCIPLINAR ATENÇÃO BÁSICA SAÚDE INDIGENA</v>
          </cell>
          <cell r="L1" t="str">
            <v>AGENTES COMUNITÁRIO C/SAUDE BUCAL - MI</v>
          </cell>
          <cell r="M1" t="str">
            <v>Total</v>
          </cell>
        </row>
        <row r="2">
          <cell r="A2" t="str">
            <v>CARMO DA MATA2009</v>
          </cell>
          <cell r="B2" t="str">
            <v>CARMO DA MATA</v>
          </cell>
          <cell r="C2">
            <v>2009</v>
          </cell>
          <cell r="D2">
            <v>1</v>
          </cell>
          <cell r="E2">
            <v>2</v>
          </cell>
          <cell r="F2" t="str">
            <v>-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>
            <v>3</v>
          </cell>
        </row>
        <row r="3">
          <cell r="A3" t="str">
            <v>CARMO DA MATA2010</v>
          </cell>
          <cell r="B3" t="str">
            <v>CARMO DA MATA</v>
          </cell>
          <cell r="C3">
            <v>2010</v>
          </cell>
          <cell r="D3">
            <v>1</v>
          </cell>
          <cell r="E3">
            <v>2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>
            <v>3</v>
          </cell>
        </row>
        <row r="4">
          <cell r="A4" t="str">
            <v>CARMO DA MATA2011</v>
          </cell>
          <cell r="B4" t="str">
            <v>CARMO DA MATA</v>
          </cell>
          <cell r="C4">
            <v>2011</v>
          </cell>
          <cell r="D4">
            <v>2</v>
          </cell>
          <cell r="E4">
            <v>2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>
            <v>4</v>
          </cell>
        </row>
        <row r="5">
          <cell r="A5" t="str">
            <v>CARMO DA MATA2012</v>
          </cell>
          <cell r="B5" t="str">
            <v>CARMO DA MATA</v>
          </cell>
          <cell r="C5">
            <v>2012</v>
          </cell>
          <cell r="D5">
            <v>2</v>
          </cell>
          <cell r="E5">
            <v>2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>
            <v>4</v>
          </cell>
        </row>
        <row r="6">
          <cell r="A6" t="str">
            <v>CARMO DA MATA2013</v>
          </cell>
          <cell r="B6" t="str">
            <v>CARMO DA MATA</v>
          </cell>
          <cell r="C6">
            <v>2013</v>
          </cell>
          <cell r="D6">
            <v>2</v>
          </cell>
          <cell r="E6">
            <v>2</v>
          </cell>
          <cell r="F6" t="str">
            <v>-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>
            <v>4</v>
          </cell>
        </row>
        <row r="7">
          <cell r="A7" t="str">
            <v>CARMO DA MATA2014</v>
          </cell>
          <cell r="B7" t="str">
            <v>CARMO DA MATA</v>
          </cell>
          <cell r="C7">
            <v>2014</v>
          </cell>
          <cell r="D7">
            <v>2</v>
          </cell>
          <cell r="E7">
            <v>2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>
            <v>1</v>
          </cell>
          <cell r="K7" t="str">
            <v>-</v>
          </cell>
          <cell r="L7" t="str">
            <v>-</v>
          </cell>
          <cell r="M7">
            <v>5</v>
          </cell>
        </row>
        <row r="8">
          <cell r="A8" t="str">
            <v>IPUIÚNA2009</v>
          </cell>
          <cell r="B8" t="str">
            <v>IPUIÚNA</v>
          </cell>
          <cell r="C8">
            <v>2009</v>
          </cell>
          <cell r="D8">
            <v>1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 t="str">
            <v>-</v>
          </cell>
          <cell r="L8" t="str">
            <v>-</v>
          </cell>
          <cell r="M8">
            <v>1</v>
          </cell>
        </row>
        <row r="9">
          <cell r="A9" t="str">
            <v>IPUIÚNA2010</v>
          </cell>
          <cell r="B9" t="str">
            <v>IPUIÚNA</v>
          </cell>
          <cell r="C9">
            <v>2010</v>
          </cell>
          <cell r="D9">
            <v>2</v>
          </cell>
          <cell r="E9" t="str">
            <v>-</v>
          </cell>
          <cell r="F9" t="str">
            <v>-</v>
          </cell>
          <cell r="G9" t="str">
            <v>-</v>
          </cell>
          <cell r="H9" t="str">
            <v>-</v>
          </cell>
          <cell r="I9" t="str">
            <v>-</v>
          </cell>
          <cell r="J9" t="str">
            <v>-</v>
          </cell>
          <cell r="K9" t="str">
            <v>-</v>
          </cell>
          <cell r="L9" t="str">
            <v>-</v>
          </cell>
          <cell r="M9">
            <v>2</v>
          </cell>
        </row>
        <row r="10">
          <cell r="A10" t="str">
            <v>IPUIÚNA2011</v>
          </cell>
          <cell r="B10" t="str">
            <v>IPUIÚNA</v>
          </cell>
          <cell r="C10">
            <v>2011</v>
          </cell>
          <cell r="D10">
            <v>2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>
            <v>2</v>
          </cell>
        </row>
        <row r="11">
          <cell r="A11" t="str">
            <v>IPUIÚNA2012</v>
          </cell>
          <cell r="B11" t="str">
            <v>IPUIÚNA</v>
          </cell>
          <cell r="C11">
            <v>2012</v>
          </cell>
          <cell r="D11">
            <v>1</v>
          </cell>
          <cell r="E11">
            <v>1</v>
          </cell>
          <cell r="F11" t="str">
            <v>-</v>
          </cell>
          <cell r="G11">
            <v>1</v>
          </cell>
          <cell r="H11" t="str">
            <v>-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>
            <v>3</v>
          </cell>
        </row>
        <row r="12">
          <cell r="A12" t="str">
            <v>IPUIÚNA2013</v>
          </cell>
          <cell r="B12" t="str">
            <v>IPUIÚNA</v>
          </cell>
          <cell r="C12">
            <v>2013</v>
          </cell>
          <cell r="D12">
            <v>2</v>
          </cell>
          <cell r="E12">
            <v>1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>
            <v>3</v>
          </cell>
        </row>
        <row r="13">
          <cell r="A13" t="str">
            <v>IPUIÚNA2014</v>
          </cell>
          <cell r="B13" t="str">
            <v>IPUIÚNA</v>
          </cell>
          <cell r="C13">
            <v>2014</v>
          </cell>
          <cell r="D13">
            <v>2</v>
          </cell>
          <cell r="E13">
            <v>1</v>
          </cell>
          <cell r="F13" t="str">
            <v>-</v>
          </cell>
          <cell r="G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K13" t="str">
            <v>-</v>
          </cell>
          <cell r="L13" t="str">
            <v>-</v>
          </cell>
          <cell r="M13">
            <v>3</v>
          </cell>
        </row>
        <row r="14">
          <cell r="A14" t="str">
            <v>PATIS2009</v>
          </cell>
          <cell r="B14" t="str">
            <v>PATIS</v>
          </cell>
          <cell r="C14">
            <v>2009</v>
          </cell>
          <cell r="D14" t="str">
            <v>-</v>
          </cell>
          <cell r="E14">
            <v>1</v>
          </cell>
          <cell r="F14">
            <v>1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>
            <v>2</v>
          </cell>
        </row>
        <row r="15">
          <cell r="A15" t="str">
            <v>PATIS2010</v>
          </cell>
          <cell r="B15" t="str">
            <v>PATIS</v>
          </cell>
          <cell r="C15">
            <v>2010</v>
          </cell>
          <cell r="D15" t="str">
            <v>-</v>
          </cell>
          <cell r="E15">
            <v>1</v>
          </cell>
          <cell r="F15">
            <v>1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>
            <v>2</v>
          </cell>
        </row>
        <row r="16">
          <cell r="A16" t="str">
            <v>PATIS2011</v>
          </cell>
          <cell r="B16" t="str">
            <v>PATIS</v>
          </cell>
          <cell r="C16">
            <v>2011</v>
          </cell>
          <cell r="D16" t="str">
            <v>-</v>
          </cell>
          <cell r="E16">
            <v>1</v>
          </cell>
          <cell r="F16">
            <v>1</v>
          </cell>
          <cell r="G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K16" t="str">
            <v>-</v>
          </cell>
          <cell r="L16" t="str">
            <v>-</v>
          </cell>
          <cell r="M16">
            <v>2</v>
          </cell>
        </row>
        <row r="17">
          <cell r="A17" t="str">
            <v>PATIS2012</v>
          </cell>
          <cell r="B17" t="str">
            <v>PATIS</v>
          </cell>
          <cell r="C17">
            <v>2012</v>
          </cell>
          <cell r="D17" t="str">
            <v>-</v>
          </cell>
          <cell r="E17">
            <v>1</v>
          </cell>
          <cell r="F17">
            <v>1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>
            <v>2</v>
          </cell>
        </row>
        <row r="18">
          <cell r="A18" t="str">
            <v>PATIS2013</v>
          </cell>
          <cell r="B18" t="str">
            <v>PATIS</v>
          </cell>
          <cell r="C18">
            <v>2013</v>
          </cell>
          <cell r="D18" t="str">
            <v>-</v>
          </cell>
          <cell r="E18">
            <v>1</v>
          </cell>
          <cell r="F18">
            <v>1</v>
          </cell>
          <cell r="G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K18" t="str">
            <v>-</v>
          </cell>
          <cell r="L18" t="str">
            <v>-</v>
          </cell>
          <cell r="M18">
            <v>2</v>
          </cell>
        </row>
        <row r="19">
          <cell r="A19" t="str">
            <v>PATIS2014</v>
          </cell>
          <cell r="B19" t="str">
            <v>PATIS</v>
          </cell>
          <cell r="C19">
            <v>2014</v>
          </cell>
          <cell r="D19" t="str">
            <v>-</v>
          </cell>
          <cell r="E19">
            <v>1</v>
          </cell>
          <cell r="F19">
            <v>1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>
            <v>2</v>
          </cell>
        </row>
        <row r="20">
          <cell r="A20" t="str">
            <v>BUTIÁ2009</v>
          </cell>
          <cell r="B20" t="str">
            <v>BUTIÁ</v>
          </cell>
          <cell r="C20">
            <v>2009</v>
          </cell>
          <cell r="D20" t="str">
            <v>-</v>
          </cell>
          <cell r="E20" t="str">
            <v>-</v>
          </cell>
          <cell r="F20" t="str">
            <v>-</v>
          </cell>
          <cell r="G20">
            <v>1</v>
          </cell>
          <cell r="H20" t="str">
            <v>-</v>
          </cell>
          <cell r="I20" t="str">
            <v>-</v>
          </cell>
          <cell r="J20" t="str">
            <v>-</v>
          </cell>
          <cell r="K20" t="str">
            <v>-</v>
          </cell>
          <cell r="L20" t="str">
            <v>-</v>
          </cell>
          <cell r="M20">
            <v>1</v>
          </cell>
        </row>
        <row r="21">
          <cell r="A21" t="str">
            <v>BUTIÁ2010</v>
          </cell>
          <cell r="B21" t="str">
            <v>BUTIÁ</v>
          </cell>
          <cell r="C21">
            <v>2010</v>
          </cell>
          <cell r="D21" t="str">
            <v>-</v>
          </cell>
          <cell r="E21" t="str">
            <v>-</v>
          </cell>
          <cell r="F21" t="str">
            <v>-</v>
          </cell>
          <cell r="G21">
            <v>1</v>
          </cell>
          <cell r="H21" t="str">
            <v>-</v>
          </cell>
          <cell r="I21" t="str">
            <v>-</v>
          </cell>
          <cell r="J21" t="str">
            <v>-</v>
          </cell>
          <cell r="K21" t="str">
            <v>-</v>
          </cell>
          <cell r="L21" t="str">
            <v>-</v>
          </cell>
          <cell r="M21">
            <v>1</v>
          </cell>
        </row>
        <row r="22">
          <cell r="A22" t="str">
            <v>BUTIÁ2011</v>
          </cell>
          <cell r="B22" t="str">
            <v>BUTIÁ</v>
          </cell>
          <cell r="C22">
            <v>2011</v>
          </cell>
          <cell r="D22" t="str">
            <v>-</v>
          </cell>
          <cell r="E22" t="str">
            <v>-</v>
          </cell>
          <cell r="F22" t="str">
            <v>-</v>
          </cell>
          <cell r="G22">
            <v>1</v>
          </cell>
          <cell r="H22" t="str">
            <v>-</v>
          </cell>
          <cell r="I22" t="str">
            <v>-</v>
          </cell>
          <cell r="J22" t="str">
            <v>-</v>
          </cell>
          <cell r="K22" t="str">
            <v>-</v>
          </cell>
          <cell r="L22" t="str">
            <v>-</v>
          </cell>
          <cell r="M22">
            <v>1</v>
          </cell>
        </row>
        <row r="23">
          <cell r="A23" t="str">
            <v>BUTIÁ2012</v>
          </cell>
          <cell r="B23" t="str">
            <v>BUTIÁ</v>
          </cell>
          <cell r="C23">
            <v>2012</v>
          </cell>
          <cell r="D23" t="str">
            <v>-</v>
          </cell>
          <cell r="E23" t="str">
            <v>-</v>
          </cell>
          <cell r="F23" t="str">
            <v>-</v>
          </cell>
          <cell r="G23">
            <v>1</v>
          </cell>
          <cell r="H23" t="str">
            <v>-</v>
          </cell>
          <cell r="I23" t="str">
            <v>-</v>
          </cell>
          <cell r="J23" t="str">
            <v>-</v>
          </cell>
          <cell r="K23" t="str">
            <v>-</v>
          </cell>
          <cell r="L23" t="str">
            <v>-</v>
          </cell>
          <cell r="M23">
            <v>1</v>
          </cell>
        </row>
        <row r="24">
          <cell r="A24" t="str">
            <v>BUTIÁ2013</v>
          </cell>
          <cell r="B24" t="str">
            <v>BUTIÁ</v>
          </cell>
          <cell r="C24">
            <v>2013</v>
          </cell>
          <cell r="D24" t="str">
            <v>-</v>
          </cell>
          <cell r="E24" t="str">
            <v>-</v>
          </cell>
          <cell r="F24" t="str">
            <v>-</v>
          </cell>
          <cell r="G24">
            <v>1</v>
          </cell>
          <cell r="H24" t="str">
            <v>-</v>
          </cell>
          <cell r="I24" t="str">
            <v>-</v>
          </cell>
          <cell r="J24" t="str">
            <v>-</v>
          </cell>
          <cell r="K24" t="str">
            <v>-</v>
          </cell>
          <cell r="L24" t="str">
            <v>-</v>
          </cell>
          <cell r="M24">
            <v>1</v>
          </cell>
        </row>
        <row r="25">
          <cell r="A25" t="str">
            <v>BUTIÁ2014</v>
          </cell>
          <cell r="B25" t="str">
            <v>BUTIÁ</v>
          </cell>
          <cell r="C25">
            <v>2014</v>
          </cell>
          <cell r="D25">
            <v>4</v>
          </cell>
          <cell r="E25" t="str">
            <v>-</v>
          </cell>
          <cell r="F25" t="str">
            <v>-</v>
          </cell>
          <cell r="G25">
            <v>1</v>
          </cell>
          <cell r="H25" t="str">
            <v>-</v>
          </cell>
          <cell r="I25" t="str">
            <v>-</v>
          </cell>
          <cell r="J25" t="str">
            <v>-</v>
          </cell>
          <cell r="K25" t="str">
            <v>-</v>
          </cell>
          <cell r="L25" t="str">
            <v>-</v>
          </cell>
          <cell r="M25">
            <v>5</v>
          </cell>
        </row>
        <row r="26">
          <cell r="A26" t="str">
            <v>CHARQUEADAS2009</v>
          </cell>
          <cell r="B26" t="str">
            <v>CHARQUEADAS</v>
          </cell>
          <cell r="C26">
            <v>2009</v>
          </cell>
          <cell r="D26">
            <v>3</v>
          </cell>
          <cell r="E26">
            <v>7</v>
          </cell>
          <cell r="F26" t="str">
            <v>-</v>
          </cell>
          <cell r="G26" t="str">
            <v>-</v>
          </cell>
          <cell r="H26">
            <v>3</v>
          </cell>
          <cell r="I26">
            <v>1</v>
          </cell>
          <cell r="J26" t="str">
            <v>-</v>
          </cell>
          <cell r="K26" t="str">
            <v>-</v>
          </cell>
          <cell r="M26">
            <v>14</v>
          </cell>
        </row>
        <row r="27">
          <cell r="A27" t="str">
            <v>CHARQUEADAS2010</v>
          </cell>
          <cell r="B27" t="str">
            <v>CHARQUEADAS</v>
          </cell>
          <cell r="C27">
            <v>2010</v>
          </cell>
          <cell r="D27">
            <v>3</v>
          </cell>
          <cell r="E27">
            <v>7</v>
          </cell>
          <cell r="F27" t="str">
            <v>-</v>
          </cell>
          <cell r="G27" t="str">
            <v>-</v>
          </cell>
          <cell r="H27">
            <v>4</v>
          </cell>
          <cell r="I27">
            <v>1</v>
          </cell>
          <cell r="J27" t="str">
            <v>-</v>
          </cell>
          <cell r="K27" t="str">
            <v>-</v>
          </cell>
          <cell r="L27" t="str">
            <v>-</v>
          </cell>
          <cell r="M27">
            <v>15</v>
          </cell>
        </row>
        <row r="28">
          <cell r="A28" t="str">
            <v>CHARQUEADAS2011</v>
          </cell>
          <cell r="B28" t="str">
            <v>CHARQUEADAS</v>
          </cell>
          <cell r="C28">
            <v>2011</v>
          </cell>
          <cell r="D28">
            <v>4</v>
          </cell>
          <cell r="E28">
            <v>7</v>
          </cell>
          <cell r="F28" t="str">
            <v>-</v>
          </cell>
          <cell r="G28" t="str">
            <v>-</v>
          </cell>
          <cell r="H28">
            <v>6</v>
          </cell>
          <cell r="I28">
            <v>1</v>
          </cell>
          <cell r="J28" t="str">
            <v>-</v>
          </cell>
          <cell r="K28" t="str">
            <v>-</v>
          </cell>
          <cell r="L28" t="str">
            <v>-</v>
          </cell>
          <cell r="M28">
            <v>18</v>
          </cell>
        </row>
        <row r="29">
          <cell r="A29" t="str">
            <v>CHARQUEADAS2012</v>
          </cell>
          <cell r="B29" t="str">
            <v>CHARQUEADAS</v>
          </cell>
          <cell r="C29">
            <v>2012</v>
          </cell>
          <cell r="D29">
            <v>3</v>
          </cell>
          <cell r="E29">
            <v>5</v>
          </cell>
          <cell r="F29" t="str">
            <v>-</v>
          </cell>
          <cell r="G29" t="str">
            <v>-</v>
          </cell>
          <cell r="H29">
            <v>6</v>
          </cell>
          <cell r="I29">
            <v>1</v>
          </cell>
          <cell r="J29" t="str">
            <v>-</v>
          </cell>
          <cell r="K29" t="str">
            <v>-</v>
          </cell>
          <cell r="L29" t="str">
            <v>-</v>
          </cell>
          <cell r="M29">
            <v>15</v>
          </cell>
        </row>
        <row r="30">
          <cell r="A30" t="str">
            <v>CHARQUEADAS2013</v>
          </cell>
          <cell r="B30" t="str">
            <v>CHARQUEADAS</v>
          </cell>
          <cell r="C30">
            <v>2013</v>
          </cell>
          <cell r="D30">
            <v>3</v>
          </cell>
          <cell r="E30">
            <v>7</v>
          </cell>
          <cell r="F30" t="str">
            <v>-</v>
          </cell>
          <cell r="G30" t="str">
            <v>-</v>
          </cell>
          <cell r="H30">
            <v>5</v>
          </cell>
          <cell r="I30">
            <v>1</v>
          </cell>
          <cell r="J30" t="str">
            <v>-</v>
          </cell>
          <cell r="K30" t="str">
            <v>-</v>
          </cell>
          <cell r="L30" t="str">
            <v>-</v>
          </cell>
          <cell r="M30">
            <v>16</v>
          </cell>
        </row>
        <row r="31">
          <cell r="A31" t="str">
            <v>CHARQUEADAS2014</v>
          </cell>
          <cell r="B31" t="str">
            <v>CHARQUEADAS</v>
          </cell>
          <cell r="C31">
            <v>2014</v>
          </cell>
          <cell r="D31">
            <v>1</v>
          </cell>
          <cell r="E31">
            <v>9</v>
          </cell>
          <cell r="F31" t="str">
            <v>-</v>
          </cell>
          <cell r="G31" t="str">
            <v>-</v>
          </cell>
          <cell r="H31" t="str">
            <v>-</v>
          </cell>
          <cell r="I31">
            <v>1</v>
          </cell>
          <cell r="J31" t="str">
            <v>-</v>
          </cell>
          <cell r="K31" t="str">
            <v>-</v>
          </cell>
          <cell r="L31" t="str">
            <v>-</v>
          </cell>
          <cell r="M31">
            <v>11</v>
          </cell>
        </row>
        <row r="32">
          <cell r="A32" t="str">
            <v>BARÃO DO TRIUNFO2009</v>
          </cell>
          <cell r="B32" t="str">
            <v>BARÃO DO TRIUNFO</v>
          </cell>
          <cell r="C32">
            <v>2009</v>
          </cell>
          <cell r="D32">
            <v>1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 t="str">
            <v>-</v>
          </cell>
          <cell r="L32" t="str">
            <v>-</v>
          </cell>
          <cell r="M32">
            <v>1</v>
          </cell>
        </row>
        <row r="33">
          <cell r="A33" t="str">
            <v>BARÃO DO TRIUNFO2010</v>
          </cell>
          <cell r="B33" t="str">
            <v>BARÃO DO TRIUNFO</v>
          </cell>
          <cell r="C33">
            <v>2010</v>
          </cell>
          <cell r="D33">
            <v>1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>
            <v>1</v>
          </cell>
        </row>
        <row r="34">
          <cell r="A34" t="str">
            <v>BARÃO DO TRIUNFO2011</v>
          </cell>
          <cell r="B34" t="str">
            <v>BARÃO DO TRIUNFO</v>
          </cell>
          <cell r="C34">
            <v>2011</v>
          </cell>
          <cell r="D34" t="str">
            <v>-</v>
          </cell>
          <cell r="E34">
            <v>1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>
            <v>1</v>
          </cell>
        </row>
        <row r="35">
          <cell r="A35" t="str">
            <v>BARÃO DO TRIUNFO2012</v>
          </cell>
          <cell r="B35" t="str">
            <v>BARÃO DO TRIUNFO</v>
          </cell>
          <cell r="C35">
            <v>2012</v>
          </cell>
          <cell r="D35" t="str">
            <v>-</v>
          </cell>
          <cell r="E35">
            <v>1</v>
          </cell>
          <cell r="F35" t="str">
            <v>-</v>
          </cell>
          <cell r="G35" t="str">
            <v>-</v>
          </cell>
          <cell r="H35" t="str">
            <v>-</v>
          </cell>
          <cell r="I35" t="str">
            <v>-</v>
          </cell>
          <cell r="J35" t="str">
            <v>-</v>
          </cell>
          <cell r="K35" t="str">
            <v>-</v>
          </cell>
          <cell r="L35" t="str">
            <v>-</v>
          </cell>
          <cell r="M35">
            <v>1</v>
          </cell>
        </row>
        <row r="36">
          <cell r="A36" t="str">
            <v>BARÃO DO TRIUNFO2013</v>
          </cell>
          <cell r="B36" t="str">
            <v>BARÃO DO TRIUNFO</v>
          </cell>
          <cell r="C36">
            <v>2013</v>
          </cell>
          <cell r="D36" t="str">
            <v>-</v>
          </cell>
          <cell r="E36">
            <v>1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 t="str">
            <v>-</v>
          </cell>
          <cell r="L36" t="str">
            <v>-</v>
          </cell>
          <cell r="M36">
            <v>1</v>
          </cell>
        </row>
        <row r="37">
          <cell r="A37" t="str">
            <v>BARÃO DO TRIUNFO2014</v>
          </cell>
          <cell r="B37" t="str">
            <v>BARÃO DO TRIUNFO</v>
          </cell>
          <cell r="C37">
            <v>2014</v>
          </cell>
          <cell r="D37" t="str">
            <v>-</v>
          </cell>
          <cell r="E37">
            <v>1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 t="str">
            <v>-</v>
          </cell>
          <cell r="L37" t="str">
            <v>-</v>
          </cell>
          <cell r="M37">
            <v>1</v>
          </cell>
        </row>
        <row r="38">
          <cell r="A38" t="str">
            <v>ELDORADO DO SUL2009</v>
          </cell>
          <cell r="B38" t="str">
            <v>ELDORADO DO SUL</v>
          </cell>
          <cell r="C38">
            <v>2009</v>
          </cell>
          <cell r="D38">
            <v>2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 t="str">
            <v>-</v>
          </cell>
          <cell r="L38" t="str">
            <v>-</v>
          </cell>
          <cell r="M38">
            <v>2</v>
          </cell>
        </row>
        <row r="39">
          <cell r="A39" t="str">
            <v>ELDORADO DO SUL2010</v>
          </cell>
          <cell r="B39" t="str">
            <v>ELDORADO DO SUL</v>
          </cell>
          <cell r="C39">
            <v>2010</v>
          </cell>
          <cell r="D39">
            <v>2</v>
          </cell>
          <cell r="E39" t="str">
            <v>-</v>
          </cell>
          <cell r="F39" t="str">
            <v>-</v>
          </cell>
          <cell r="G39" t="str">
            <v>-</v>
          </cell>
          <cell r="H39" t="str">
            <v>-</v>
          </cell>
          <cell r="I39" t="str">
            <v>-</v>
          </cell>
          <cell r="J39" t="str">
            <v>-</v>
          </cell>
          <cell r="K39" t="str">
            <v>-</v>
          </cell>
          <cell r="L39" t="str">
            <v>-</v>
          </cell>
          <cell r="M39">
            <v>2</v>
          </cell>
        </row>
        <row r="40">
          <cell r="A40" t="str">
            <v>ELDORADO DO SUL2011</v>
          </cell>
          <cell r="B40" t="str">
            <v>ELDORADO DO SUL</v>
          </cell>
          <cell r="C40">
            <v>2011</v>
          </cell>
          <cell r="D40">
            <v>2</v>
          </cell>
          <cell r="E40" t="str">
            <v>-</v>
          </cell>
          <cell r="F40" t="str">
            <v>-</v>
          </cell>
          <cell r="G40" t="str">
            <v>-</v>
          </cell>
          <cell r="H40" t="str">
            <v>-</v>
          </cell>
          <cell r="I40" t="str">
            <v>-</v>
          </cell>
          <cell r="J40" t="str">
            <v>-</v>
          </cell>
          <cell r="K40" t="str">
            <v>-</v>
          </cell>
          <cell r="L40" t="str">
            <v>-</v>
          </cell>
          <cell r="M40">
            <v>2</v>
          </cell>
        </row>
        <row r="41">
          <cell r="A41" t="str">
            <v>ELDORADO DO SUL2012</v>
          </cell>
          <cell r="B41" t="str">
            <v>ELDORADO DO SUL</v>
          </cell>
          <cell r="C41">
            <v>2012</v>
          </cell>
          <cell r="D41">
            <v>2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 t="str">
            <v>-</v>
          </cell>
          <cell r="L41" t="str">
            <v>-</v>
          </cell>
          <cell r="M41">
            <v>2</v>
          </cell>
        </row>
        <row r="42">
          <cell r="A42" t="str">
            <v>ELDORADO DO SUL2013</v>
          </cell>
          <cell r="B42" t="str">
            <v>ELDORADO DO SUL</v>
          </cell>
          <cell r="C42">
            <v>2013</v>
          </cell>
          <cell r="D42">
            <v>2</v>
          </cell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 t="str">
            <v>-</v>
          </cell>
          <cell r="L42" t="str">
            <v>-</v>
          </cell>
          <cell r="M42">
            <v>2</v>
          </cell>
        </row>
        <row r="43">
          <cell r="A43" t="str">
            <v>ELDORADO DO SUL2014</v>
          </cell>
          <cell r="B43" t="str">
            <v>ELDORADO DO SUL</v>
          </cell>
          <cell r="C43">
            <v>2014</v>
          </cell>
          <cell r="D43">
            <v>2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>
            <v>2</v>
          </cell>
        </row>
        <row r="44">
          <cell r="A44" t="str">
            <v>GENERAL CâMARA2009</v>
          </cell>
          <cell r="B44" t="str">
            <v>GENERAL CâMARA</v>
          </cell>
          <cell r="C44">
            <v>2009</v>
          </cell>
          <cell r="D44" t="str">
            <v>-</v>
          </cell>
          <cell r="E44" t="str">
            <v>-</v>
          </cell>
          <cell r="F44" t="str">
            <v>-</v>
          </cell>
          <cell r="G44">
            <v>1</v>
          </cell>
          <cell r="H44" t="str">
            <v>-</v>
          </cell>
          <cell r="I44" t="str">
            <v>-</v>
          </cell>
          <cell r="J44" t="str">
            <v>-</v>
          </cell>
          <cell r="K44" t="str">
            <v>-</v>
          </cell>
          <cell r="L44" t="str">
            <v>-</v>
          </cell>
          <cell r="M44">
            <v>1</v>
          </cell>
        </row>
        <row r="45">
          <cell r="A45" t="str">
            <v>GENERAL CâMARA2010</v>
          </cell>
          <cell r="B45" t="str">
            <v>GENERAL CâMARA</v>
          </cell>
          <cell r="C45">
            <v>2010</v>
          </cell>
          <cell r="D45" t="str">
            <v>-</v>
          </cell>
          <cell r="E45" t="str">
            <v>-</v>
          </cell>
          <cell r="F45" t="str">
            <v>-</v>
          </cell>
          <cell r="G45">
            <v>1</v>
          </cell>
          <cell r="H45" t="str">
            <v>-</v>
          </cell>
          <cell r="I45" t="str">
            <v>-</v>
          </cell>
          <cell r="J45" t="str">
            <v>-</v>
          </cell>
          <cell r="K45" t="str">
            <v>-</v>
          </cell>
          <cell r="L45" t="str">
            <v>-</v>
          </cell>
          <cell r="M45">
            <v>1</v>
          </cell>
        </row>
        <row r="46">
          <cell r="A46" t="str">
            <v>GENERAL CâMARA2011</v>
          </cell>
          <cell r="B46" t="str">
            <v>GENERAL CâMARA</v>
          </cell>
          <cell r="C46">
            <v>2011</v>
          </cell>
          <cell r="D46" t="str">
            <v>-</v>
          </cell>
          <cell r="E46" t="str">
            <v>-</v>
          </cell>
          <cell r="F46" t="str">
            <v>-</v>
          </cell>
          <cell r="G46">
            <v>1</v>
          </cell>
          <cell r="H46" t="str">
            <v>-</v>
          </cell>
          <cell r="I46" t="str">
            <v>-</v>
          </cell>
          <cell r="J46" t="str">
            <v>-</v>
          </cell>
          <cell r="K46" t="str">
            <v>-</v>
          </cell>
          <cell r="L46" t="str">
            <v>-</v>
          </cell>
          <cell r="M46">
            <v>1</v>
          </cell>
        </row>
        <row r="47">
          <cell r="A47" t="str">
            <v>GENERAL CâMARA2012</v>
          </cell>
          <cell r="B47" t="str">
            <v>GENERAL CâMARA</v>
          </cell>
          <cell r="C47">
            <v>2012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</row>
        <row r="48">
          <cell r="A48" t="str">
            <v>GENERAL CâMARA2013</v>
          </cell>
          <cell r="B48" t="str">
            <v>GENERAL CâMARA</v>
          </cell>
          <cell r="C48">
            <v>2013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</row>
        <row r="49">
          <cell r="A49" t="str">
            <v>GENERAL CâMARA2014</v>
          </cell>
          <cell r="B49" t="str">
            <v>GENERAL CâMARA</v>
          </cell>
          <cell r="C49">
            <v>2014</v>
          </cell>
          <cell r="D49">
            <v>2</v>
          </cell>
          <cell r="E49" t="str">
            <v>-</v>
          </cell>
          <cell r="F49" t="str">
            <v>-</v>
          </cell>
          <cell r="G49" t="str">
            <v>-</v>
          </cell>
          <cell r="H49" t="str">
            <v>-</v>
          </cell>
          <cell r="I49" t="str">
            <v>-</v>
          </cell>
          <cell r="J49" t="str">
            <v>-</v>
          </cell>
          <cell r="K49" t="str">
            <v>-</v>
          </cell>
          <cell r="L49" t="str">
            <v>-</v>
          </cell>
          <cell r="M49">
            <v>2</v>
          </cell>
        </row>
        <row r="50">
          <cell r="A50" t="str">
            <v>TRIUNFO2009</v>
          </cell>
          <cell r="B50" t="str">
            <v>TRIUNFO</v>
          </cell>
          <cell r="C50">
            <v>2009</v>
          </cell>
          <cell r="D50">
            <v>7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>
            <v>7</v>
          </cell>
        </row>
        <row r="51">
          <cell r="A51" t="str">
            <v>TRIUNFO2010</v>
          </cell>
          <cell r="B51" t="str">
            <v>TRIUNFO</v>
          </cell>
          <cell r="C51">
            <v>2010</v>
          </cell>
          <cell r="D51">
            <v>8</v>
          </cell>
          <cell r="E51" t="str">
            <v>-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  <cell r="J51" t="str">
            <v>-</v>
          </cell>
          <cell r="K51" t="str">
            <v>-</v>
          </cell>
          <cell r="L51" t="str">
            <v>-</v>
          </cell>
          <cell r="M51">
            <v>8</v>
          </cell>
        </row>
        <row r="52">
          <cell r="A52" t="str">
            <v>TRIUNFO2011</v>
          </cell>
          <cell r="B52" t="str">
            <v>TRIUNFO</v>
          </cell>
          <cell r="C52">
            <v>2011</v>
          </cell>
          <cell r="D52">
            <v>8</v>
          </cell>
          <cell r="E52" t="str">
            <v>-</v>
          </cell>
          <cell r="F52" t="str">
            <v>-</v>
          </cell>
          <cell r="G52" t="str">
            <v>-</v>
          </cell>
          <cell r="H52" t="str">
            <v>-</v>
          </cell>
          <cell r="I52" t="str">
            <v>-</v>
          </cell>
          <cell r="J52" t="str">
            <v>-</v>
          </cell>
          <cell r="K52" t="str">
            <v>-</v>
          </cell>
          <cell r="L52" t="str">
            <v>-</v>
          </cell>
          <cell r="M52">
            <v>8</v>
          </cell>
        </row>
        <row r="53">
          <cell r="A53" t="str">
            <v>TRIUNFO2012</v>
          </cell>
          <cell r="B53" t="str">
            <v>TRIUNFO</v>
          </cell>
          <cell r="C53">
            <v>2012</v>
          </cell>
          <cell r="D53">
            <v>7</v>
          </cell>
          <cell r="E53" t="str">
            <v>-</v>
          </cell>
          <cell r="F53" t="str">
            <v>-</v>
          </cell>
          <cell r="G53" t="str">
            <v>-</v>
          </cell>
          <cell r="H53" t="str">
            <v>-</v>
          </cell>
          <cell r="I53" t="str">
            <v>-</v>
          </cell>
          <cell r="J53" t="str">
            <v>-</v>
          </cell>
          <cell r="K53" t="str">
            <v>-</v>
          </cell>
          <cell r="L53" t="str">
            <v>-</v>
          </cell>
          <cell r="M53">
            <v>7</v>
          </cell>
        </row>
        <row r="54">
          <cell r="A54" t="str">
            <v>TRIUNFO2013</v>
          </cell>
          <cell r="B54" t="str">
            <v>TRIUNFO</v>
          </cell>
          <cell r="C54">
            <v>2013</v>
          </cell>
          <cell r="D54">
            <v>7</v>
          </cell>
          <cell r="E54" t="str">
            <v>-</v>
          </cell>
          <cell r="F54" t="str">
            <v>-</v>
          </cell>
          <cell r="G54" t="str">
            <v>-</v>
          </cell>
          <cell r="H54" t="str">
            <v>-</v>
          </cell>
          <cell r="I54" t="str">
            <v>-</v>
          </cell>
          <cell r="J54" t="str">
            <v>-</v>
          </cell>
          <cell r="K54" t="str">
            <v>-</v>
          </cell>
          <cell r="L54" t="str">
            <v>-</v>
          </cell>
          <cell r="M54">
            <v>7</v>
          </cell>
        </row>
        <row r="55">
          <cell r="A55" t="str">
            <v>TRIUNFO2014</v>
          </cell>
          <cell r="B55" t="str">
            <v>TRIUNFO</v>
          </cell>
          <cell r="C55">
            <v>2014</v>
          </cell>
          <cell r="D55">
            <v>8</v>
          </cell>
          <cell r="E55" t="str">
            <v>-</v>
          </cell>
          <cell r="F55" t="str">
            <v>-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 t="str">
            <v>-</v>
          </cell>
          <cell r="L55" t="str">
            <v>-</v>
          </cell>
          <cell r="M55">
            <v>8</v>
          </cell>
        </row>
        <row r="56">
          <cell r="A56" t="str">
            <v>MINAS DO LEÃO2009</v>
          </cell>
          <cell r="B56" t="str">
            <v>MINAS DO LEÃO</v>
          </cell>
          <cell r="C56">
            <v>2009</v>
          </cell>
          <cell r="D56" t="str">
            <v>-</v>
          </cell>
          <cell r="E56" t="str">
            <v>-</v>
          </cell>
          <cell r="F56" t="str">
            <v>-</v>
          </cell>
          <cell r="G56" t="str">
            <v>-</v>
          </cell>
          <cell r="H56" t="str">
            <v>-</v>
          </cell>
          <cell r="I56" t="str">
            <v>-</v>
          </cell>
          <cell r="J56" t="str">
            <v>-</v>
          </cell>
          <cell r="K56" t="str">
            <v>-</v>
          </cell>
          <cell r="L56" t="str">
            <v>-</v>
          </cell>
          <cell r="M56" t="str">
            <v>-</v>
          </cell>
        </row>
        <row r="57">
          <cell r="A57" t="str">
            <v>MINAS DO LEÃO2010</v>
          </cell>
          <cell r="B57" t="str">
            <v>MINAS DO LEÃO</v>
          </cell>
          <cell r="C57">
            <v>2010</v>
          </cell>
          <cell r="D57" t="str">
            <v>-</v>
          </cell>
          <cell r="E57" t="str">
            <v>-</v>
          </cell>
          <cell r="F57" t="str">
            <v>-</v>
          </cell>
          <cell r="G57">
            <v>1</v>
          </cell>
          <cell r="H57" t="str">
            <v>-</v>
          </cell>
          <cell r="I57" t="str">
            <v>-</v>
          </cell>
          <cell r="J57" t="str">
            <v>-</v>
          </cell>
          <cell r="K57" t="str">
            <v>-</v>
          </cell>
          <cell r="L57" t="str">
            <v>-</v>
          </cell>
          <cell r="M57">
            <v>1</v>
          </cell>
        </row>
        <row r="58">
          <cell r="A58" t="str">
            <v>MINAS DO LEÃO2011</v>
          </cell>
          <cell r="B58" t="str">
            <v>MINAS DO LEÃO</v>
          </cell>
          <cell r="C58">
            <v>2011</v>
          </cell>
          <cell r="D58" t="str">
            <v>-</v>
          </cell>
          <cell r="E58" t="str">
            <v>-</v>
          </cell>
          <cell r="F58" t="str">
            <v>-</v>
          </cell>
          <cell r="G58">
            <v>1</v>
          </cell>
          <cell r="H58" t="str">
            <v>-</v>
          </cell>
          <cell r="I58" t="str">
            <v>-</v>
          </cell>
          <cell r="J58" t="str">
            <v>-</v>
          </cell>
          <cell r="K58" t="str">
            <v>-</v>
          </cell>
          <cell r="L58" t="str">
            <v>-</v>
          </cell>
          <cell r="M58">
            <v>1</v>
          </cell>
        </row>
        <row r="59">
          <cell r="A59" t="str">
            <v>MINAS DO LEÃO2012</v>
          </cell>
          <cell r="B59" t="str">
            <v>MINAS DO LEÃO</v>
          </cell>
          <cell r="C59">
            <v>2012</v>
          </cell>
          <cell r="D59" t="str">
            <v>-</v>
          </cell>
          <cell r="E59" t="str">
            <v>-</v>
          </cell>
          <cell r="F59" t="str">
            <v>-</v>
          </cell>
          <cell r="G59">
            <v>1</v>
          </cell>
          <cell r="H59" t="str">
            <v>-</v>
          </cell>
          <cell r="I59" t="str">
            <v>-</v>
          </cell>
          <cell r="J59" t="str">
            <v>-</v>
          </cell>
          <cell r="K59" t="str">
            <v>-</v>
          </cell>
          <cell r="L59" t="str">
            <v>-</v>
          </cell>
          <cell r="M59">
            <v>1</v>
          </cell>
        </row>
        <row r="60">
          <cell r="A60" t="str">
            <v>MINAS DO LEÃO2013</v>
          </cell>
          <cell r="B60" t="str">
            <v>MINAS DO LEÃO</v>
          </cell>
          <cell r="C60">
            <v>2013</v>
          </cell>
          <cell r="D60" t="str">
            <v>-</v>
          </cell>
          <cell r="E60" t="str">
            <v>-</v>
          </cell>
          <cell r="F60" t="str">
            <v>-</v>
          </cell>
          <cell r="G60">
            <v>1</v>
          </cell>
          <cell r="H60" t="str">
            <v>-</v>
          </cell>
          <cell r="I60" t="str">
            <v>-</v>
          </cell>
          <cell r="J60" t="str">
            <v>-</v>
          </cell>
          <cell r="K60" t="str">
            <v>-</v>
          </cell>
          <cell r="L60" t="str">
            <v>-</v>
          </cell>
          <cell r="M60">
            <v>1</v>
          </cell>
        </row>
        <row r="61">
          <cell r="A61" t="str">
            <v>MINAS DO LEÃO2014</v>
          </cell>
          <cell r="B61" t="str">
            <v>MINAS DO LEÃO</v>
          </cell>
          <cell r="C61">
            <v>2014</v>
          </cell>
          <cell r="D61">
            <v>1</v>
          </cell>
          <cell r="E61" t="str">
            <v>-</v>
          </cell>
          <cell r="F61" t="str">
            <v>-</v>
          </cell>
          <cell r="G61" t="str">
            <v>-</v>
          </cell>
          <cell r="H61" t="str">
            <v>-</v>
          </cell>
          <cell r="I61" t="str">
            <v>-</v>
          </cell>
          <cell r="J61" t="str">
            <v>-</v>
          </cell>
          <cell r="K61" t="str">
            <v>-</v>
          </cell>
          <cell r="L61" t="str">
            <v>-</v>
          </cell>
          <cell r="M61">
            <v>1</v>
          </cell>
        </row>
        <row r="62">
          <cell r="A62" t="str">
            <v>SÃO JERÔNIMO2009</v>
          </cell>
          <cell r="B62" t="str">
            <v>SÃO JERÔNIMO</v>
          </cell>
          <cell r="C62">
            <v>2009</v>
          </cell>
          <cell r="D62" t="str">
            <v>-</v>
          </cell>
          <cell r="E62" t="str">
            <v>-</v>
          </cell>
          <cell r="F62" t="str">
            <v>-</v>
          </cell>
          <cell r="G62" t="str">
            <v>-</v>
          </cell>
          <cell r="H62" t="str">
            <v>-</v>
          </cell>
          <cell r="I62" t="str">
            <v>-</v>
          </cell>
          <cell r="J62" t="str">
            <v>-</v>
          </cell>
          <cell r="K62" t="str">
            <v>-</v>
          </cell>
          <cell r="L62" t="str">
            <v>-</v>
          </cell>
          <cell r="M62" t="str">
            <v>-</v>
          </cell>
        </row>
        <row r="63">
          <cell r="A63" t="str">
            <v>SÃO JERÔNIMO2010</v>
          </cell>
          <cell r="B63" t="str">
            <v>SÃO JERÔNIMO</v>
          </cell>
          <cell r="C63">
            <v>2010</v>
          </cell>
          <cell r="D63" t="str">
            <v>-</v>
          </cell>
          <cell r="E63" t="str">
            <v>-</v>
          </cell>
          <cell r="F63" t="str">
            <v>-</v>
          </cell>
          <cell r="G63" t="str">
            <v>-</v>
          </cell>
          <cell r="H63" t="str">
            <v>-</v>
          </cell>
          <cell r="I63" t="str">
            <v>-</v>
          </cell>
          <cell r="J63" t="str">
            <v>-</v>
          </cell>
          <cell r="K63" t="str">
            <v>-</v>
          </cell>
          <cell r="L63" t="str">
            <v>-</v>
          </cell>
          <cell r="M63" t="str">
            <v>-</v>
          </cell>
        </row>
        <row r="64">
          <cell r="A64" t="str">
            <v>SÃO JERÔNIMO2011</v>
          </cell>
          <cell r="B64" t="str">
            <v>SÃO JERÔNIMO</v>
          </cell>
          <cell r="C64">
            <v>2011</v>
          </cell>
          <cell r="D64" t="str">
            <v>-</v>
          </cell>
          <cell r="E64" t="str">
            <v>-</v>
          </cell>
          <cell r="F64" t="str">
            <v>-</v>
          </cell>
          <cell r="G64" t="str">
            <v>-</v>
          </cell>
          <cell r="H64" t="str">
            <v>-</v>
          </cell>
          <cell r="I64" t="str">
            <v>-</v>
          </cell>
          <cell r="J64" t="str">
            <v>-</v>
          </cell>
          <cell r="K64" t="str">
            <v>-</v>
          </cell>
          <cell r="L64" t="str">
            <v>-</v>
          </cell>
          <cell r="M64" t="str">
            <v>-</v>
          </cell>
        </row>
        <row r="65">
          <cell r="A65" t="str">
            <v>SÃO JERÔNIMO2012</v>
          </cell>
          <cell r="B65" t="str">
            <v>SÃO JERÔNIMO</v>
          </cell>
          <cell r="C65">
            <v>2012</v>
          </cell>
          <cell r="D65" t="str">
            <v>-</v>
          </cell>
          <cell r="E65" t="str">
            <v>-</v>
          </cell>
          <cell r="F65" t="str">
            <v>-</v>
          </cell>
          <cell r="G65" t="str">
            <v>-</v>
          </cell>
          <cell r="H65" t="str">
            <v>-</v>
          </cell>
          <cell r="I65" t="str">
            <v>-</v>
          </cell>
          <cell r="J65" t="str">
            <v>-</v>
          </cell>
          <cell r="K65" t="str">
            <v>-</v>
          </cell>
          <cell r="L65" t="str">
            <v>-</v>
          </cell>
          <cell r="M65" t="str">
            <v>-</v>
          </cell>
        </row>
        <row r="66">
          <cell r="A66" t="str">
            <v>SÃO JERÔNIMO2013</v>
          </cell>
          <cell r="B66" t="str">
            <v>SÃO JERÔNIMO</v>
          </cell>
          <cell r="C66">
            <v>2013</v>
          </cell>
          <cell r="D66" t="str">
            <v>-</v>
          </cell>
          <cell r="E66" t="str">
            <v>-</v>
          </cell>
          <cell r="F66" t="str">
            <v>-</v>
          </cell>
          <cell r="G66" t="str">
            <v>-</v>
          </cell>
          <cell r="H66" t="str">
            <v>-</v>
          </cell>
          <cell r="I66" t="str">
            <v>-</v>
          </cell>
          <cell r="J66" t="str">
            <v>-</v>
          </cell>
          <cell r="K66" t="str">
            <v>-</v>
          </cell>
          <cell r="L66" t="str">
            <v>-</v>
          </cell>
          <cell r="M66" t="str">
            <v>-</v>
          </cell>
        </row>
        <row r="67">
          <cell r="A67" t="str">
            <v>SÃO JERÔNIMO2014</v>
          </cell>
          <cell r="B67" t="str">
            <v>SÃO JERÔNIMO</v>
          </cell>
          <cell r="C67">
            <v>2014</v>
          </cell>
          <cell r="D67" t="str">
            <v>-</v>
          </cell>
          <cell r="E67" t="str">
            <v>-</v>
          </cell>
          <cell r="F67" t="str">
            <v>-</v>
          </cell>
          <cell r="G67" t="str">
            <v>-</v>
          </cell>
          <cell r="H67" t="str">
            <v>-</v>
          </cell>
          <cell r="I67" t="str">
            <v>-</v>
          </cell>
          <cell r="J67" t="str">
            <v>-</v>
          </cell>
          <cell r="K67" t="str">
            <v>-</v>
          </cell>
          <cell r="L67" t="str">
            <v>-</v>
          </cell>
          <cell r="M67" t="str">
            <v>-</v>
          </cell>
        </row>
        <row r="68">
          <cell r="A68" t="str">
            <v>BOM JESUS DO SUL2009</v>
          </cell>
          <cell r="B68" t="str">
            <v>BOM JESUS DO SUL</v>
          </cell>
          <cell r="C68">
            <v>2009</v>
          </cell>
          <cell r="D68" t="str">
            <v>-</v>
          </cell>
          <cell r="E68">
            <v>2</v>
          </cell>
          <cell r="F68" t="str">
            <v>-</v>
          </cell>
          <cell r="G68" t="str">
            <v>-</v>
          </cell>
          <cell r="H68" t="str">
            <v>-</v>
          </cell>
          <cell r="I68" t="str">
            <v>-</v>
          </cell>
          <cell r="J68" t="str">
            <v>-</v>
          </cell>
          <cell r="K68" t="str">
            <v>-</v>
          </cell>
          <cell r="L68" t="str">
            <v>-</v>
          </cell>
          <cell r="M68">
            <v>2</v>
          </cell>
        </row>
        <row r="69">
          <cell r="A69" t="str">
            <v>BOM JESUS DO SUL2010</v>
          </cell>
          <cell r="B69" t="str">
            <v>BOM JESUS DO SUL</v>
          </cell>
          <cell r="C69">
            <v>2010</v>
          </cell>
          <cell r="D69" t="str">
            <v>-</v>
          </cell>
          <cell r="E69">
            <v>2</v>
          </cell>
          <cell r="F69" t="str">
            <v>-</v>
          </cell>
          <cell r="G69" t="str">
            <v>-</v>
          </cell>
          <cell r="H69" t="str">
            <v>-</v>
          </cell>
          <cell r="I69" t="str">
            <v>-</v>
          </cell>
          <cell r="J69" t="str">
            <v>-</v>
          </cell>
          <cell r="K69" t="str">
            <v>-</v>
          </cell>
          <cell r="L69" t="str">
            <v>-</v>
          </cell>
          <cell r="M69">
            <v>2</v>
          </cell>
        </row>
        <row r="70">
          <cell r="A70" t="str">
            <v>BOM JESUS DO SUL2011</v>
          </cell>
          <cell r="B70" t="str">
            <v>BOM JESUS DO SUL</v>
          </cell>
          <cell r="C70">
            <v>2011</v>
          </cell>
          <cell r="D70" t="str">
            <v>-</v>
          </cell>
          <cell r="E70">
            <v>2</v>
          </cell>
          <cell r="F70" t="str">
            <v>-</v>
          </cell>
          <cell r="G70" t="str">
            <v>-</v>
          </cell>
          <cell r="H70" t="str">
            <v>-</v>
          </cell>
          <cell r="I70" t="str">
            <v>-</v>
          </cell>
          <cell r="J70" t="str">
            <v>-</v>
          </cell>
          <cell r="K70" t="str">
            <v>-</v>
          </cell>
          <cell r="L70" t="str">
            <v>-</v>
          </cell>
          <cell r="M70">
            <v>2</v>
          </cell>
        </row>
        <row r="71">
          <cell r="A71" t="str">
            <v>BOM JESUS DO SUL2012</v>
          </cell>
          <cell r="B71" t="str">
            <v>BOM JESUS DO SUL</v>
          </cell>
          <cell r="C71">
            <v>2012</v>
          </cell>
          <cell r="D71" t="str">
            <v>-</v>
          </cell>
          <cell r="E71">
            <v>2</v>
          </cell>
          <cell r="F71" t="str">
            <v>-</v>
          </cell>
          <cell r="G71" t="str">
            <v>-</v>
          </cell>
          <cell r="H71" t="str">
            <v>-</v>
          </cell>
          <cell r="I71" t="str">
            <v>-</v>
          </cell>
          <cell r="J71" t="str">
            <v>-</v>
          </cell>
          <cell r="K71" t="str">
            <v>-</v>
          </cell>
          <cell r="L71" t="str">
            <v>-</v>
          </cell>
          <cell r="M71">
            <v>2</v>
          </cell>
        </row>
        <row r="72">
          <cell r="A72" t="str">
            <v>BOM JESUS DO SUL2013</v>
          </cell>
          <cell r="B72" t="str">
            <v>BOM JESUS DO SUL</v>
          </cell>
          <cell r="C72">
            <v>2013</v>
          </cell>
          <cell r="D72" t="str">
            <v>-</v>
          </cell>
          <cell r="E72" t="str">
            <v>-</v>
          </cell>
          <cell r="F72">
            <v>2</v>
          </cell>
          <cell r="G72" t="str">
            <v>-</v>
          </cell>
          <cell r="H72" t="str">
            <v>-</v>
          </cell>
          <cell r="I72" t="str">
            <v>-</v>
          </cell>
          <cell r="J72" t="str">
            <v>-</v>
          </cell>
          <cell r="K72" t="str">
            <v>-</v>
          </cell>
          <cell r="L72" t="str">
            <v>-</v>
          </cell>
          <cell r="M72">
            <v>2</v>
          </cell>
        </row>
        <row r="73">
          <cell r="A73" t="str">
            <v>BOM JESUS DO SUL2014</v>
          </cell>
          <cell r="B73" t="str">
            <v>BOM JESUS DO SUL</v>
          </cell>
          <cell r="C73">
            <v>2014</v>
          </cell>
          <cell r="D73" t="str">
            <v>-</v>
          </cell>
          <cell r="E73" t="str">
            <v>-</v>
          </cell>
          <cell r="F73">
            <v>2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>
            <v>2</v>
          </cell>
        </row>
        <row r="74">
          <cell r="A74" t="str">
            <v>LARANJEIRAS DO SUL2009</v>
          </cell>
          <cell r="B74" t="str">
            <v>LARANJEIRAS DO SUL</v>
          </cell>
          <cell r="C74">
            <v>2009</v>
          </cell>
          <cell r="D74">
            <v>1</v>
          </cell>
          <cell r="E74">
            <v>8</v>
          </cell>
          <cell r="F74" t="str">
            <v>-</v>
          </cell>
          <cell r="G74" t="str">
            <v>-</v>
          </cell>
          <cell r="H74" t="str">
            <v>-</v>
          </cell>
          <cell r="I74">
            <v>1</v>
          </cell>
          <cell r="J74" t="str">
            <v>-</v>
          </cell>
          <cell r="K74" t="str">
            <v>-</v>
          </cell>
          <cell r="L74" t="str">
            <v>-</v>
          </cell>
          <cell r="M74">
            <v>10</v>
          </cell>
        </row>
        <row r="75">
          <cell r="A75" t="str">
            <v>LARANJEIRAS DO SUL2010</v>
          </cell>
          <cell r="B75" t="str">
            <v>LARANJEIRAS DO SUL</v>
          </cell>
          <cell r="C75">
            <v>2010</v>
          </cell>
          <cell r="D75">
            <v>2</v>
          </cell>
          <cell r="E75">
            <v>8</v>
          </cell>
          <cell r="F75" t="str">
            <v>-</v>
          </cell>
          <cell r="G75" t="str">
            <v>-</v>
          </cell>
          <cell r="H75" t="str">
            <v>-</v>
          </cell>
          <cell r="I75">
            <v>1</v>
          </cell>
          <cell r="J75" t="str">
            <v>-</v>
          </cell>
          <cell r="K75" t="str">
            <v>-</v>
          </cell>
          <cell r="L75" t="str">
            <v>-</v>
          </cell>
          <cell r="M75">
            <v>11</v>
          </cell>
        </row>
        <row r="76">
          <cell r="A76" t="str">
            <v>LARANJEIRAS DO SUL2011</v>
          </cell>
          <cell r="B76" t="str">
            <v>LARANJEIRAS DO SUL</v>
          </cell>
          <cell r="C76">
            <v>2011</v>
          </cell>
          <cell r="D76">
            <v>3</v>
          </cell>
          <cell r="E76">
            <v>8</v>
          </cell>
          <cell r="F76" t="str">
            <v>-</v>
          </cell>
          <cell r="G76" t="str">
            <v>-</v>
          </cell>
          <cell r="H76" t="str">
            <v>-</v>
          </cell>
          <cell r="I76">
            <v>2</v>
          </cell>
          <cell r="J76" t="str">
            <v>-</v>
          </cell>
          <cell r="K76" t="str">
            <v>-</v>
          </cell>
          <cell r="L76" t="str">
            <v>-</v>
          </cell>
          <cell r="M76">
            <v>13</v>
          </cell>
        </row>
        <row r="77">
          <cell r="A77" t="str">
            <v>LARANJEIRAS DO SUL2012</v>
          </cell>
          <cell r="B77" t="str">
            <v>LARANJEIRAS DO SUL</v>
          </cell>
          <cell r="C77">
            <v>2012</v>
          </cell>
          <cell r="D77">
            <v>3</v>
          </cell>
          <cell r="E77">
            <v>8</v>
          </cell>
          <cell r="F77" t="str">
            <v>-</v>
          </cell>
          <cell r="G77" t="str">
            <v>-</v>
          </cell>
          <cell r="H77" t="str">
            <v>-</v>
          </cell>
          <cell r="I77">
            <v>2</v>
          </cell>
          <cell r="J77" t="str">
            <v>-</v>
          </cell>
          <cell r="K77" t="str">
            <v>-</v>
          </cell>
          <cell r="L77" t="str">
            <v>-</v>
          </cell>
          <cell r="M77">
            <v>13</v>
          </cell>
        </row>
        <row r="78">
          <cell r="A78" t="str">
            <v>LARANJEIRAS DO SUL2013</v>
          </cell>
          <cell r="B78" t="str">
            <v>LARANJEIRAS DO SUL</v>
          </cell>
          <cell r="C78">
            <v>2013</v>
          </cell>
          <cell r="D78">
            <v>3</v>
          </cell>
          <cell r="E78">
            <v>8</v>
          </cell>
          <cell r="F78" t="str">
            <v>-</v>
          </cell>
          <cell r="G78" t="str">
            <v>-</v>
          </cell>
          <cell r="H78" t="str">
            <v>-</v>
          </cell>
          <cell r="I78">
            <v>1</v>
          </cell>
          <cell r="J78" t="str">
            <v>-</v>
          </cell>
          <cell r="K78" t="str">
            <v>-</v>
          </cell>
          <cell r="L78" t="str">
            <v>-</v>
          </cell>
          <cell r="M78">
            <v>12</v>
          </cell>
        </row>
        <row r="79">
          <cell r="A79" t="str">
            <v>LARANJEIRAS DO SUL2014</v>
          </cell>
          <cell r="B79" t="str">
            <v>LARANJEIRAS DO SUL</v>
          </cell>
          <cell r="C79">
            <v>2014</v>
          </cell>
          <cell r="D79">
            <v>3</v>
          </cell>
          <cell r="E79">
            <v>8</v>
          </cell>
          <cell r="F79" t="str">
            <v>-</v>
          </cell>
          <cell r="G79" t="str">
            <v>-</v>
          </cell>
          <cell r="H79" t="str">
            <v>-</v>
          </cell>
          <cell r="I79">
            <v>2</v>
          </cell>
          <cell r="J79" t="str">
            <v>-</v>
          </cell>
          <cell r="K79" t="str">
            <v>-</v>
          </cell>
          <cell r="L79" t="str">
            <v>-</v>
          </cell>
          <cell r="M79">
            <v>13</v>
          </cell>
        </row>
        <row r="80">
          <cell r="A80" t="str">
            <v>RIO BONITO DO IGUAÇU2009</v>
          </cell>
          <cell r="B80" t="str">
            <v>RIO BONITO DO IGUAÇU</v>
          </cell>
          <cell r="C80">
            <v>2009</v>
          </cell>
          <cell r="D80">
            <v>1</v>
          </cell>
          <cell r="E80">
            <v>2</v>
          </cell>
          <cell r="F80" t="str">
            <v>-</v>
          </cell>
          <cell r="G80">
            <v>1</v>
          </cell>
          <cell r="H80" t="str">
            <v>-</v>
          </cell>
          <cell r="I80" t="str">
            <v>-</v>
          </cell>
          <cell r="J80" t="str">
            <v>-</v>
          </cell>
          <cell r="K80" t="str">
            <v>-</v>
          </cell>
          <cell r="L80" t="str">
            <v>-</v>
          </cell>
          <cell r="M80">
            <v>4</v>
          </cell>
        </row>
        <row r="81">
          <cell r="A81" t="str">
            <v>RIO BONITO DO IGUAÇU2010</v>
          </cell>
          <cell r="B81" t="str">
            <v>RIO BONITO DO IGUAÇU</v>
          </cell>
          <cell r="C81">
            <v>2010</v>
          </cell>
          <cell r="D81">
            <v>1</v>
          </cell>
          <cell r="E81">
            <v>3</v>
          </cell>
          <cell r="F81" t="str">
            <v>-</v>
          </cell>
          <cell r="G81" t="str">
            <v>-</v>
          </cell>
          <cell r="H81" t="str">
            <v>-</v>
          </cell>
          <cell r="I81" t="str">
            <v>-</v>
          </cell>
          <cell r="J81" t="str">
            <v>-</v>
          </cell>
          <cell r="K81" t="str">
            <v>-</v>
          </cell>
          <cell r="L81" t="str">
            <v>-</v>
          </cell>
          <cell r="M81">
            <v>4</v>
          </cell>
        </row>
        <row r="82">
          <cell r="A82" t="str">
            <v>RIO BONITO DO IGUAÇU2011</v>
          </cell>
          <cell r="B82" t="str">
            <v>RIO BONITO DO IGUAÇU</v>
          </cell>
          <cell r="C82">
            <v>2011</v>
          </cell>
          <cell r="D82">
            <v>1</v>
          </cell>
          <cell r="E82">
            <v>3</v>
          </cell>
          <cell r="F82" t="str">
            <v>-</v>
          </cell>
          <cell r="G82" t="str">
            <v>-</v>
          </cell>
          <cell r="H82" t="str">
            <v>-</v>
          </cell>
          <cell r="I82" t="str">
            <v>-</v>
          </cell>
          <cell r="J82" t="str">
            <v>-</v>
          </cell>
          <cell r="K82" t="str">
            <v>-</v>
          </cell>
          <cell r="L82" t="str">
            <v>-</v>
          </cell>
          <cell r="M82">
            <v>4</v>
          </cell>
        </row>
        <row r="83">
          <cell r="A83" t="str">
            <v>RIO BONITO DO IGUAÇU2012</v>
          </cell>
          <cell r="B83" t="str">
            <v>RIO BONITO DO IGUAÇU</v>
          </cell>
          <cell r="C83">
            <v>2012</v>
          </cell>
          <cell r="D83">
            <v>2</v>
          </cell>
          <cell r="E83">
            <v>3</v>
          </cell>
          <cell r="F83" t="str">
            <v>-</v>
          </cell>
          <cell r="G83" t="str">
            <v>-</v>
          </cell>
          <cell r="H83" t="str">
            <v>-</v>
          </cell>
          <cell r="I83" t="str">
            <v>-</v>
          </cell>
          <cell r="J83" t="str">
            <v>-</v>
          </cell>
          <cell r="K83" t="str">
            <v>-</v>
          </cell>
          <cell r="L83" t="str">
            <v>-</v>
          </cell>
          <cell r="M83">
            <v>5</v>
          </cell>
        </row>
        <row r="84">
          <cell r="A84" t="str">
            <v>RIO BONITO DO IGUAÇU2013</v>
          </cell>
          <cell r="B84" t="str">
            <v>RIO BONITO DO IGUAÇU</v>
          </cell>
          <cell r="C84">
            <v>2013</v>
          </cell>
          <cell r="D84">
            <v>1</v>
          </cell>
          <cell r="E84">
            <v>4</v>
          </cell>
          <cell r="F84" t="str">
            <v>-</v>
          </cell>
          <cell r="G84" t="str">
            <v>-</v>
          </cell>
          <cell r="H84" t="str">
            <v>-</v>
          </cell>
          <cell r="I84">
            <v>1</v>
          </cell>
          <cell r="J84" t="str">
            <v>-</v>
          </cell>
          <cell r="K84" t="str">
            <v>-</v>
          </cell>
          <cell r="L84" t="str">
            <v>-</v>
          </cell>
          <cell r="M84">
            <v>6</v>
          </cell>
        </row>
        <row r="85">
          <cell r="A85" t="str">
            <v>RIO BONITO DO IGUAÇU2014</v>
          </cell>
          <cell r="B85" t="str">
            <v>RIO BONITO DO IGUAÇU</v>
          </cell>
          <cell r="C85">
            <v>2014</v>
          </cell>
          <cell r="D85">
            <v>1</v>
          </cell>
          <cell r="E85">
            <v>4</v>
          </cell>
          <cell r="F85" t="str">
            <v>-</v>
          </cell>
          <cell r="G85" t="str">
            <v>-</v>
          </cell>
          <cell r="H85" t="str">
            <v>-</v>
          </cell>
          <cell r="I85" t="str">
            <v>-</v>
          </cell>
          <cell r="J85">
            <v>1</v>
          </cell>
          <cell r="K85" t="str">
            <v>-</v>
          </cell>
          <cell r="L85" t="str">
            <v>-</v>
          </cell>
          <cell r="M85">
            <v>6</v>
          </cell>
        </row>
        <row r="86">
          <cell r="A86" t="str">
            <v>MARQUINHO2009</v>
          </cell>
          <cell r="B86" t="str">
            <v>MARQUINHO</v>
          </cell>
          <cell r="C86">
            <v>2009</v>
          </cell>
          <cell r="D86" t="str">
            <v>-</v>
          </cell>
          <cell r="E86">
            <v>2</v>
          </cell>
          <cell r="F86" t="str">
            <v>-</v>
          </cell>
          <cell r="G86" t="str">
            <v>-</v>
          </cell>
          <cell r="H86" t="str">
            <v>-</v>
          </cell>
          <cell r="I86" t="str">
            <v>-</v>
          </cell>
          <cell r="J86" t="str">
            <v>-</v>
          </cell>
          <cell r="K86" t="str">
            <v>-</v>
          </cell>
          <cell r="L86" t="str">
            <v>-</v>
          </cell>
          <cell r="M86">
            <v>2</v>
          </cell>
        </row>
        <row r="87">
          <cell r="A87" t="str">
            <v>MARQUINHO2010</v>
          </cell>
          <cell r="B87" t="str">
            <v>MARQUINHO</v>
          </cell>
          <cell r="C87">
            <v>2010</v>
          </cell>
          <cell r="D87" t="str">
            <v>-</v>
          </cell>
          <cell r="E87">
            <v>2</v>
          </cell>
          <cell r="F87" t="str">
            <v>-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 t="str">
            <v>-</v>
          </cell>
          <cell r="L87" t="str">
            <v>-</v>
          </cell>
          <cell r="M87">
            <v>2</v>
          </cell>
        </row>
        <row r="88">
          <cell r="A88" t="str">
            <v>MARQUINHO2011</v>
          </cell>
          <cell r="B88" t="str">
            <v>MARQUINHO</v>
          </cell>
          <cell r="C88">
            <v>2011</v>
          </cell>
          <cell r="D88" t="str">
            <v>-</v>
          </cell>
          <cell r="E88">
            <v>2</v>
          </cell>
          <cell r="F88" t="str">
            <v>-</v>
          </cell>
          <cell r="G88" t="str">
            <v>-</v>
          </cell>
          <cell r="H88" t="str">
            <v>-</v>
          </cell>
          <cell r="I88" t="str">
            <v>-</v>
          </cell>
          <cell r="J88" t="str">
            <v>-</v>
          </cell>
          <cell r="K88" t="str">
            <v>-</v>
          </cell>
          <cell r="L88" t="str">
            <v>-</v>
          </cell>
          <cell r="M88">
            <v>2</v>
          </cell>
        </row>
        <row r="89">
          <cell r="A89" t="str">
            <v>MARQUINHO2012</v>
          </cell>
          <cell r="B89" t="str">
            <v>MARQUINHO</v>
          </cell>
          <cell r="C89">
            <v>2012</v>
          </cell>
          <cell r="D89" t="str">
            <v>-</v>
          </cell>
          <cell r="E89">
            <v>2</v>
          </cell>
          <cell r="F89" t="str">
            <v>-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 t="str">
            <v>-</v>
          </cell>
          <cell r="L89" t="str">
            <v>-</v>
          </cell>
          <cell r="M89">
            <v>2</v>
          </cell>
        </row>
        <row r="90">
          <cell r="A90" t="str">
            <v>MARQUINHO2013</v>
          </cell>
          <cell r="B90" t="str">
            <v>MARQUINHO</v>
          </cell>
          <cell r="C90">
            <v>2013</v>
          </cell>
          <cell r="D90" t="str">
            <v>-</v>
          </cell>
          <cell r="E90">
            <v>2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 t="str">
            <v>-</v>
          </cell>
          <cell r="L90" t="str">
            <v>-</v>
          </cell>
          <cell r="M90">
            <v>2</v>
          </cell>
        </row>
        <row r="91">
          <cell r="A91" t="str">
            <v>MARQUINHO2014</v>
          </cell>
          <cell r="B91" t="str">
            <v>MARQUINHO</v>
          </cell>
          <cell r="C91">
            <v>2014</v>
          </cell>
          <cell r="D91" t="str">
            <v>-</v>
          </cell>
          <cell r="E91">
            <v>2</v>
          </cell>
          <cell r="F91" t="str">
            <v>-</v>
          </cell>
          <cell r="G91" t="str">
            <v>-</v>
          </cell>
          <cell r="H91" t="str">
            <v>-</v>
          </cell>
          <cell r="I91" t="str">
            <v>-</v>
          </cell>
          <cell r="J91" t="str">
            <v>-</v>
          </cell>
          <cell r="K91" t="str">
            <v>-</v>
          </cell>
          <cell r="L91" t="str">
            <v>-</v>
          </cell>
          <cell r="M91">
            <v>2</v>
          </cell>
        </row>
        <row r="92">
          <cell r="A92" t="str">
            <v>SÃO CARLOS DO IVAI2009</v>
          </cell>
          <cell r="B92" t="str">
            <v>SÃO CARLOS DO IVAI</v>
          </cell>
          <cell r="C92">
            <v>2009</v>
          </cell>
          <cell r="D92">
            <v>2</v>
          </cell>
          <cell r="E92" t="str">
            <v>-</v>
          </cell>
          <cell r="F92" t="str">
            <v>-</v>
          </cell>
          <cell r="G92" t="str">
            <v>-</v>
          </cell>
          <cell r="H92" t="str">
            <v>-</v>
          </cell>
          <cell r="I92" t="str">
            <v>-</v>
          </cell>
          <cell r="J92" t="str">
            <v>-</v>
          </cell>
          <cell r="K92" t="str">
            <v>-</v>
          </cell>
          <cell r="L92" t="str">
            <v>-</v>
          </cell>
          <cell r="M92">
            <v>2</v>
          </cell>
        </row>
        <row r="93">
          <cell r="A93" t="str">
            <v>SÃO CARLOS DO IVAI2010</v>
          </cell>
          <cell r="B93" t="str">
            <v>SÃO CARLOS DO IVAI</v>
          </cell>
          <cell r="C93">
            <v>2010</v>
          </cell>
          <cell r="D93">
            <v>2</v>
          </cell>
          <cell r="E93" t="str">
            <v>-</v>
          </cell>
          <cell r="F93" t="str">
            <v>-</v>
          </cell>
          <cell r="G93" t="str">
            <v>-</v>
          </cell>
          <cell r="H93" t="str">
            <v>-</v>
          </cell>
          <cell r="I93" t="str">
            <v>-</v>
          </cell>
          <cell r="J93" t="str">
            <v>-</v>
          </cell>
          <cell r="K93" t="str">
            <v>-</v>
          </cell>
          <cell r="L93" t="str">
            <v>-</v>
          </cell>
          <cell r="M93">
            <v>2</v>
          </cell>
        </row>
        <row r="94">
          <cell r="A94" t="str">
            <v>SÃO CARLOS DO IVAI2011</v>
          </cell>
          <cell r="B94" t="str">
            <v>SÃO CARLOS DO IVAI</v>
          </cell>
          <cell r="C94">
            <v>2011</v>
          </cell>
          <cell r="D94">
            <v>2</v>
          </cell>
          <cell r="E94" t="str">
            <v>-</v>
          </cell>
          <cell r="F94" t="str">
            <v>-</v>
          </cell>
          <cell r="G94" t="str">
            <v>-</v>
          </cell>
          <cell r="H94" t="str">
            <v>-</v>
          </cell>
          <cell r="I94" t="str">
            <v>-</v>
          </cell>
          <cell r="J94" t="str">
            <v>-</v>
          </cell>
          <cell r="K94" t="str">
            <v>-</v>
          </cell>
          <cell r="L94" t="str">
            <v>-</v>
          </cell>
          <cell r="M94">
            <v>2</v>
          </cell>
        </row>
        <row r="95">
          <cell r="A95" t="str">
            <v>SÃO CARLOS DO IVAI2012</v>
          </cell>
          <cell r="B95" t="str">
            <v>SÃO CARLOS DO IVAI</v>
          </cell>
          <cell r="C95">
            <v>2012</v>
          </cell>
          <cell r="D95">
            <v>2</v>
          </cell>
          <cell r="E95" t="str">
            <v>-</v>
          </cell>
          <cell r="F95" t="str">
            <v>-</v>
          </cell>
          <cell r="G95" t="str">
            <v>-</v>
          </cell>
          <cell r="H95" t="str">
            <v>-</v>
          </cell>
          <cell r="I95" t="str">
            <v>-</v>
          </cell>
          <cell r="J95" t="str">
            <v>-</v>
          </cell>
          <cell r="K95" t="str">
            <v>-</v>
          </cell>
          <cell r="L95" t="str">
            <v>-</v>
          </cell>
          <cell r="M95">
            <v>2</v>
          </cell>
        </row>
        <row r="96">
          <cell r="A96" t="str">
            <v>SÃO CARLOS DO IVAI2013</v>
          </cell>
          <cell r="B96" t="str">
            <v>SÃO CARLOS DO IVAI</v>
          </cell>
          <cell r="C96">
            <v>2013</v>
          </cell>
          <cell r="D96">
            <v>2</v>
          </cell>
          <cell r="E96" t="str">
            <v>-</v>
          </cell>
          <cell r="F96" t="str">
            <v>-</v>
          </cell>
          <cell r="G96" t="str">
            <v>-</v>
          </cell>
          <cell r="H96" t="str">
            <v>-</v>
          </cell>
          <cell r="I96" t="str">
            <v>-</v>
          </cell>
          <cell r="J96" t="str">
            <v>-</v>
          </cell>
          <cell r="K96" t="str">
            <v>-</v>
          </cell>
          <cell r="L96" t="str">
            <v>-</v>
          </cell>
          <cell r="M96">
            <v>2</v>
          </cell>
        </row>
        <row r="97">
          <cell r="A97" t="str">
            <v>SÃO CARLOS DO IVAI2014</v>
          </cell>
          <cell r="B97" t="str">
            <v>SÃO CARLOS DO IVAI</v>
          </cell>
          <cell r="C97">
            <v>2014</v>
          </cell>
          <cell r="D97">
            <v>1</v>
          </cell>
          <cell r="E97" t="str">
            <v>-</v>
          </cell>
          <cell r="F97">
            <v>1</v>
          </cell>
          <cell r="G97" t="str">
            <v>-</v>
          </cell>
          <cell r="H97" t="str">
            <v>-</v>
          </cell>
          <cell r="I97" t="str">
            <v>-</v>
          </cell>
          <cell r="J97" t="str">
            <v>-</v>
          </cell>
          <cell r="K97" t="str">
            <v>-</v>
          </cell>
          <cell r="L97" t="str">
            <v>-</v>
          </cell>
          <cell r="M97">
            <v>2</v>
          </cell>
        </row>
        <row r="98">
          <cell r="A98" t="str">
            <v>SANTA CRUZ DO MONTE CASTELO2009</v>
          </cell>
          <cell r="B98" t="str">
            <v>SANTA CRUZ DO MONTE CASTELO</v>
          </cell>
          <cell r="C98">
            <v>2009</v>
          </cell>
          <cell r="D98">
            <v>3</v>
          </cell>
          <cell r="E98" t="str">
            <v>-</v>
          </cell>
          <cell r="F98" t="str">
            <v>-</v>
          </cell>
          <cell r="G98" t="str">
            <v>-</v>
          </cell>
          <cell r="H98" t="str">
            <v>-</v>
          </cell>
          <cell r="I98" t="str">
            <v>-</v>
          </cell>
          <cell r="J98" t="str">
            <v>-</v>
          </cell>
          <cell r="K98" t="str">
            <v>-</v>
          </cell>
          <cell r="L98" t="str">
            <v>-</v>
          </cell>
          <cell r="M98">
            <v>3</v>
          </cell>
        </row>
        <row r="99">
          <cell r="A99" t="str">
            <v>SANTA CRUZ DO MONTE CASTELO2010</v>
          </cell>
          <cell r="B99" t="str">
            <v>SANTA CRUZ DO MONTE CASTELO</v>
          </cell>
          <cell r="C99">
            <v>2010</v>
          </cell>
          <cell r="D99">
            <v>2</v>
          </cell>
          <cell r="E99" t="str">
            <v>-</v>
          </cell>
          <cell r="F99">
            <v>1</v>
          </cell>
          <cell r="G99" t="str">
            <v>-</v>
          </cell>
          <cell r="H99" t="str">
            <v>-</v>
          </cell>
          <cell r="I99" t="str">
            <v>-</v>
          </cell>
          <cell r="J99" t="str">
            <v>-</v>
          </cell>
          <cell r="K99" t="str">
            <v>-</v>
          </cell>
          <cell r="L99" t="str">
            <v>-</v>
          </cell>
          <cell r="M99">
            <v>3</v>
          </cell>
        </row>
        <row r="100">
          <cell r="A100" t="str">
            <v>SANTA CRUZ DO MONTE CASTELO2011</v>
          </cell>
          <cell r="B100" t="str">
            <v>SANTA CRUZ DO MONTE CASTELO</v>
          </cell>
          <cell r="C100">
            <v>2011</v>
          </cell>
          <cell r="D100">
            <v>2</v>
          </cell>
          <cell r="E100" t="str">
            <v>-</v>
          </cell>
          <cell r="F100">
            <v>1</v>
          </cell>
          <cell r="G100" t="str">
            <v>-</v>
          </cell>
          <cell r="H100" t="str">
            <v>-</v>
          </cell>
          <cell r="I100" t="str">
            <v>-</v>
          </cell>
          <cell r="J100" t="str">
            <v>-</v>
          </cell>
          <cell r="K100" t="str">
            <v>-</v>
          </cell>
          <cell r="L100" t="str">
            <v>-</v>
          </cell>
          <cell r="M100">
            <v>3</v>
          </cell>
        </row>
        <row r="101">
          <cell r="A101" t="str">
            <v>SANTA CRUZ DO MONTE CASTELO2012</v>
          </cell>
          <cell r="B101" t="str">
            <v>SANTA CRUZ DO MONTE CASTELO</v>
          </cell>
          <cell r="C101">
            <v>2012</v>
          </cell>
          <cell r="D101">
            <v>2</v>
          </cell>
          <cell r="E101" t="str">
            <v>-</v>
          </cell>
          <cell r="F101">
            <v>1</v>
          </cell>
          <cell r="G101" t="str">
            <v>-</v>
          </cell>
          <cell r="H101" t="str">
            <v>-</v>
          </cell>
          <cell r="I101" t="str">
            <v>-</v>
          </cell>
          <cell r="J101" t="str">
            <v>-</v>
          </cell>
          <cell r="K101" t="str">
            <v>-</v>
          </cell>
          <cell r="L101" t="str">
            <v>-</v>
          </cell>
          <cell r="M101">
            <v>3</v>
          </cell>
        </row>
        <row r="102">
          <cell r="A102" t="str">
            <v>SANTA CRUZ DO MONTE CASTELO2013</v>
          </cell>
          <cell r="B102" t="str">
            <v>SANTA CRUZ DO MONTE CASTELO</v>
          </cell>
          <cell r="C102">
            <v>2013</v>
          </cell>
          <cell r="D102">
            <v>2</v>
          </cell>
          <cell r="E102" t="str">
            <v>-</v>
          </cell>
          <cell r="F102">
            <v>1</v>
          </cell>
          <cell r="G102" t="str">
            <v>-</v>
          </cell>
          <cell r="H102" t="str">
            <v>-</v>
          </cell>
          <cell r="I102" t="str">
            <v>-</v>
          </cell>
          <cell r="J102" t="str">
            <v>-</v>
          </cell>
          <cell r="K102" t="str">
            <v>-</v>
          </cell>
          <cell r="L102" t="str">
            <v>-</v>
          </cell>
          <cell r="M102">
            <v>3</v>
          </cell>
        </row>
        <row r="103">
          <cell r="A103" t="str">
            <v>SANTA CRUZ DO MONTE CASTELO2014</v>
          </cell>
          <cell r="B103" t="str">
            <v>SANTA CRUZ DO MONTE CASTELO</v>
          </cell>
          <cell r="C103">
            <v>2014</v>
          </cell>
          <cell r="D103">
            <v>2</v>
          </cell>
          <cell r="E103" t="str">
            <v>-</v>
          </cell>
          <cell r="F103">
            <v>1</v>
          </cell>
          <cell r="G103" t="str">
            <v>-</v>
          </cell>
          <cell r="H103" t="str">
            <v>-</v>
          </cell>
          <cell r="I103" t="str">
            <v>-</v>
          </cell>
          <cell r="J103" t="str">
            <v>-</v>
          </cell>
          <cell r="K103" t="str">
            <v>-</v>
          </cell>
          <cell r="L103" t="str">
            <v>-</v>
          </cell>
          <cell r="M103">
            <v>3</v>
          </cell>
        </row>
        <row r="104">
          <cell r="A104" t="str">
            <v>MAMBORE2009</v>
          </cell>
          <cell r="B104" t="str">
            <v>MAMBORE</v>
          </cell>
          <cell r="C104">
            <v>2009</v>
          </cell>
          <cell r="D104">
            <v>1</v>
          </cell>
          <cell r="E104">
            <v>2</v>
          </cell>
          <cell r="F104">
            <v>1</v>
          </cell>
          <cell r="G104" t="str">
            <v>-</v>
          </cell>
          <cell r="H104" t="str">
            <v>-</v>
          </cell>
          <cell r="I104" t="str">
            <v>-</v>
          </cell>
          <cell r="J104" t="str">
            <v>-</v>
          </cell>
          <cell r="K104" t="str">
            <v>-</v>
          </cell>
          <cell r="L104" t="str">
            <v>-</v>
          </cell>
          <cell r="M104">
            <v>4</v>
          </cell>
        </row>
        <row r="105">
          <cell r="A105" t="str">
            <v>MAMBORE2010</v>
          </cell>
          <cell r="B105" t="str">
            <v>MAMBORE</v>
          </cell>
          <cell r="C105">
            <v>2010</v>
          </cell>
          <cell r="D105">
            <v>1</v>
          </cell>
          <cell r="E105">
            <v>2</v>
          </cell>
          <cell r="F105">
            <v>1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 t="str">
            <v>-</v>
          </cell>
          <cell r="L105" t="str">
            <v>-</v>
          </cell>
          <cell r="M105">
            <v>4</v>
          </cell>
        </row>
        <row r="106">
          <cell r="A106" t="str">
            <v>MAMBORE2011</v>
          </cell>
          <cell r="B106" t="str">
            <v>MAMBORE</v>
          </cell>
          <cell r="C106">
            <v>2011</v>
          </cell>
          <cell r="D106">
            <v>1</v>
          </cell>
          <cell r="E106">
            <v>3</v>
          </cell>
          <cell r="F106">
            <v>1</v>
          </cell>
          <cell r="G106" t="str">
            <v>-</v>
          </cell>
          <cell r="H106" t="str">
            <v>-</v>
          </cell>
          <cell r="I106" t="str">
            <v>-</v>
          </cell>
          <cell r="J106">
            <v>1</v>
          </cell>
          <cell r="K106" t="str">
            <v>-</v>
          </cell>
          <cell r="L106" t="str">
            <v>-</v>
          </cell>
          <cell r="M106">
            <v>6</v>
          </cell>
        </row>
        <row r="107">
          <cell r="A107" t="str">
            <v>MAMBORE2012</v>
          </cell>
          <cell r="B107" t="str">
            <v>MAMBORE</v>
          </cell>
          <cell r="C107">
            <v>2012</v>
          </cell>
          <cell r="D107">
            <v>1</v>
          </cell>
          <cell r="E107">
            <v>3</v>
          </cell>
          <cell r="F107">
            <v>1</v>
          </cell>
          <cell r="G107" t="str">
            <v>-</v>
          </cell>
          <cell r="H107" t="str">
            <v>-</v>
          </cell>
          <cell r="I107" t="str">
            <v>-</v>
          </cell>
          <cell r="J107">
            <v>1</v>
          </cell>
          <cell r="K107" t="str">
            <v>-</v>
          </cell>
          <cell r="L107" t="str">
            <v>-</v>
          </cell>
          <cell r="M107">
            <v>6</v>
          </cell>
        </row>
        <row r="108">
          <cell r="A108" t="str">
            <v>MAMBORE2013</v>
          </cell>
          <cell r="B108" t="str">
            <v>MAMBORE</v>
          </cell>
          <cell r="C108">
            <v>2013</v>
          </cell>
          <cell r="D108">
            <v>1</v>
          </cell>
          <cell r="E108">
            <v>4</v>
          </cell>
          <cell r="F108" t="str">
            <v>-</v>
          </cell>
          <cell r="G108" t="str">
            <v>-</v>
          </cell>
          <cell r="H108" t="str">
            <v>-</v>
          </cell>
          <cell r="I108" t="str">
            <v>-</v>
          </cell>
          <cell r="J108">
            <v>1</v>
          </cell>
          <cell r="K108" t="str">
            <v>-</v>
          </cell>
          <cell r="L108" t="str">
            <v>-</v>
          </cell>
          <cell r="M108">
            <v>6</v>
          </cell>
        </row>
        <row r="109">
          <cell r="A109" t="str">
            <v>MAMBORE2014</v>
          </cell>
          <cell r="B109" t="str">
            <v>MAMBORE</v>
          </cell>
          <cell r="C109">
            <v>2014</v>
          </cell>
          <cell r="D109">
            <v>1</v>
          </cell>
          <cell r="E109">
            <v>4</v>
          </cell>
          <cell r="F109" t="str">
            <v>-</v>
          </cell>
          <cell r="G109" t="str">
            <v>-</v>
          </cell>
          <cell r="H109" t="str">
            <v>-</v>
          </cell>
          <cell r="I109" t="str">
            <v>-</v>
          </cell>
          <cell r="J109">
            <v>1</v>
          </cell>
          <cell r="K109" t="str">
            <v>-</v>
          </cell>
          <cell r="L109" t="str">
            <v>-</v>
          </cell>
          <cell r="M109">
            <v>6</v>
          </cell>
        </row>
        <row r="110">
          <cell r="A110" t="str">
            <v>NOVA CANTU2009</v>
          </cell>
          <cell r="B110" t="str">
            <v>NOVA CANTU</v>
          </cell>
          <cell r="C110">
            <v>2009</v>
          </cell>
          <cell r="D110">
            <v>1</v>
          </cell>
          <cell r="E110">
            <v>1</v>
          </cell>
          <cell r="F110" t="str">
            <v>-</v>
          </cell>
          <cell r="G110">
            <v>1</v>
          </cell>
          <cell r="H110" t="str">
            <v>-</v>
          </cell>
          <cell r="I110" t="str">
            <v>-</v>
          </cell>
          <cell r="J110" t="str">
            <v>-</v>
          </cell>
          <cell r="K110" t="str">
            <v>-</v>
          </cell>
          <cell r="L110" t="str">
            <v>-</v>
          </cell>
          <cell r="M110">
            <v>3</v>
          </cell>
        </row>
        <row r="111">
          <cell r="A111" t="str">
            <v>NOVA CANTU2010</v>
          </cell>
          <cell r="B111" t="str">
            <v>NOVA CANTU</v>
          </cell>
          <cell r="C111">
            <v>2010</v>
          </cell>
          <cell r="D111">
            <v>1</v>
          </cell>
          <cell r="E111">
            <v>1</v>
          </cell>
          <cell r="F111" t="str">
            <v>-</v>
          </cell>
          <cell r="G111">
            <v>1</v>
          </cell>
          <cell r="H111" t="str">
            <v>-</v>
          </cell>
          <cell r="I111" t="str">
            <v>-</v>
          </cell>
          <cell r="J111" t="str">
            <v>-</v>
          </cell>
          <cell r="K111" t="str">
            <v>-</v>
          </cell>
          <cell r="L111" t="str">
            <v>-</v>
          </cell>
          <cell r="M111">
            <v>3</v>
          </cell>
        </row>
        <row r="112">
          <cell r="A112" t="str">
            <v>NOVA CANTU2011</v>
          </cell>
          <cell r="B112" t="str">
            <v>NOVA CANTU</v>
          </cell>
          <cell r="C112">
            <v>2011</v>
          </cell>
          <cell r="D112">
            <v>2</v>
          </cell>
          <cell r="E112" t="str">
            <v>-</v>
          </cell>
          <cell r="F112" t="str">
            <v>-</v>
          </cell>
          <cell r="G112">
            <v>1</v>
          </cell>
          <cell r="H112" t="str">
            <v>-</v>
          </cell>
          <cell r="I112" t="str">
            <v>-</v>
          </cell>
          <cell r="J112" t="str">
            <v>-</v>
          </cell>
          <cell r="K112" t="str">
            <v>-</v>
          </cell>
          <cell r="L112" t="str">
            <v>-</v>
          </cell>
          <cell r="M112">
            <v>3</v>
          </cell>
        </row>
        <row r="113">
          <cell r="A113" t="str">
            <v>NOVA CANTU2012</v>
          </cell>
          <cell r="B113" t="str">
            <v>NOVA CANTU</v>
          </cell>
          <cell r="C113">
            <v>2012</v>
          </cell>
          <cell r="D113">
            <v>2</v>
          </cell>
          <cell r="E113" t="str">
            <v>-</v>
          </cell>
          <cell r="F113" t="str">
            <v>-</v>
          </cell>
          <cell r="G113">
            <v>1</v>
          </cell>
          <cell r="H113" t="str">
            <v>-</v>
          </cell>
          <cell r="I113" t="str">
            <v>-</v>
          </cell>
          <cell r="J113" t="str">
            <v>-</v>
          </cell>
          <cell r="K113" t="str">
            <v>-</v>
          </cell>
          <cell r="L113" t="str">
            <v>-</v>
          </cell>
          <cell r="M113">
            <v>3</v>
          </cell>
        </row>
        <row r="114">
          <cell r="A114" t="str">
            <v>NOVA CANTU2013</v>
          </cell>
          <cell r="B114" t="str">
            <v>NOVA CANTU</v>
          </cell>
          <cell r="C114">
            <v>2013</v>
          </cell>
          <cell r="D114" t="str">
            <v>-</v>
          </cell>
          <cell r="E114">
            <v>1</v>
          </cell>
          <cell r="F114" t="str">
            <v>-</v>
          </cell>
          <cell r="G114">
            <v>1</v>
          </cell>
          <cell r="H114" t="str">
            <v>-</v>
          </cell>
          <cell r="I114" t="str">
            <v>-</v>
          </cell>
          <cell r="J114" t="str">
            <v>-</v>
          </cell>
          <cell r="K114" t="str">
            <v>-</v>
          </cell>
          <cell r="L114" t="str">
            <v>-</v>
          </cell>
          <cell r="M114">
            <v>2</v>
          </cell>
        </row>
        <row r="115">
          <cell r="A115" t="str">
            <v>NOVA CANTU2014</v>
          </cell>
          <cell r="B115" t="str">
            <v>NOVA CANTU</v>
          </cell>
          <cell r="C115">
            <v>2014</v>
          </cell>
          <cell r="D115">
            <v>2</v>
          </cell>
          <cell r="E115" t="str">
            <v>-</v>
          </cell>
          <cell r="F115" t="str">
            <v>-</v>
          </cell>
          <cell r="G115">
            <v>1</v>
          </cell>
          <cell r="H115" t="str">
            <v>-</v>
          </cell>
          <cell r="I115" t="str">
            <v>-</v>
          </cell>
          <cell r="J115" t="str">
            <v>-</v>
          </cell>
          <cell r="K115" t="str">
            <v>-</v>
          </cell>
          <cell r="L115" t="str">
            <v>-</v>
          </cell>
          <cell r="M115">
            <v>3</v>
          </cell>
        </row>
        <row r="116">
          <cell r="A116" t="str">
            <v>TAPES2009</v>
          </cell>
          <cell r="B116" t="str">
            <v>TAPES</v>
          </cell>
          <cell r="C116">
            <v>2009</v>
          </cell>
          <cell r="D116">
            <v>3</v>
          </cell>
          <cell r="E116">
            <v>1</v>
          </cell>
          <cell r="F116" t="str">
            <v>-</v>
          </cell>
          <cell r="G116" t="str">
            <v>-</v>
          </cell>
          <cell r="H116" t="str">
            <v>-</v>
          </cell>
          <cell r="I116" t="str">
            <v>-</v>
          </cell>
          <cell r="J116" t="str">
            <v>-</v>
          </cell>
          <cell r="K116" t="str">
            <v>-</v>
          </cell>
          <cell r="L116" t="str">
            <v>-</v>
          </cell>
          <cell r="M116">
            <v>4</v>
          </cell>
        </row>
        <row r="117">
          <cell r="A117" t="str">
            <v>TAPES2010</v>
          </cell>
          <cell r="B117" t="str">
            <v>TAPES</v>
          </cell>
          <cell r="C117">
            <v>2010</v>
          </cell>
          <cell r="D117">
            <v>3</v>
          </cell>
          <cell r="E117">
            <v>1</v>
          </cell>
          <cell r="F117" t="str">
            <v>-</v>
          </cell>
          <cell r="G117" t="str">
            <v>-</v>
          </cell>
          <cell r="H117" t="str">
            <v>-</v>
          </cell>
          <cell r="I117" t="str">
            <v>-</v>
          </cell>
          <cell r="J117" t="str">
            <v>-</v>
          </cell>
          <cell r="K117" t="str">
            <v>-</v>
          </cell>
          <cell r="L117" t="str">
            <v>-</v>
          </cell>
          <cell r="M117">
            <v>4</v>
          </cell>
        </row>
        <row r="118">
          <cell r="A118" t="str">
            <v>TAPES2011</v>
          </cell>
          <cell r="B118" t="str">
            <v>TAPES</v>
          </cell>
          <cell r="C118">
            <v>2011</v>
          </cell>
          <cell r="D118">
            <v>3</v>
          </cell>
          <cell r="E118">
            <v>1</v>
          </cell>
          <cell r="F118" t="str">
            <v>-</v>
          </cell>
          <cell r="G118" t="str">
            <v>-</v>
          </cell>
          <cell r="H118" t="str">
            <v>-</v>
          </cell>
          <cell r="I118" t="str">
            <v>-</v>
          </cell>
          <cell r="J118" t="str">
            <v>-</v>
          </cell>
          <cell r="K118" t="str">
            <v>-</v>
          </cell>
          <cell r="L118" t="str">
            <v>-</v>
          </cell>
          <cell r="M118">
            <v>4</v>
          </cell>
        </row>
        <row r="119">
          <cell r="A119" t="str">
            <v>TAPES2012</v>
          </cell>
          <cell r="B119" t="str">
            <v>TAPES</v>
          </cell>
          <cell r="C119">
            <v>2012</v>
          </cell>
          <cell r="D119">
            <v>3</v>
          </cell>
          <cell r="E119">
            <v>1</v>
          </cell>
          <cell r="F119" t="str">
            <v>-</v>
          </cell>
          <cell r="G119" t="str">
            <v>-</v>
          </cell>
          <cell r="H119" t="str">
            <v>-</v>
          </cell>
          <cell r="I119" t="str">
            <v>-</v>
          </cell>
          <cell r="J119" t="str">
            <v>-</v>
          </cell>
          <cell r="K119" t="str">
            <v>-</v>
          </cell>
          <cell r="L119" t="str">
            <v>-</v>
          </cell>
          <cell r="M119">
            <v>4</v>
          </cell>
        </row>
        <row r="120">
          <cell r="A120" t="str">
            <v>TAPES2013</v>
          </cell>
          <cell r="B120" t="str">
            <v>TAPES</v>
          </cell>
          <cell r="C120">
            <v>2013</v>
          </cell>
          <cell r="D120">
            <v>1</v>
          </cell>
          <cell r="E120">
            <v>1</v>
          </cell>
          <cell r="F120" t="str">
            <v>-</v>
          </cell>
          <cell r="G120" t="str">
            <v>-</v>
          </cell>
          <cell r="H120" t="str">
            <v>-</v>
          </cell>
          <cell r="I120" t="str">
            <v>-</v>
          </cell>
          <cell r="J120" t="str">
            <v>-</v>
          </cell>
          <cell r="K120" t="str">
            <v>-</v>
          </cell>
          <cell r="L120" t="str">
            <v>-</v>
          </cell>
          <cell r="M120">
            <v>2</v>
          </cell>
        </row>
        <row r="121">
          <cell r="A121" t="str">
            <v>TAPES2014</v>
          </cell>
          <cell r="B121" t="str">
            <v>TAPES</v>
          </cell>
          <cell r="C121">
            <v>2014</v>
          </cell>
          <cell r="D121">
            <v>3</v>
          </cell>
          <cell r="E121" t="str">
            <v>-</v>
          </cell>
          <cell r="F121" t="str">
            <v>-</v>
          </cell>
          <cell r="G121" t="str">
            <v>-</v>
          </cell>
          <cell r="H121" t="str">
            <v>-</v>
          </cell>
          <cell r="I121" t="str">
            <v>-</v>
          </cell>
          <cell r="J121" t="str">
            <v>-</v>
          </cell>
          <cell r="K121" t="str">
            <v>-</v>
          </cell>
          <cell r="L121" t="str">
            <v>-</v>
          </cell>
          <cell r="M121">
            <v>3</v>
          </cell>
        </row>
        <row r="122">
          <cell r="A122" t="str">
            <v>SÃO GONÇALO DO PARÁ2009</v>
          </cell>
          <cell r="B122" t="str">
            <v>SÃO GONÇALO DO PARÁ</v>
          </cell>
          <cell r="C122">
            <v>2009</v>
          </cell>
          <cell r="D122">
            <v>2</v>
          </cell>
          <cell r="E122">
            <v>1</v>
          </cell>
          <cell r="F122" t="str">
            <v>-</v>
          </cell>
          <cell r="G122" t="str">
            <v>-</v>
          </cell>
          <cell r="H122" t="str">
            <v>-</v>
          </cell>
          <cell r="I122" t="str">
            <v>-</v>
          </cell>
          <cell r="J122" t="str">
            <v>-</v>
          </cell>
          <cell r="K122" t="str">
            <v>-</v>
          </cell>
          <cell r="L122" t="str">
            <v>-</v>
          </cell>
          <cell r="M122">
            <v>3</v>
          </cell>
        </row>
        <row r="123">
          <cell r="A123" t="str">
            <v>SÃO GONÇALO DO PARÁ2010</v>
          </cell>
          <cell r="B123" t="str">
            <v>SÃO GONÇALO DO PARÁ</v>
          </cell>
          <cell r="C123">
            <v>2010</v>
          </cell>
          <cell r="D123">
            <v>3</v>
          </cell>
          <cell r="E123">
            <v>1</v>
          </cell>
          <cell r="F123" t="str">
            <v>-</v>
          </cell>
          <cell r="G123" t="str">
            <v>-</v>
          </cell>
          <cell r="H123" t="str">
            <v>-</v>
          </cell>
          <cell r="I123" t="str">
            <v>-</v>
          </cell>
          <cell r="J123" t="str">
            <v>-</v>
          </cell>
          <cell r="K123" t="str">
            <v>-</v>
          </cell>
          <cell r="L123" t="str">
            <v>-</v>
          </cell>
          <cell r="M123">
            <v>4</v>
          </cell>
        </row>
        <row r="124">
          <cell r="A124" t="str">
            <v>SÃO GONÇALO DO PARÁ2011</v>
          </cell>
          <cell r="B124" t="str">
            <v>SÃO GONÇALO DO PARÁ</v>
          </cell>
          <cell r="C124">
            <v>2011</v>
          </cell>
          <cell r="D124">
            <v>2</v>
          </cell>
          <cell r="E124">
            <v>2</v>
          </cell>
          <cell r="F124" t="str">
            <v>-</v>
          </cell>
          <cell r="G124" t="str">
            <v>-</v>
          </cell>
          <cell r="H124" t="str">
            <v>-</v>
          </cell>
          <cell r="I124" t="str">
            <v>-</v>
          </cell>
          <cell r="J124" t="str">
            <v>-</v>
          </cell>
          <cell r="K124" t="str">
            <v>-</v>
          </cell>
          <cell r="L124" t="str">
            <v>-</v>
          </cell>
          <cell r="M124">
            <v>4</v>
          </cell>
        </row>
        <row r="125">
          <cell r="A125" t="str">
            <v>SÃO GONÇALO DO PARÁ2012</v>
          </cell>
          <cell r="B125" t="str">
            <v>SÃO GONÇALO DO PARÁ</v>
          </cell>
          <cell r="C125">
            <v>2012</v>
          </cell>
          <cell r="D125">
            <v>2</v>
          </cell>
          <cell r="E125">
            <v>2</v>
          </cell>
          <cell r="F125" t="str">
            <v>-</v>
          </cell>
          <cell r="G125" t="str">
            <v>-</v>
          </cell>
          <cell r="H125" t="str">
            <v>-</v>
          </cell>
          <cell r="I125" t="str">
            <v>-</v>
          </cell>
          <cell r="J125" t="str">
            <v>-</v>
          </cell>
          <cell r="K125" t="str">
            <v>-</v>
          </cell>
          <cell r="L125" t="str">
            <v>-</v>
          </cell>
          <cell r="M125">
            <v>4</v>
          </cell>
        </row>
        <row r="126">
          <cell r="A126" t="str">
            <v>SÃO GONÇALO DO PARÁ2013</v>
          </cell>
          <cell r="B126" t="str">
            <v>SÃO GONÇALO DO PARÁ</v>
          </cell>
          <cell r="C126">
            <v>2013</v>
          </cell>
          <cell r="D126">
            <v>2</v>
          </cell>
          <cell r="E126">
            <v>2</v>
          </cell>
          <cell r="F126" t="str">
            <v>-</v>
          </cell>
          <cell r="G126" t="str">
            <v>-</v>
          </cell>
          <cell r="H126" t="str">
            <v>-</v>
          </cell>
          <cell r="I126" t="str">
            <v>-</v>
          </cell>
          <cell r="J126" t="str">
            <v>-</v>
          </cell>
          <cell r="K126" t="str">
            <v>-</v>
          </cell>
          <cell r="L126" t="str">
            <v>-</v>
          </cell>
          <cell r="M126">
            <v>4</v>
          </cell>
        </row>
        <row r="127">
          <cell r="A127" t="str">
            <v>SÃO GONÇALO DO PARÁ2014</v>
          </cell>
          <cell r="B127" t="str">
            <v>SÃO GONÇALO DO PARÁ</v>
          </cell>
          <cell r="C127">
            <v>2014</v>
          </cell>
          <cell r="D127">
            <v>2</v>
          </cell>
          <cell r="E127">
            <v>2</v>
          </cell>
          <cell r="F127" t="str">
            <v>-</v>
          </cell>
          <cell r="G127" t="str">
            <v>-</v>
          </cell>
          <cell r="H127" t="str">
            <v>-</v>
          </cell>
          <cell r="I127" t="str">
            <v>-</v>
          </cell>
          <cell r="J127" t="str">
            <v>-</v>
          </cell>
          <cell r="K127" t="str">
            <v>-</v>
          </cell>
          <cell r="L127" t="str">
            <v>-</v>
          </cell>
          <cell r="M127">
            <v>4</v>
          </cell>
        </row>
        <row r="128">
          <cell r="A128" t="str">
            <v>DIVINÓPOLIS2009</v>
          </cell>
          <cell r="B128" t="str">
            <v>DIVINÓPOLIS</v>
          </cell>
          <cell r="C128">
            <v>2009</v>
          </cell>
          <cell r="D128" t="str">
            <v>-</v>
          </cell>
          <cell r="E128">
            <v>13</v>
          </cell>
          <cell r="F128">
            <v>2</v>
          </cell>
          <cell r="G128">
            <v>3</v>
          </cell>
          <cell r="H128">
            <v>1</v>
          </cell>
          <cell r="I128" t="str">
            <v>-</v>
          </cell>
          <cell r="J128" t="str">
            <v>-</v>
          </cell>
          <cell r="K128">
            <v>1</v>
          </cell>
          <cell r="L128" t="str">
            <v>-</v>
          </cell>
          <cell r="M128">
            <v>20</v>
          </cell>
        </row>
        <row r="129">
          <cell r="A129" t="str">
            <v>DIVINÓPOLIS2010</v>
          </cell>
          <cell r="B129" t="str">
            <v>DIVINÓPOLIS</v>
          </cell>
          <cell r="C129">
            <v>2010</v>
          </cell>
          <cell r="D129" t="str">
            <v>-</v>
          </cell>
          <cell r="E129">
            <v>14</v>
          </cell>
          <cell r="F129">
            <v>2</v>
          </cell>
          <cell r="G129">
            <v>3</v>
          </cell>
          <cell r="H129">
            <v>1</v>
          </cell>
          <cell r="I129" t="str">
            <v>-</v>
          </cell>
          <cell r="J129" t="str">
            <v>-</v>
          </cell>
          <cell r="K129">
            <v>1</v>
          </cell>
          <cell r="L129" t="str">
            <v>-</v>
          </cell>
          <cell r="M129">
            <v>21</v>
          </cell>
        </row>
        <row r="130">
          <cell r="A130" t="str">
            <v>DIVINÓPOLIS2011</v>
          </cell>
          <cell r="B130" t="str">
            <v>DIVINÓPOLIS</v>
          </cell>
          <cell r="C130">
            <v>2011</v>
          </cell>
          <cell r="D130" t="str">
            <v>-</v>
          </cell>
          <cell r="E130">
            <v>15</v>
          </cell>
          <cell r="F130">
            <v>2</v>
          </cell>
          <cell r="G130">
            <v>3</v>
          </cell>
          <cell r="H130">
            <v>1</v>
          </cell>
          <cell r="I130" t="str">
            <v>-</v>
          </cell>
          <cell r="J130" t="str">
            <v>-</v>
          </cell>
          <cell r="K130" t="str">
            <v>-</v>
          </cell>
          <cell r="L130" t="str">
            <v>-</v>
          </cell>
          <cell r="M130">
            <v>21</v>
          </cell>
        </row>
        <row r="131">
          <cell r="A131" t="str">
            <v>DIVINÓPOLIS2012</v>
          </cell>
          <cell r="B131" t="str">
            <v>DIVINÓPOLIS</v>
          </cell>
          <cell r="C131">
            <v>2012</v>
          </cell>
          <cell r="D131">
            <v>1</v>
          </cell>
          <cell r="E131">
            <v>14</v>
          </cell>
          <cell r="F131">
            <v>1</v>
          </cell>
          <cell r="G131">
            <v>2</v>
          </cell>
          <cell r="H131">
            <v>1</v>
          </cell>
          <cell r="I131" t="str">
            <v>-</v>
          </cell>
          <cell r="J131" t="str">
            <v>-</v>
          </cell>
          <cell r="K131" t="str">
            <v>-</v>
          </cell>
          <cell r="L131">
            <v>1</v>
          </cell>
          <cell r="M131">
            <v>20</v>
          </cell>
        </row>
        <row r="132">
          <cell r="A132" t="str">
            <v>DIVINÓPOLIS2013</v>
          </cell>
          <cell r="B132" t="str">
            <v>DIVINÓPOLIS</v>
          </cell>
          <cell r="C132">
            <v>2013</v>
          </cell>
          <cell r="D132">
            <v>4</v>
          </cell>
          <cell r="E132">
            <v>14</v>
          </cell>
          <cell r="F132">
            <v>2</v>
          </cell>
          <cell r="G132">
            <v>2</v>
          </cell>
          <cell r="H132">
            <v>1</v>
          </cell>
          <cell r="I132" t="str">
            <v>-</v>
          </cell>
          <cell r="J132" t="str">
            <v>-</v>
          </cell>
          <cell r="K132" t="str">
            <v>-</v>
          </cell>
          <cell r="L132" t="str">
            <v>-</v>
          </cell>
          <cell r="M132">
            <v>23</v>
          </cell>
        </row>
        <row r="133">
          <cell r="A133" t="str">
            <v>DIVINÓPOLIS2014</v>
          </cell>
          <cell r="B133" t="str">
            <v>DIVINÓPOLIS</v>
          </cell>
          <cell r="C133">
            <v>2014</v>
          </cell>
          <cell r="D133">
            <v>14</v>
          </cell>
          <cell r="E133">
            <v>16</v>
          </cell>
          <cell r="F133">
            <v>1</v>
          </cell>
          <cell r="G133" t="str">
            <v>-</v>
          </cell>
          <cell r="H133">
            <v>1</v>
          </cell>
          <cell r="I133" t="str">
            <v>-</v>
          </cell>
          <cell r="J133" t="str">
            <v>-</v>
          </cell>
          <cell r="K133" t="str">
            <v>-</v>
          </cell>
          <cell r="L133" t="str">
            <v>-</v>
          </cell>
          <cell r="M133">
            <v>32</v>
          </cell>
        </row>
        <row r="134">
          <cell r="A134" t="str">
            <v>ITAMBACURI2009</v>
          </cell>
          <cell r="B134" t="str">
            <v>ITAMBACURI</v>
          </cell>
          <cell r="C134">
            <v>2009</v>
          </cell>
          <cell r="D134">
            <v>2</v>
          </cell>
          <cell r="E134">
            <v>5</v>
          </cell>
          <cell r="F134" t="str">
            <v>-</v>
          </cell>
          <cell r="G134" t="str">
            <v>-</v>
          </cell>
          <cell r="H134" t="str">
            <v>-</v>
          </cell>
          <cell r="I134" t="str">
            <v>-</v>
          </cell>
          <cell r="J134" t="str">
            <v>-</v>
          </cell>
          <cell r="K134" t="str">
            <v>-</v>
          </cell>
          <cell r="L134" t="str">
            <v>-</v>
          </cell>
          <cell r="M134">
            <v>7</v>
          </cell>
        </row>
        <row r="135">
          <cell r="A135" t="str">
            <v>ITAMBACURI2010</v>
          </cell>
          <cell r="B135" t="str">
            <v>ITAMBACURI</v>
          </cell>
          <cell r="C135">
            <v>2010</v>
          </cell>
          <cell r="D135" t="str">
            <v>-</v>
          </cell>
          <cell r="E135">
            <v>7</v>
          </cell>
          <cell r="F135" t="str">
            <v>-</v>
          </cell>
          <cell r="G135" t="str">
            <v>-</v>
          </cell>
          <cell r="H135" t="str">
            <v>-</v>
          </cell>
          <cell r="I135" t="str">
            <v>-</v>
          </cell>
          <cell r="J135" t="str">
            <v>-</v>
          </cell>
          <cell r="K135" t="str">
            <v>-</v>
          </cell>
          <cell r="L135" t="str">
            <v>-</v>
          </cell>
          <cell r="M135">
            <v>7</v>
          </cell>
        </row>
        <row r="136">
          <cell r="A136" t="str">
            <v>ITAMBACURI2011</v>
          </cell>
          <cell r="B136" t="str">
            <v>ITAMBACURI</v>
          </cell>
          <cell r="C136">
            <v>2011</v>
          </cell>
          <cell r="D136" t="str">
            <v>-</v>
          </cell>
          <cell r="E136">
            <v>7</v>
          </cell>
          <cell r="F136" t="str">
            <v>-</v>
          </cell>
          <cell r="G136" t="str">
            <v>-</v>
          </cell>
          <cell r="H136" t="str">
            <v>-</v>
          </cell>
          <cell r="I136" t="str">
            <v>-</v>
          </cell>
          <cell r="J136" t="str">
            <v>-</v>
          </cell>
          <cell r="K136" t="str">
            <v>-</v>
          </cell>
          <cell r="L136" t="str">
            <v>-</v>
          </cell>
          <cell r="M136">
            <v>7</v>
          </cell>
        </row>
        <row r="137">
          <cell r="A137" t="str">
            <v>ITAMBACURI2012</v>
          </cell>
          <cell r="B137" t="str">
            <v>ITAMBACURI</v>
          </cell>
          <cell r="C137">
            <v>2012</v>
          </cell>
          <cell r="D137" t="str">
            <v>-</v>
          </cell>
          <cell r="E137">
            <v>7</v>
          </cell>
          <cell r="F137" t="str">
            <v>-</v>
          </cell>
          <cell r="G137" t="str">
            <v>-</v>
          </cell>
          <cell r="H137" t="str">
            <v>-</v>
          </cell>
          <cell r="I137" t="str">
            <v>-</v>
          </cell>
          <cell r="J137" t="str">
            <v>-</v>
          </cell>
          <cell r="K137" t="str">
            <v>-</v>
          </cell>
          <cell r="L137" t="str">
            <v>-</v>
          </cell>
          <cell r="M137">
            <v>7</v>
          </cell>
        </row>
        <row r="138">
          <cell r="A138" t="str">
            <v>ITAMBACURI2013</v>
          </cell>
          <cell r="B138" t="str">
            <v>ITAMBACURI</v>
          </cell>
          <cell r="C138">
            <v>2013</v>
          </cell>
          <cell r="D138" t="str">
            <v>-</v>
          </cell>
          <cell r="E138">
            <v>7</v>
          </cell>
          <cell r="F138" t="str">
            <v>-</v>
          </cell>
          <cell r="G138" t="str">
            <v>-</v>
          </cell>
          <cell r="H138" t="str">
            <v>-</v>
          </cell>
          <cell r="I138" t="str">
            <v>-</v>
          </cell>
          <cell r="J138">
            <v>1</v>
          </cell>
          <cell r="K138" t="str">
            <v>-</v>
          </cell>
          <cell r="L138" t="str">
            <v>-</v>
          </cell>
          <cell r="M138">
            <v>8</v>
          </cell>
        </row>
        <row r="139">
          <cell r="A139" t="str">
            <v>ITAMBACURI2014</v>
          </cell>
          <cell r="B139" t="str">
            <v>ITAMBACURI</v>
          </cell>
          <cell r="C139">
            <v>2014</v>
          </cell>
          <cell r="D139">
            <v>1</v>
          </cell>
          <cell r="E139">
            <v>6</v>
          </cell>
          <cell r="F139" t="str">
            <v>-</v>
          </cell>
          <cell r="G139" t="str">
            <v>-</v>
          </cell>
          <cell r="H139" t="str">
            <v>-</v>
          </cell>
          <cell r="I139">
            <v>1</v>
          </cell>
          <cell r="J139" t="str">
            <v>-</v>
          </cell>
          <cell r="K139" t="str">
            <v>-</v>
          </cell>
          <cell r="L139" t="str">
            <v>-</v>
          </cell>
          <cell r="M139">
            <v>8</v>
          </cell>
        </row>
        <row r="140">
          <cell r="A140" t="str">
            <v>DIONÍSIO CERQUEIRA2009</v>
          </cell>
          <cell r="B140" t="str">
            <v>DIONÍSIO CERQUEIRA</v>
          </cell>
          <cell r="C140">
            <v>2009</v>
          </cell>
          <cell r="D140" t="str">
            <v>-</v>
          </cell>
          <cell r="E140">
            <v>6</v>
          </cell>
          <cell r="F140" t="str">
            <v>-</v>
          </cell>
          <cell r="G140" t="str">
            <v>-</v>
          </cell>
          <cell r="H140" t="str">
            <v>-</v>
          </cell>
          <cell r="I140" t="str">
            <v>-</v>
          </cell>
          <cell r="J140" t="str">
            <v>-</v>
          </cell>
          <cell r="K140" t="str">
            <v>-</v>
          </cell>
          <cell r="L140" t="str">
            <v>-</v>
          </cell>
          <cell r="M140">
            <v>6</v>
          </cell>
        </row>
        <row r="141">
          <cell r="A141" t="str">
            <v>DIONÍSIO CERQUEIRA2010</v>
          </cell>
          <cell r="B141" t="str">
            <v>DIONÍSIO CERQUEIRA</v>
          </cell>
          <cell r="C141">
            <v>2010</v>
          </cell>
          <cell r="D141" t="str">
            <v>-</v>
          </cell>
          <cell r="E141">
            <v>6</v>
          </cell>
          <cell r="F141" t="str">
            <v>-</v>
          </cell>
          <cell r="G141" t="str">
            <v>-</v>
          </cell>
          <cell r="H141" t="str">
            <v>-</v>
          </cell>
          <cell r="I141" t="str">
            <v>-</v>
          </cell>
          <cell r="J141" t="str">
            <v>-</v>
          </cell>
          <cell r="K141" t="str">
            <v>-</v>
          </cell>
          <cell r="L141" t="str">
            <v>-</v>
          </cell>
          <cell r="M141">
            <v>6</v>
          </cell>
        </row>
        <row r="142">
          <cell r="A142" t="str">
            <v>DIONÍSIO CERQUEIRA2011</v>
          </cell>
          <cell r="B142" t="str">
            <v>DIONÍSIO CERQUEIRA</v>
          </cell>
          <cell r="C142">
            <v>2011</v>
          </cell>
          <cell r="D142" t="str">
            <v>-</v>
          </cell>
          <cell r="E142">
            <v>6</v>
          </cell>
          <cell r="F142" t="str">
            <v>-</v>
          </cell>
          <cell r="G142" t="str">
            <v>-</v>
          </cell>
          <cell r="H142" t="str">
            <v>-</v>
          </cell>
          <cell r="I142" t="str">
            <v>-</v>
          </cell>
          <cell r="J142" t="str">
            <v>-</v>
          </cell>
          <cell r="K142" t="str">
            <v>-</v>
          </cell>
          <cell r="L142" t="str">
            <v>-</v>
          </cell>
          <cell r="M142">
            <v>6</v>
          </cell>
        </row>
        <row r="143">
          <cell r="A143" t="str">
            <v>DIONÍSIO CERQUEIRA2012</v>
          </cell>
          <cell r="B143" t="str">
            <v>DIONÍSIO CERQUEIRA</v>
          </cell>
          <cell r="C143">
            <v>2012</v>
          </cell>
          <cell r="D143" t="str">
            <v>-</v>
          </cell>
          <cell r="E143">
            <v>6</v>
          </cell>
          <cell r="F143" t="str">
            <v>-</v>
          </cell>
          <cell r="G143" t="str">
            <v>-</v>
          </cell>
          <cell r="H143" t="str">
            <v>-</v>
          </cell>
          <cell r="I143" t="str">
            <v>-</v>
          </cell>
          <cell r="J143" t="str">
            <v>-</v>
          </cell>
          <cell r="K143" t="str">
            <v>-</v>
          </cell>
          <cell r="L143" t="str">
            <v>-</v>
          </cell>
          <cell r="M143">
            <v>6</v>
          </cell>
        </row>
        <row r="144">
          <cell r="A144" t="str">
            <v>DIONÍSIO CERQUEIRA2013</v>
          </cell>
          <cell r="B144" t="str">
            <v>DIONÍSIO CERQUEIRA</v>
          </cell>
          <cell r="C144">
            <v>2013</v>
          </cell>
          <cell r="D144" t="str">
            <v>-</v>
          </cell>
          <cell r="E144">
            <v>6</v>
          </cell>
          <cell r="F144" t="str">
            <v>-</v>
          </cell>
          <cell r="G144" t="str">
            <v>-</v>
          </cell>
          <cell r="H144" t="str">
            <v>-</v>
          </cell>
          <cell r="I144" t="str">
            <v>-</v>
          </cell>
          <cell r="J144" t="str">
            <v>-</v>
          </cell>
          <cell r="K144" t="str">
            <v>-</v>
          </cell>
          <cell r="L144" t="str">
            <v>-</v>
          </cell>
          <cell r="M144">
            <v>6</v>
          </cell>
        </row>
        <row r="145">
          <cell r="A145" t="str">
            <v>DIONÍSIO CERQUEIRA2014</v>
          </cell>
          <cell r="B145" t="str">
            <v>DIONÍSIO CERQUEIRA</v>
          </cell>
          <cell r="C145">
            <v>2014</v>
          </cell>
          <cell r="D145" t="str">
            <v>-</v>
          </cell>
          <cell r="E145">
            <v>6</v>
          </cell>
          <cell r="F145" t="str">
            <v>-</v>
          </cell>
          <cell r="G145" t="str">
            <v>-</v>
          </cell>
          <cell r="H145" t="str">
            <v>-</v>
          </cell>
          <cell r="I145">
            <v>1</v>
          </cell>
          <cell r="J145" t="str">
            <v>-</v>
          </cell>
          <cell r="K145" t="str">
            <v>-</v>
          </cell>
          <cell r="L145" t="str">
            <v>-</v>
          </cell>
          <cell r="M145">
            <v>7</v>
          </cell>
        </row>
        <row r="146">
          <cell r="A146" t="str">
            <v>ASSIS CHATEAUBRIAND2009</v>
          </cell>
          <cell r="B146" t="str">
            <v>ASSIS CHATEAUBRIAND</v>
          </cell>
          <cell r="C146">
            <v>2009</v>
          </cell>
          <cell r="D146">
            <v>1</v>
          </cell>
          <cell r="E146">
            <v>2</v>
          </cell>
          <cell r="F146" t="str">
            <v>-</v>
          </cell>
          <cell r="G146">
            <v>1</v>
          </cell>
          <cell r="H146" t="str">
            <v>-</v>
          </cell>
          <cell r="I146" t="str">
            <v>-</v>
          </cell>
          <cell r="J146" t="str">
            <v>-</v>
          </cell>
          <cell r="K146" t="str">
            <v>-</v>
          </cell>
          <cell r="L146" t="str">
            <v>-</v>
          </cell>
          <cell r="M146">
            <v>4</v>
          </cell>
        </row>
        <row r="147">
          <cell r="A147" t="str">
            <v>ASSIS CHATEAUBRIAND2010</v>
          </cell>
          <cell r="B147" t="str">
            <v>ASSIS CHATEAUBRIAND</v>
          </cell>
          <cell r="C147">
            <v>2010</v>
          </cell>
          <cell r="D147">
            <v>1</v>
          </cell>
          <cell r="E147">
            <v>2</v>
          </cell>
          <cell r="F147" t="str">
            <v>-</v>
          </cell>
          <cell r="G147">
            <v>1</v>
          </cell>
          <cell r="H147" t="str">
            <v>-</v>
          </cell>
          <cell r="I147" t="str">
            <v>-</v>
          </cell>
          <cell r="J147" t="str">
            <v>-</v>
          </cell>
          <cell r="K147" t="str">
            <v>-</v>
          </cell>
          <cell r="L147" t="str">
            <v>-</v>
          </cell>
          <cell r="M147" t="str">
            <v>-</v>
          </cell>
        </row>
        <row r="148">
          <cell r="A148" t="str">
            <v>ASSIS CHATEAUBRIAND2011</v>
          </cell>
          <cell r="B148" t="str">
            <v>ASSIS CHATEAUBRIAND</v>
          </cell>
          <cell r="C148">
            <v>2011</v>
          </cell>
          <cell r="D148">
            <v>1</v>
          </cell>
          <cell r="E148">
            <v>3</v>
          </cell>
          <cell r="F148" t="str">
            <v>-</v>
          </cell>
          <cell r="G148">
            <v>1</v>
          </cell>
          <cell r="H148" t="str">
            <v>-</v>
          </cell>
          <cell r="I148" t="str">
            <v>-</v>
          </cell>
          <cell r="J148" t="str">
            <v>-</v>
          </cell>
          <cell r="K148" t="str">
            <v>-</v>
          </cell>
          <cell r="L148" t="str">
            <v>-</v>
          </cell>
          <cell r="M148" t="str">
            <v>-</v>
          </cell>
        </row>
        <row r="149">
          <cell r="A149" t="str">
            <v>ASSIS CHATEAUBRIAND2012</v>
          </cell>
          <cell r="B149" t="str">
            <v>ASSIS CHATEAUBRIAND</v>
          </cell>
          <cell r="C149">
            <v>2012</v>
          </cell>
          <cell r="D149">
            <v>1</v>
          </cell>
          <cell r="E149">
            <v>3</v>
          </cell>
          <cell r="F149" t="str">
            <v>-</v>
          </cell>
          <cell r="G149">
            <v>1</v>
          </cell>
          <cell r="H149" t="str">
            <v>-</v>
          </cell>
          <cell r="I149" t="str">
            <v>-</v>
          </cell>
          <cell r="J149" t="str">
            <v>-</v>
          </cell>
          <cell r="K149" t="str">
            <v>-</v>
          </cell>
          <cell r="L149" t="str">
            <v>-</v>
          </cell>
          <cell r="M149" t="str">
            <v>-</v>
          </cell>
        </row>
        <row r="150">
          <cell r="A150" t="str">
            <v>ASSIS CHATEAUBRIAND2013</v>
          </cell>
          <cell r="B150" t="str">
            <v>ASSIS CHATEAUBRIAND</v>
          </cell>
          <cell r="C150">
            <v>2013</v>
          </cell>
          <cell r="D150">
            <v>1</v>
          </cell>
          <cell r="E150">
            <v>3</v>
          </cell>
          <cell r="F150" t="str">
            <v>-</v>
          </cell>
          <cell r="G150">
            <v>1</v>
          </cell>
          <cell r="H150" t="str">
            <v>-</v>
          </cell>
          <cell r="I150" t="str">
            <v>-</v>
          </cell>
          <cell r="J150" t="str">
            <v>-</v>
          </cell>
          <cell r="K150" t="str">
            <v>-</v>
          </cell>
          <cell r="L150" t="str">
            <v>-</v>
          </cell>
          <cell r="M150" t="str">
            <v>-</v>
          </cell>
        </row>
        <row r="151">
          <cell r="A151" t="str">
            <v>ASSIS CHATEAUBRIAND2014</v>
          </cell>
          <cell r="B151" t="str">
            <v>ASSIS CHATEAUBRIAND</v>
          </cell>
          <cell r="C151">
            <v>2014</v>
          </cell>
          <cell r="D151">
            <v>1</v>
          </cell>
          <cell r="E151">
            <v>3</v>
          </cell>
          <cell r="F151" t="str">
            <v>-</v>
          </cell>
          <cell r="G151">
            <v>1</v>
          </cell>
          <cell r="H151" t="str">
            <v>-</v>
          </cell>
          <cell r="I151" t="str">
            <v>-</v>
          </cell>
          <cell r="J151" t="str">
            <v>-</v>
          </cell>
          <cell r="K151" t="str">
            <v>-</v>
          </cell>
          <cell r="L151">
            <v>5</v>
          </cell>
        </row>
        <row r="152">
          <cell r="A152" t="str">
            <v>NOVA OLÍMPIA2009</v>
          </cell>
          <cell r="B152" t="str">
            <v>NOVA OLÍMPIA</v>
          </cell>
          <cell r="C152">
            <v>2009</v>
          </cell>
          <cell r="D152" t="str">
            <v>-</v>
          </cell>
          <cell r="E152">
            <v>1</v>
          </cell>
          <cell r="F152">
            <v>1</v>
          </cell>
          <cell r="G152" t="str">
            <v>-</v>
          </cell>
          <cell r="H152" t="str">
            <v>-</v>
          </cell>
          <cell r="I152" t="str">
            <v>-</v>
          </cell>
          <cell r="J152" t="str">
            <v>-</v>
          </cell>
          <cell r="K152" t="str">
            <v>-</v>
          </cell>
          <cell r="L152" t="str">
            <v>-</v>
          </cell>
          <cell r="M152">
            <v>2</v>
          </cell>
        </row>
        <row r="153">
          <cell r="A153" t="str">
            <v>NOVA OLÍMPIA2010</v>
          </cell>
          <cell r="B153" t="str">
            <v>NOVA OLÍMPIA</v>
          </cell>
          <cell r="C153">
            <v>2010</v>
          </cell>
          <cell r="D153">
            <v>2</v>
          </cell>
          <cell r="E153" t="str">
            <v>-</v>
          </cell>
          <cell r="F153" t="str">
            <v>-</v>
          </cell>
          <cell r="G153" t="str">
            <v>-</v>
          </cell>
          <cell r="H153" t="str">
            <v>-</v>
          </cell>
          <cell r="I153" t="str">
            <v>-</v>
          </cell>
          <cell r="J153" t="str">
            <v>-</v>
          </cell>
          <cell r="K153" t="str">
            <v>-</v>
          </cell>
          <cell r="L153" t="str">
            <v>-</v>
          </cell>
          <cell r="M153" t="str">
            <v>-</v>
          </cell>
        </row>
        <row r="154">
          <cell r="A154" t="str">
            <v>NOVA OLÍMPIA2011</v>
          </cell>
          <cell r="B154" t="str">
            <v>NOVA OLÍMPIA</v>
          </cell>
          <cell r="C154">
            <v>2011</v>
          </cell>
          <cell r="D154">
            <v>2</v>
          </cell>
          <cell r="E154" t="str">
            <v>-</v>
          </cell>
          <cell r="F154" t="str">
            <v>-</v>
          </cell>
          <cell r="G154" t="str">
            <v>-</v>
          </cell>
          <cell r="H154" t="str">
            <v>-</v>
          </cell>
          <cell r="I154" t="str">
            <v>-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-</v>
          </cell>
        </row>
        <row r="155">
          <cell r="A155" t="str">
            <v>NOVA OLÍMPIA2012</v>
          </cell>
          <cell r="B155" t="str">
            <v>NOVA OLÍMPIA</v>
          </cell>
          <cell r="C155">
            <v>2012</v>
          </cell>
          <cell r="D155" t="str">
            <v>-</v>
          </cell>
          <cell r="E155">
            <v>2</v>
          </cell>
          <cell r="F155" t="str">
            <v>-</v>
          </cell>
          <cell r="G155" t="str">
            <v>-</v>
          </cell>
          <cell r="H155" t="str">
            <v>-</v>
          </cell>
          <cell r="I155" t="str">
            <v>-</v>
          </cell>
          <cell r="J155" t="str">
            <v>-</v>
          </cell>
          <cell r="K155" t="str">
            <v>-</v>
          </cell>
          <cell r="L155" t="str">
            <v>-</v>
          </cell>
          <cell r="M155" t="str">
            <v>-</v>
          </cell>
        </row>
        <row r="156">
          <cell r="A156" t="str">
            <v>NOVA OLÍMPIA2013</v>
          </cell>
          <cell r="B156" t="str">
            <v>NOVA OLÍMPIA</v>
          </cell>
          <cell r="C156">
            <v>2013</v>
          </cell>
          <cell r="D156" t="str">
            <v>-</v>
          </cell>
          <cell r="E156">
            <v>1</v>
          </cell>
          <cell r="F156">
            <v>1</v>
          </cell>
          <cell r="G156" t="str">
            <v>-</v>
          </cell>
          <cell r="H156" t="str">
            <v>-</v>
          </cell>
          <cell r="I156" t="str">
            <v>-</v>
          </cell>
          <cell r="J156" t="str">
            <v>-</v>
          </cell>
          <cell r="K156" t="str">
            <v>-</v>
          </cell>
          <cell r="L156" t="str">
            <v>-</v>
          </cell>
          <cell r="M156" t="str">
            <v>-</v>
          </cell>
        </row>
        <row r="157">
          <cell r="A157" t="str">
            <v>NOVA OLÍMPIA2014</v>
          </cell>
          <cell r="B157" t="str">
            <v>NOVA OLÍMPIA</v>
          </cell>
          <cell r="C157">
            <v>2014</v>
          </cell>
          <cell r="D157" t="str">
            <v>-</v>
          </cell>
          <cell r="E157">
            <v>1</v>
          </cell>
          <cell r="F157">
            <v>1</v>
          </cell>
          <cell r="G157" t="str">
            <v>-</v>
          </cell>
          <cell r="H157" t="str">
            <v>-</v>
          </cell>
          <cell r="I157" t="str">
            <v>-</v>
          </cell>
          <cell r="J157" t="str">
            <v>-</v>
          </cell>
          <cell r="K157" t="str">
            <v>-</v>
          </cell>
          <cell r="L157">
            <v>2</v>
          </cell>
        </row>
        <row r="158">
          <cell r="A158" t="str">
            <v>MANAQUIRI2009</v>
          </cell>
          <cell r="B158" t="str">
            <v>MANAQUIRI</v>
          </cell>
          <cell r="C158">
            <v>2009</v>
          </cell>
          <cell r="D158">
            <v>1</v>
          </cell>
          <cell r="E158">
            <v>1</v>
          </cell>
          <cell r="F158" t="str">
            <v>-</v>
          </cell>
          <cell r="G158">
            <v>2</v>
          </cell>
          <cell r="H158" t="str">
            <v>-</v>
          </cell>
          <cell r="I158" t="str">
            <v>-</v>
          </cell>
          <cell r="K158" t="str">
            <v>-</v>
          </cell>
          <cell r="L158" t="str">
            <v>-</v>
          </cell>
          <cell r="M158">
            <v>4</v>
          </cell>
        </row>
        <row r="159">
          <cell r="A159" t="str">
            <v>MANAQUIRI2010</v>
          </cell>
          <cell r="B159" t="str">
            <v>MANAQUIRI</v>
          </cell>
          <cell r="C159">
            <v>2010</v>
          </cell>
          <cell r="D159">
            <v>2</v>
          </cell>
          <cell r="E159">
            <v>1</v>
          </cell>
          <cell r="F159" t="str">
            <v>-</v>
          </cell>
          <cell r="G159">
            <v>2</v>
          </cell>
          <cell r="H159" t="str">
            <v>-</v>
          </cell>
          <cell r="I159" t="str">
            <v>-</v>
          </cell>
          <cell r="K159" t="str">
            <v>-</v>
          </cell>
          <cell r="L159" t="str">
            <v>-</v>
          </cell>
          <cell r="M159">
            <v>5</v>
          </cell>
        </row>
        <row r="160">
          <cell r="A160" t="str">
            <v>MANAQUIRI2011</v>
          </cell>
          <cell r="B160" t="str">
            <v>MANAQUIRI</v>
          </cell>
          <cell r="C160">
            <v>2011</v>
          </cell>
          <cell r="D160">
            <v>2</v>
          </cell>
          <cell r="E160">
            <v>1</v>
          </cell>
          <cell r="F160" t="str">
            <v>-</v>
          </cell>
          <cell r="G160">
            <v>2</v>
          </cell>
          <cell r="H160" t="str">
            <v>-</v>
          </cell>
          <cell r="I160" t="str">
            <v>-</v>
          </cell>
          <cell r="J160" t="str">
            <v>-</v>
          </cell>
          <cell r="K160" t="str">
            <v>-</v>
          </cell>
          <cell r="L160" t="str">
            <v>-</v>
          </cell>
          <cell r="M160">
            <v>5</v>
          </cell>
        </row>
        <row r="161">
          <cell r="A161" t="str">
            <v>MANAQUIRI2012</v>
          </cell>
          <cell r="B161" t="str">
            <v>MANAQUIRI</v>
          </cell>
          <cell r="C161">
            <v>2012</v>
          </cell>
          <cell r="D161">
            <v>1</v>
          </cell>
          <cell r="E161">
            <v>2</v>
          </cell>
          <cell r="F161" t="str">
            <v>-</v>
          </cell>
          <cell r="G161">
            <v>2</v>
          </cell>
          <cell r="H161" t="str">
            <v>-</v>
          </cell>
          <cell r="I161" t="str">
            <v>-</v>
          </cell>
          <cell r="J161" t="str">
            <v>-</v>
          </cell>
          <cell r="K161" t="str">
            <v>-</v>
          </cell>
          <cell r="L161" t="str">
            <v>-</v>
          </cell>
          <cell r="M161">
            <v>5</v>
          </cell>
        </row>
        <row r="162">
          <cell r="A162" t="str">
            <v>MANAQUIRI2013</v>
          </cell>
          <cell r="B162" t="str">
            <v>MANAQUIRI</v>
          </cell>
          <cell r="C162">
            <v>2013</v>
          </cell>
          <cell r="D162">
            <v>2</v>
          </cell>
          <cell r="E162">
            <v>2</v>
          </cell>
          <cell r="F162" t="str">
            <v>-</v>
          </cell>
          <cell r="G162">
            <v>2</v>
          </cell>
          <cell r="H162" t="str">
            <v>-</v>
          </cell>
          <cell r="I162" t="str">
            <v>-</v>
          </cell>
          <cell r="J162" t="str">
            <v>-</v>
          </cell>
          <cell r="K162" t="str">
            <v>-</v>
          </cell>
          <cell r="L162" t="str">
            <v>-</v>
          </cell>
          <cell r="M162">
            <v>6</v>
          </cell>
        </row>
        <row r="163">
          <cell r="A163" t="str">
            <v>MANAQUIRI2014</v>
          </cell>
          <cell r="B163" t="str">
            <v>MANAQUIRI</v>
          </cell>
          <cell r="C163">
            <v>2014</v>
          </cell>
          <cell r="D163">
            <v>4</v>
          </cell>
          <cell r="E163">
            <v>2</v>
          </cell>
          <cell r="F163" t="str">
            <v>-</v>
          </cell>
          <cell r="G163" t="str">
            <v>-</v>
          </cell>
          <cell r="H163" t="str">
            <v>-</v>
          </cell>
          <cell r="I163" t="str">
            <v>-</v>
          </cell>
          <cell r="J163">
            <v>1</v>
          </cell>
          <cell r="K163" t="str">
            <v>-</v>
          </cell>
          <cell r="L163" t="str">
            <v>-</v>
          </cell>
          <cell r="M163">
            <v>7</v>
          </cell>
        </row>
        <row r="164">
          <cell r="A164" t="str">
            <v>SÃO BORJA2009</v>
          </cell>
          <cell r="B164" t="str">
            <v>SÃO BORJA</v>
          </cell>
          <cell r="C164">
            <v>2009</v>
          </cell>
          <cell r="D164" t="str">
            <v>-</v>
          </cell>
          <cell r="E164">
            <v>13</v>
          </cell>
          <cell r="F164" t="str">
            <v>-</v>
          </cell>
          <cell r="G164">
            <v>1</v>
          </cell>
          <cell r="H164" t="str">
            <v>-</v>
          </cell>
          <cell r="I164">
            <v>1</v>
          </cell>
          <cell r="J164" t="str">
            <v>-</v>
          </cell>
          <cell r="K164" t="str">
            <v>-</v>
          </cell>
          <cell r="L164" t="str">
            <v>-</v>
          </cell>
          <cell r="M164">
            <v>15</v>
          </cell>
        </row>
        <row r="165">
          <cell r="A165" t="str">
            <v>SÃO BORJA2010</v>
          </cell>
          <cell r="B165" t="str">
            <v>SÃO BORJA</v>
          </cell>
          <cell r="C165">
            <v>2010</v>
          </cell>
          <cell r="D165" t="str">
            <v>-</v>
          </cell>
          <cell r="E165">
            <v>14</v>
          </cell>
          <cell r="F165" t="str">
            <v>-</v>
          </cell>
          <cell r="G165">
            <v>1</v>
          </cell>
          <cell r="H165" t="str">
            <v>-</v>
          </cell>
          <cell r="I165">
            <v>1</v>
          </cell>
          <cell r="J165" t="str">
            <v>-</v>
          </cell>
          <cell r="K165" t="str">
            <v>-</v>
          </cell>
          <cell r="L165" t="str">
            <v>-</v>
          </cell>
          <cell r="M165">
            <v>16</v>
          </cell>
        </row>
        <row r="166">
          <cell r="A166" t="str">
            <v>SÃO BORJA2011</v>
          </cell>
          <cell r="B166" t="str">
            <v>SÃO BORJA</v>
          </cell>
          <cell r="C166">
            <v>2011</v>
          </cell>
          <cell r="D166" t="str">
            <v>-</v>
          </cell>
          <cell r="E166">
            <v>14</v>
          </cell>
          <cell r="F166" t="str">
            <v>-</v>
          </cell>
          <cell r="G166">
            <v>1</v>
          </cell>
          <cell r="H166" t="str">
            <v>-</v>
          </cell>
          <cell r="I166">
            <v>1</v>
          </cell>
          <cell r="J166" t="str">
            <v>-</v>
          </cell>
          <cell r="K166" t="str">
            <v>-</v>
          </cell>
          <cell r="L166" t="str">
            <v>-</v>
          </cell>
          <cell r="M166">
            <v>16</v>
          </cell>
        </row>
        <row r="167">
          <cell r="A167" t="str">
            <v>SÃO BORJA2012</v>
          </cell>
          <cell r="B167" t="str">
            <v>SÃO BORJA</v>
          </cell>
          <cell r="C167">
            <v>2012</v>
          </cell>
          <cell r="D167" t="str">
            <v>-</v>
          </cell>
          <cell r="E167">
            <v>14</v>
          </cell>
          <cell r="F167" t="str">
            <v>-</v>
          </cell>
          <cell r="G167">
            <v>1</v>
          </cell>
          <cell r="H167" t="str">
            <v>-</v>
          </cell>
          <cell r="I167">
            <v>1</v>
          </cell>
          <cell r="J167" t="str">
            <v>-</v>
          </cell>
          <cell r="K167" t="str">
            <v>-</v>
          </cell>
          <cell r="L167" t="str">
            <v>-</v>
          </cell>
          <cell r="M167">
            <v>16</v>
          </cell>
        </row>
        <row r="168">
          <cell r="A168" t="str">
            <v>SÃO BORJA2013</v>
          </cell>
          <cell r="B168" t="str">
            <v>SÃO BORJA</v>
          </cell>
          <cell r="C168">
            <v>2013</v>
          </cell>
          <cell r="D168" t="str">
            <v>-</v>
          </cell>
          <cell r="E168">
            <v>14</v>
          </cell>
          <cell r="F168" t="str">
            <v>-</v>
          </cell>
          <cell r="G168">
            <v>1</v>
          </cell>
          <cell r="H168" t="str">
            <v>-</v>
          </cell>
          <cell r="I168">
            <v>2</v>
          </cell>
          <cell r="J168" t="str">
            <v>-</v>
          </cell>
          <cell r="K168" t="str">
            <v>-</v>
          </cell>
          <cell r="L168" t="str">
            <v>-</v>
          </cell>
          <cell r="M168">
            <v>17</v>
          </cell>
        </row>
        <row r="169">
          <cell r="A169" t="str">
            <v>SÃO BORJA2014</v>
          </cell>
          <cell r="B169" t="str">
            <v>SÃO BORJA</v>
          </cell>
          <cell r="C169">
            <v>2014</v>
          </cell>
          <cell r="D169" t="str">
            <v>-</v>
          </cell>
          <cell r="E169">
            <v>14</v>
          </cell>
          <cell r="F169" t="str">
            <v>-</v>
          </cell>
          <cell r="G169">
            <v>1</v>
          </cell>
          <cell r="H169" t="str">
            <v>-</v>
          </cell>
          <cell r="I169">
            <v>2</v>
          </cell>
          <cell r="J169" t="str">
            <v>-</v>
          </cell>
          <cell r="K169" t="str">
            <v>-</v>
          </cell>
          <cell r="L169" t="str">
            <v>-</v>
          </cell>
          <cell r="M169">
            <v>17</v>
          </cell>
        </row>
        <row r="170">
          <cell r="A170" t="str">
            <v>LAVRAS DO SUL2009</v>
          </cell>
          <cell r="B170" t="str">
            <v>LAVRAS DO SUL</v>
          </cell>
          <cell r="C170">
            <v>2009</v>
          </cell>
          <cell r="D170" t="str">
            <v>-</v>
          </cell>
          <cell r="E170" t="str">
            <v>-</v>
          </cell>
          <cell r="F170" t="str">
            <v>-</v>
          </cell>
          <cell r="G170">
            <v>1</v>
          </cell>
          <cell r="H170" t="str">
            <v>-</v>
          </cell>
          <cell r="I170" t="str">
            <v>-</v>
          </cell>
          <cell r="J170" t="str">
            <v>-</v>
          </cell>
          <cell r="K170" t="str">
            <v>-</v>
          </cell>
          <cell r="L170" t="str">
            <v>-</v>
          </cell>
          <cell r="M170">
            <v>1</v>
          </cell>
        </row>
        <row r="171">
          <cell r="A171" t="str">
            <v>LAVRAS DO SUL2010</v>
          </cell>
          <cell r="B171" t="str">
            <v>LAVRAS DO SUL</v>
          </cell>
          <cell r="C171">
            <v>2010</v>
          </cell>
          <cell r="D171" t="str">
            <v>-</v>
          </cell>
          <cell r="E171" t="str">
            <v>-</v>
          </cell>
          <cell r="F171" t="str">
            <v>-</v>
          </cell>
          <cell r="G171">
            <v>1</v>
          </cell>
          <cell r="H171" t="str">
            <v>-</v>
          </cell>
          <cell r="I171" t="str">
            <v>-</v>
          </cell>
          <cell r="J171" t="str">
            <v>-</v>
          </cell>
          <cell r="K171" t="str">
            <v>-</v>
          </cell>
          <cell r="L171" t="str">
            <v>-</v>
          </cell>
          <cell r="M171">
            <v>1</v>
          </cell>
        </row>
        <row r="172">
          <cell r="A172" t="str">
            <v>LAVRAS DO SUL2011</v>
          </cell>
          <cell r="B172" t="str">
            <v>LAVRAS DO SUL</v>
          </cell>
          <cell r="C172">
            <v>2011</v>
          </cell>
          <cell r="D172" t="str">
            <v>-</v>
          </cell>
          <cell r="E172" t="str">
            <v>-</v>
          </cell>
          <cell r="F172" t="str">
            <v>-</v>
          </cell>
          <cell r="G172">
            <v>1</v>
          </cell>
          <cell r="H172" t="str">
            <v>-</v>
          </cell>
          <cell r="I172" t="str">
            <v>-</v>
          </cell>
          <cell r="J172" t="str">
            <v>-</v>
          </cell>
          <cell r="K172" t="str">
            <v>-</v>
          </cell>
          <cell r="L172" t="str">
            <v>-</v>
          </cell>
          <cell r="M172">
            <v>1</v>
          </cell>
        </row>
        <row r="173">
          <cell r="A173" t="str">
            <v>LAVRAS DO SUL2012</v>
          </cell>
          <cell r="B173" t="str">
            <v>LAVRAS DO SUL</v>
          </cell>
          <cell r="C173">
            <v>2012</v>
          </cell>
          <cell r="D173" t="str">
            <v>-</v>
          </cell>
          <cell r="E173" t="str">
            <v>-</v>
          </cell>
          <cell r="F173" t="str">
            <v>-</v>
          </cell>
          <cell r="G173">
            <v>1</v>
          </cell>
          <cell r="H173" t="str">
            <v>-</v>
          </cell>
          <cell r="I173" t="str">
            <v>-</v>
          </cell>
          <cell r="J173" t="str">
            <v>-</v>
          </cell>
          <cell r="K173" t="str">
            <v>-</v>
          </cell>
          <cell r="L173" t="str">
            <v>-</v>
          </cell>
          <cell r="M173">
            <v>1</v>
          </cell>
        </row>
        <row r="174">
          <cell r="A174" t="str">
            <v>LAVRAS DO SUL2013</v>
          </cell>
          <cell r="B174" t="str">
            <v>LAVRAS DO SUL</v>
          </cell>
          <cell r="C174">
            <v>2013</v>
          </cell>
          <cell r="D174" t="str">
            <v>-</v>
          </cell>
          <cell r="E174" t="str">
            <v>-</v>
          </cell>
          <cell r="F174" t="str">
            <v>-</v>
          </cell>
          <cell r="G174">
            <v>1</v>
          </cell>
          <cell r="H174" t="str">
            <v>-</v>
          </cell>
          <cell r="I174" t="str">
            <v>-</v>
          </cell>
          <cell r="J174" t="str">
            <v>-</v>
          </cell>
          <cell r="K174" t="str">
            <v>-</v>
          </cell>
          <cell r="L174" t="str">
            <v>-</v>
          </cell>
          <cell r="M174">
            <v>1</v>
          </cell>
        </row>
        <row r="175">
          <cell r="A175" t="str">
            <v>LAVRAS DO SUL2014</v>
          </cell>
          <cell r="B175" t="str">
            <v>LAVRAS DO SUL</v>
          </cell>
          <cell r="C175">
            <v>2014</v>
          </cell>
          <cell r="D175">
            <v>1</v>
          </cell>
          <cell r="E175" t="str">
            <v>-</v>
          </cell>
          <cell r="F175" t="str">
            <v>-</v>
          </cell>
          <cell r="G175">
            <v>1</v>
          </cell>
          <cell r="H175" t="str">
            <v>-</v>
          </cell>
          <cell r="I175" t="str">
            <v>-</v>
          </cell>
          <cell r="J175" t="str">
            <v>-</v>
          </cell>
          <cell r="K175" t="str">
            <v>-</v>
          </cell>
          <cell r="L175" t="str">
            <v>-</v>
          </cell>
          <cell r="M175">
            <v>2</v>
          </cell>
        </row>
        <row r="176">
          <cell r="A176" t="str">
            <v>DIANÓPOLIS2009</v>
          </cell>
          <cell r="B176" t="str">
            <v>DIANÓPOLIS</v>
          </cell>
          <cell r="C176">
            <v>2009</v>
          </cell>
          <cell r="D176">
            <v>1</v>
          </cell>
          <cell r="E176">
            <v>5</v>
          </cell>
          <cell r="F176" t="str">
            <v>-</v>
          </cell>
          <cell r="G176" t="str">
            <v>-</v>
          </cell>
          <cell r="H176" t="str">
            <v>-</v>
          </cell>
          <cell r="I176" t="str">
            <v>-</v>
          </cell>
          <cell r="J176" t="str">
            <v>-</v>
          </cell>
          <cell r="K176" t="str">
            <v>-</v>
          </cell>
          <cell r="L176" t="str">
            <v>-</v>
          </cell>
          <cell r="M176">
            <v>6</v>
          </cell>
        </row>
        <row r="177">
          <cell r="A177" t="str">
            <v>DIANÓPOLIS2010</v>
          </cell>
          <cell r="B177" t="str">
            <v>DIANÓPOLIS</v>
          </cell>
          <cell r="C177">
            <v>2010</v>
          </cell>
          <cell r="D177">
            <v>1</v>
          </cell>
          <cell r="E177">
            <v>5</v>
          </cell>
          <cell r="F177" t="str">
            <v>-</v>
          </cell>
          <cell r="G177" t="str">
            <v>-</v>
          </cell>
          <cell r="H177" t="str">
            <v>-</v>
          </cell>
          <cell r="I177" t="str">
            <v>-</v>
          </cell>
          <cell r="J177" t="str">
            <v>-</v>
          </cell>
          <cell r="K177" t="str">
            <v>-</v>
          </cell>
          <cell r="L177" t="str">
            <v>-</v>
          </cell>
          <cell r="M177">
            <v>6</v>
          </cell>
        </row>
        <row r="178">
          <cell r="A178" t="str">
            <v>DIANÓPOLIS2011</v>
          </cell>
          <cell r="B178" t="str">
            <v>DIANÓPOLIS</v>
          </cell>
          <cell r="C178">
            <v>2011</v>
          </cell>
          <cell r="D178">
            <v>1</v>
          </cell>
          <cell r="E178">
            <v>5</v>
          </cell>
          <cell r="F178" t="str">
            <v>-</v>
          </cell>
          <cell r="G178" t="str">
            <v>-</v>
          </cell>
          <cell r="H178" t="str">
            <v>-</v>
          </cell>
          <cell r="I178" t="str">
            <v>-</v>
          </cell>
          <cell r="J178" t="str">
            <v>-</v>
          </cell>
          <cell r="K178" t="str">
            <v>-</v>
          </cell>
          <cell r="L178" t="str">
            <v>-</v>
          </cell>
          <cell r="M178">
            <v>6</v>
          </cell>
        </row>
        <row r="179">
          <cell r="A179" t="str">
            <v>DIANÓPOLIS2012</v>
          </cell>
          <cell r="B179" t="str">
            <v>DIANÓPOLIS</v>
          </cell>
          <cell r="C179">
            <v>2012</v>
          </cell>
          <cell r="D179">
            <v>1</v>
          </cell>
          <cell r="E179">
            <v>5</v>
          </cell>
          <cell r="F179" t="str">
            <v>-</v>
          </cell>
          <cell r="G179" t="str">
            <v>-</v>
          </cell>
          <cell r="H179" t="str">
            <v>-</v>
          </cell>
          <cell r="I179" t="str">
            <v>-</v>
          </cell>
          <cell r="J179" t="str">
            <v>-</v>
          </cell>
          <cell r="K179" t="str">
            <v>-</v>
          </cell>
          <cell r="L179" t="str">
            <v>-</v>
          </cell>
          <cell r="M179">
            <v>6</v>
          </cell>
        </row>
        <row r="180">
          <cell r="A180" t="str">
            <v>DIANÓPOLIS2013</v>
          </cell>
          <cell r="B180" t="str">
            <v>DIANÓPOLIS</v>
          </cell>
          <cell r="C180">
            <v>2013</v>
          </cell>
          <cell r="D180">
            <v>1</v>
          </cell>
          <cell r="E180">
            <v>5</v>
          </cell>
          <cell r="F180" t="str">
            <v>-</v>
          </cell>
          <cell r="G180" t="str">
            <v>-</v>
          </cell>
          <cell r="H180">
            <v>1</v>
          </cell>
          <cell r="I180" t="str">
            <v>-</v>
          </cell>
          <cell r="J180" t="str">
            <v>-</v>
          </cell>
          <cell r="K180" t="str">
            <v>-</v>
          </cell>
          <cell r="L180" t="str">
            <v>-</v>
          </cell>
          <cell r="M180">
            <v>7</v>
          </cell>
        </row>
        <row r="181">
          <cell r="A181" t="str">
            <v>DIANÓPOLIS2014</v>
          </cell>
          <cell r="B181" t="str">
            <v>DIANÓPOLIS</v>
          </cell>
          <cell r="C181">
            <v>2014</v>
          </cell>
          <cell r="D181">
            <v>1</v>
          </cell>
          <cell r="E181">
            <v>5</v>
          </cell>
          <cell r="F181" t="str">
            <v>-</v>
          </cell>
          <cell r="G181" t="str">
            <v>-</v>
          </cell>
          <cell r="H181" t="str">
            <v>-</v>
          </cell>
          <cell r="I181" t="str">
            <v>-</v>
          </cell>
          <cell r="J181" t="str">
            <v>-</v>
          </cell>
          <cell r="K181" t="str">
            <v>-</v>
          </cell>
          <cell r="L181" t="str">
            <v>-</v>
          </cell>
          <cell r="M181">
            <v>6</v>
          </cell>
        </row>
        <row r="182">
          <cell r="A182" t="str">
            <v>ALEGRETE DO PIAUÍ2009</v>
          </cell>
          <cell r="B182" t="str">
            <v>ALEGRETE DO PIAUÍ</v>
          </cell>
          <cell r="C182">
            <v>2009</v>
          </cell>
          <cell r="D182" t="str">
            <v>-</v>
          </cell>
          <cell r="E182">
            <v>1</v>
          </cell>
          <cell r="F182" t="str">
            <v>-</v>
          </cell>
          <cell r="G182" t="str">
            <v>-</v>
          </cell>
          <cell r="H182" t="str">
            <v>-</v>
          </cell>
          <cell r="I182" t="str">
            <v>-</v>
          </cell>
          <cell r="J182" t="str">
            <v>-</v>
          </cell>
          <cell r="K182" t="str">
            <v>-</v>
          </cell>
          <cell r="L182" t="str">
            <v>-</v>
          </cell>
          <cell r="M182">
            <v>1</v>
          </cell>
        </row>
        <row r="183">
          <cell r="A183" t="str">
            <v>ALEGRETE DO PIAUÍ2010</v>
          </cell>
          <cell r="B183" t="str">
            <v>ALEGRETE DO PIAUÍ</v>
          </cell>
          <cell r="C183">
            <v>2010</v>
          </cell>
          <cell r="D183" t="str">
            <v>-</v>
          </cell>
          <cell r="E183">
            <v>2</v>
          </cell>
          <cell r="F183" t="str">
            <v>-</v>
          </cell>
          <cell r="G183" t="str">
            <v>-</v>
          </cell>
          <cell r="H183" t="str">
            <v>-</v>
          </cell>
          <cell r="I183" t="str">
            <v>-</v>
          </cell>
          <cell r="J183" t="str">
            <v>-</v>
          </cell>
          <cell r="K183" t="str">
            <v>-</v>
          </cell>
          <cell r="L183" t="str">
            <v>-</v>
          </cell>
          <cell r="M183">
            <v>2</v>
          </cell>
        </row>
        <row r="184">
          <cell r="A184" t="str">
            <v>ALEGRETE DO PIAUÍ2011</v>
          </cell>
          <cell r="B184" t="str">
            <v>ALEGRETE DO PIAUÍ</v>
          </cell>
          <cell r="C184">
            <v>2011</v>
          </cell>
          <cell r="D184" t="str">
            <v>-</v>
          </cell>
          <cell r="E184">
            <v>2</v>
          </cell>
          <cell r="F184" t="str">
            <v>-</v>
          </cell>
          <cell r="G184" t="str">
            <v>-</v>
          </cell>
          <cell r="H184" t="str">
            <v>-</v>
          </cell>
          <cell r="I184" t="str">
            <v>-</v>
          </cell>
          <cell r="J184" t="str">
            <v>-</v>
          </cell>
          <cell r="K184" t="str">
            <v>-</v>
          </cell>
          <cell r="L184" t="str">
            <v>-</v>
          </cell>
          <cell r="M184">
            <v>2</v>
          </cell>
        </row>
        <row r="185">
          <cell r="A185" t="str">
            <v>ALEGRETE DO PIAUÍ2012</v>
          </cell>
          <cell r="B185" t="str">
            <v>ALEGRETE DO PIAUÍ</v>
          </cell>
          <cell r="C185">
            <v>2012</v>
          </cell>
          <cell r="D185" t="str">
            <v>-</v>
          </cell>
          <cell r="E185">
            <v>2</v>
          </cell>
          <cell r="F185" t="str">
            <v>-</v>
          </cell>
          <cell r="G185" t="str">
            <v>-</v>
          </cell>
          <cell r="H185" t="str">
            <v>-</v>
          </cell>
          <cell r="I185" t="str">
            <v>-</v>
          </cell>
          <cell r="J185" t="str">
            <v>-</v>
          </cell>
          <cell r="K185" t="str">
            <v>-</v>
          </cell>
          <cell r="L185" t="str">
            <v>-</v>
          </cell>
          <cell r="M185">
            <v>2</v>
          </cell>
        </row>
        <row r="186">
          <cell r="A186" t="str">
            <v>ALEGRETE DO PIAUÍ2013</v>
          </cell>
          <cell r="B186" t="str">
            <v>ALEGRETE DO PIAUÍ</v>
          </cell>
          <cell r="C186">
            <v>2013</v>
          </cell>
          <cell r="D186" t="str">
            <v>-</v>
          </cell>
          <cell r="E186">
            <v>2</v>
          </cell>
          <cell r="F186" t="str">
            <v>-</v>
          </cell>
          <cell r="G186" t="str">
            <v>-</v>
          </cell>
          <cell r="H186" t="str">
            <v>-</v>
          </cell>
          <cell r="I186" t="str">
            <v>-</v>
          </cell>
          <cell r="J186" t="str">
            <v>-</v>
          </cell>
          <cell r="K186" t="str">
            <v>-</v>
          </cell>
          <cell r="L186" t="str">
            <v>-</v>
          </cell>
          <cell r="M186">
            <v>2</v>
          </cell>
        </row>
        <row r="187">
          <cell r="A187" t="str">
            <v>ALEGRETE DO PIAUÍ2014</v>
          </cell>
          <cell r="B187" t="str">
            <v>ALEGRETE DO PIAUÍ</v>
          </cell>
          <cell r="C187">
            <v>2014</v>
          </cell>
          <cell r="D187" t="str">
            <v>-</v>
          </cell>
          <cell r="E187">
            <v>3</v>
          </cell>
          <cell r="F187" t="str">
            <v>-</v>
          </cell>
          <cell r="G187" t="str">
            <v>-</v>
          </cell>
          <cell r="H187" t="str">
            <v>-</v>
          </cell>
          <cell r="I187" t="str">
            <v>-</v>
          </cell>
          <cell r="J187" t="str">
            <v>-</v>
          </cell>
          <cell r="K187" t="str">
            <v>-</v>
          </cell>
          <cell r="L187" t="str">
            <v>-</v>
          </cell>
          <cell r="M187">
            <v>3</v>
          </cell>
        </row>
        <row r="188">
          <cell r="A188" t="str">
            <v>BOCAÍNA2009</v>
          </cell>
          <cell r="B188" t="str">
            <v>BOCAÍNA</v>
          </cell>
          <cell r="C188">
            <v>2009</v>
          </cell>
          <cell r="D188" t="str">
            <v>-</v>
          </cell>
          <cell r="E188">
            <v>2</v>
          </cell>
          <cell r="F188" t="str">
            <v>-</v>
          </cell>
          <cell r="G188" t="str">
            <v>-</v>
          </cell>
          <cell r="H188" t="str">
            <v>-</v>
          </cell>
          <cell r="I188" t="str">
            <v>-</v>
          </cell>
          <cell r="J188" t="str">
            <v>-</v>
          </cell>
          <cell r="K188" t="str">
            <v>-</v>
          </cell>
          <cell r="L188" t="str">
            <v>-</v>
          </cell>
          <cell r="M188">
            <v>2</v>
          </cell>
        </row>
        <row r="189">
          <cell r="A189" t="str">
            <v>BOCAÍNA2010</v>
          </cell>
          <cell r="B189" t="str">
            <v>BOCAÍNA</v>
          </cell>
          <cell r="C189">
            <v>2010</v>
          </cell>
          <cell r="D189" t="str">
            <v>-</v>
          </cell>
          <cell r="E189">
            <v>2</v>
          </cell>
          <cell r="F189" t="str">
            <v>-</v>
          </cell>
          <cell r="G189" t="str">
            <v>-</v>
          </cell>
          <cell r="H189" t="str">
            <v>-</v>
          </cell>
          <cell r="I189" t="str">
            <v>-</v>
          </cell>
          <cell r="J189" t="str">
            <v>-</v>
          </cell>
          <cell r="K189" t="str">
            <v>-</v>
          </cell>
          <cell r="L189" t="str">
            <v>-</v>
          </cell>
          <cell r="M189">
            <v>2</v>
          </cell>
        </row>
        <row r="190">
          <cell r="A190" t="str">
            <v>BOCAÍNA2011</v>
          </cell>
          <cell r="B190" t="str">
            <v>BOCAÍNA</v>
          </cell>
          <cell r="C190">
            <v>2011</v>
          </cell>
          <cell r="D190" t="str">
            <v>-</v>
          </cell>
          <cell r="E190">
            <v>2</v>
          </cell>
          <cell r="F190" t="str">
            <v>-</v>
          </cell>
          <cell r="G190" t="str">
            <v>-</v>
          </cell>
          <cell r="H190" t="str">
            <v>-</v>
          </cell>
          <cell r="I190" t="str">
            <v>-</v>
          </cell>
          <cell r="J190" t="str">
            <v>-</v>
          </cell>
          <cell r="K190" t="str">
            <v>-</v>
          </cell>
          <cell r="L190" t="str">
            <v>-</v>
          </cell>
          <cell r="M190">
            <v>2</v>
          </cell>
        </row>
        <row r="191">
          <cell r="A191" t="str">
            <v>BOCAÍNA2012</v>
          </cell>
          <cell r="B191" t="str">
            <v>BOCAÍNA</v>
          </cell>
          <cell r="C191">
            <v>2012</v>
          </cell>
          <cell r="D191" t="str">
            <v>-</v>
          </cell>
          <cell r="E191">
            <v>2</v>
          </cell>
          <cell r="F191" t="str">
            <v>-</v>
          </cell>
          <cell r="G191" t="str">
            <v>-</v>
          </cell>
          <cell r="H191" t="str">
            <v>-</v>
          </cell>
          <cell r="I191" t="str">
            <v>-</v>
          </cell>
          <cell r="J191" t="str">
            <v>-</v>
          </cell>
          <cell r="K191" t="str">
            <v>-</v>
          </cell>
          <cell r="L191" t="str">
            <v>-</v>
          </cell>
          <cell r="M191">
            <v>2</v>
          </cell>
        </row>
        <row r="192">
          <cell r="A192" t="str">
            <v>BOCAÍNA2013</v>
          </cell>
          <cell r="B192" t="str">
            <v>BOCAÍNA</v>
          </cell>
          <cell r="C192">
            <v>2013</v>
          </cell>
          <cell r="D192" t="str">
            <v>-</v>
          </cell>
          <cell r="E192">
            <v>2</v>
          </cell>
          <cell r="F192" t="str">
            <v>-</v>
          </cell>
          <cell r="G192" t="str">
            <v>-</v>
          </cell>
          <cell r="H192" t="str">
            <v>-</v>
          </cell>
          <cell r="I192" t="str">
            <v>-</v>
          </cell>
          <cell r="J192" t="str">
            <v>-</v>
          </cell>
          <cell r="K192" t="str">
            <v>-</v>
          </cell>
          <cell r="L192" t="str">
            <v>-</v>
          </cell>
          <cell r="M192">
            <v>2</v>
          </cell>
        </row>
        <row r="193">
          <cell r="A193" t="str">
            <v>BOCAÍNA2014</v>
          </cell>
          <cell r="B193" t="str">
            <v>BOCAÍNA</v>
          </cell>
          <cell r="C193">
            <v>2014</v>
          </cell>
          <cell r="D193" t="str">
            <v>-</v>
          </cell>
          <cell r="E193">
            <v>2</v>
          </cell>
          <cell r="F193" t="str">
            <v>-</v>
          </cell>
          <cell r="G193" t="str">
            <v>-</v>
          </cell>
          <cell r="H193" t="str">
            <v>-</v>
          </cell>
          <cell r="I193" t="str">
            <v>-</v>
          </cell>
          <cell r="J193" t="str">
            <v>-</v>
          </cell>
          <cell r="K193" t="str">
            <v>-</v>
          </cell>
          <cell r="L193" t="str">
            <v>-</v>
          </cell>
          <cell r="M193">
            <v>2</v>
          </cell>
        </row>
        <row r="194">
          <cell r="A194" t="str">
            <v>FRONTEIRAS2009</v>
          </cell>
          <cell r="B194" t="str">
            <v>FRONTEIRAS</v>
          </cell>
          <cell r="C194">
            <v>2009</v>
          </cell>
          <cell r="D194">
            <v>2</v>
          </cell>
          <cell r="E194">
            <v>2</v>
          </cell>
          <cell r="F194" t="str">
            <v>-</v>
          </cell>
          <cell r="G194" t="str">
            <v>-</v>
          </cell>
          <cell r="H194" t="str">
            <v>-</v>
          </cell>
          <cell r="I194" t="str">
            <v>-</v>
          </cell>
          <cell r="J194" t="str">
            <v>-</v>
          </cell>
          <cell r="K194" t="str">
            <v>-</v>
          </cell>
          <cell r="L194" t="str">
            <v>-</v>
          </cell>
          <cell r="M194">
            <v>4</v>
          </cell>
        </row>
        <row r="195">
          <cell r="A195" t="str">
            <v>FRONTEIRAS2010</v>
          </cell>
          <cell r="B195" t="str">
            <v>FRONTEIRAS</v>
          </cell>
          <cell r="C195">
            <v>2010</v>
          </cell>
          <cell r="D195">
            <v>3</v>
          </cell>
          <cell r="E195">
            <v>2</v>
          </cell>
          <cell r="F195" t="str">
            <v>-</v>
          </cell>
          <cell r="G195" t="str">
            <v>-</v>
          </cell>
          <cell r="H195" t="str">
            <v>-</v>
          </cell>
          <cell r="I195" t="str">
            <v>-</v>
          </cell>
          <cell r="J195" t="str">
            <v>-</v>
          </cell>
          <cell r="K195" t="str">
            <v>-</v>
          </cell>
          <cell r="L195" t="str">
            <v>-</v>
          </cell>
          <cell r="M195">
            <v>5</v>
          </cell>
        </row>
        <row r="196">
          <cell r="A196" t="str">
            <v>FRONTEIRAS2011</v>
          </cell>
          <cell r="B196" t="str">
            <v>FRONTEIRAS</v>
          </cell>
          <cell r="C196">
            <v>2011</v>
          </cell>
          <cell r="D196">
            <v>2</v>
          </cell>
          <cell r="E196">
            <v>3</v>
          </cell>
          <cell r="F196" t="str">
            <v>-</v>
          </cell>
          <cell r="G196" t="str">
            <v>-</v>
          </cell>
          <cell r="H196" t="str">
            <v>-</v>
          </cell>
          <cell r="I196">
            <v>1</v>
          </cell>
          <cell r="J196" t="str">
            <v>-</v>
          </cell>
          <cell r="K196" t="str">
            <v>-</v>
          </cell>
          <cell r="L196" t="str">
            <v>-</v>
          </cell>
          <cell r="M196">
            <v>6</v>
          </cell>
        </row>
        <row r="197">
          <cell r="A197" t="str">
            <v>FRONTEIRAS2012</v>
          </cell>
          <cell r="B197" t="str">
            <v>FRONTEIRAS</v>
          </cell>
          <cell r="C197">
            <v>2012</v>
          </cell>
          <cell r="D197">
            <v>1</v>
          </cell>
          <cell r="E197">
            <v>4</v>
          </cell>
          <cell r="F197" t="str">
            <v>-</v>
          </cell>
          <cell r="G197" t="str">
            <v>-</v>
          </cell>
          <cell r="H197" t="str">
            <v>-</v>
          </cell>
          <cell r="I197">
            <v>1</v>
          </cell>
          <cell r="J197" t="str">
            <v>-</v>
          </cell>
          <cell r="K197" t="str">
            <v>-</v>
          </cell>
          <cell r="L197" t="str">
            <v>-</v>
          </cell>
          <cell r="M197">
            <v>6</v>
          </cell>
        </row>
        <row r="198">
          <cell r="A198" t="str">
            <v>FRONTEIRAS2013</v>
          </cell>
          <cell r="B198" t="str">
            <v>FRONTEIRAS</v>
          </cell>
          <cell r="C198">
            <v>2013</v>
          </cell>
          <cell r="D198" t="str">
            <v>-</v>
          </cell>
          <cell r="E198">
            <v>5</v>
          </cell>
          <cell r="F198" t="str">
            <v>-</v>
          </cell>
          <cell r="G198" t="str">
            <v>-</v>
          </cell>
          <cell r="H198" t="str">
            <v>-</v>
          </cell>
          <cell r="I198">
            <v>1</v>
          </cell>
          <cell r="J198" t="str">
            <v>-</v>
          </cell>
          <cell r="K198" t="str">
            <v>-</v>
          </cell>
          <cell r="L198" t="str">
            <v>-</v>
          </cell>
          <cell r="M198">
            <v>6</v>
          </cell>
        </row>
        <row r="199">
          <cell r="A199" t="str">
            <v>FRONTEIRAS2014</v>
          </cell>
          <cell r="B199" t="str">
            <v>FRONTEIRAS</v>
          </cell>
          <cell r="C199">
            <v>2014</v>
          </cell>
          <cell r="D199">
            <v>1</v>
          </cell>
          <cell r="E199">
            <v>5</v>
          </cell>
          <cell r="F199" t="str">
            <v>-</v>
          </cell>
          <cell r="G199" t="str">
            <v>-</v>
          </cell>
          <cell r="H199" t="str">
            <v>-</v>
          </cell>
          <cell r="I199">
            <v>1</v>
          </cell>
          <cell r="J199" t="str">
            <v>-</v>
          </cell>
          <cell r="K199" t="str">
            <v>-</v>
          </cell>
          <cell r="L199" t="str">
            <v>-</v>
          </cell>
          <cell r="M199">
            <v>7</v>
          </cell>
        </row>
        <row r="200">
          <cell r="A200" t="str">
            <v>PAES LANDIM2009</v>
          </cell>
          <cell r="B200" t="str">
            <v>PAES LANDIM</v>
          </cell>
          <cell r="C200">
            <v>2009</v>
          </cell>
          <cell r="D200">
            <v>1</v>
          </cell>
          <cell r="E200">
            <v>1</v>
          </cell>
          <cell r="F200" t="str">
            <v>-</v>
          </cell>
          <cell r="G200" t="str">
            <v>-</v>
          </cell>
          <cell r="H200" t="str">
            <v>-</v>
          </cell>
          <cell r="I200" t="str">
            <v>-</v>
          </cell>
          <cell r="J200" t="str">
            <v>-</v>
          </cell>
          <cell r="K200" t="str">
            <v>-</v>
          </cell>
          <cell r="L200" t="str">
            <v>-</v>
          </cell>
          <cell r="M200">
            <v>2</v>
          </cell>
        </row>
        <row r="201">
          <cell r="A201" t="str">
            <v>PAES LANDIM2010</v>
          </cell>
          <cell r="B201" t="str">
            <v>PAES LANDIM</v>
          </cell>
          <cell r="C201">
            <v>2010</v>
          </cell>
          <cell r="D201">
            <v>1</v>
          </cell>
          <cell r="E201">
            <v>1</v>
          </cell>
          <cell r="F201" t="str">
            <v>-</v>
          </cell>
          <cell r="G201" t="str">
            <v>-</v>
          </cell>
          <cell r="H201" t="str">
            <v>-</v>
          </cell>
          <cell r="I201" t="str">
            <v>-</v>
          </cell>
          <cell r="J201" t="str">
            <v>-</v>
          </cell>
          <cell r="K201" t="str">
            <v>-</v>
          </cell>
          <cell r="L201" t="str">
            <v>-</v>
          </cell>
          <cell r="M201">
            <v>2</v>
          </cell>
        </row>
        <row r="202">
          <cell r="A202" t="str">
            <v>PAES LANDIM2011</v>
          </cell>
          <cell r="B202" t="str">
            <v>PAES LANDIM</v>
          </cell>
          <cell r="C202">
            <v>2011</v>
          </cell>
          <cell r="D202" t="str">
            <v>-</v>
          </cell>
          <cell r="E202">
            <v>2</v>
          </cell>
          <cell r="F202" t="str">
            <v>-</v>
          </cell>
          <cell r="G202" t="str">
            <v>-</v>
          </cell>
          <cell r="H202" t="str">
            <v>-</v>
          </cell>
          <cell r="I202" t="str">
            <v>-</v>
          </cell>
          <cell r="J202" t="str">
            <v>-</v>
          </cell>
          <cell r="K202" t="str">
            <v>-</v>
          </cell>
          <cell r="L202" t="str">
            <v>-</v>
          </cell>
          <cell r="M202">
            <v>2</v>
          </cell>
        </row>
        <row r="203">
          <cell r="A203" t="str">
            <v>PAES LANDIM2012</v>
          </cell>
          <cell r="B203" t="str">
            <v>PAES LANDIM</v>
          </cell>
          <cell r="C203">
            <v>2012</v>
          </cell>
          <cell r="D203" t="str">
            <v>-</v>
          </cell>
          <cell r="E203">
            <v>2</v>
          </cell>
          <cell r="F203" t="str">
            <v>-</v>
          </cell>
          <cell r="G203" t="str">
            <v>-</v>
          </cell>
          <cell r="H203" t="str">
            <v>-</v>
          </cell>
          <cell r="I203" t="str">
            <v>-</v>
          </cell>
          <cell r="J203" t="str">
            <v>-</v>
          </cell>
          <cell r="K203" t="str">
            <v>-</v>
          </cell>
          <cell r="L203" t="str">
            <v>-</v>
          </cell>
          <cell r="M203">
            <v>2</v>
          </cell>
        </row>
        <row r="204">
          <cell r="A204" t="str">
            <v>PAES LANDIM2013</v>
          </cell>
          <cell r="B204" t="str">
            <v>PAES LANDIM</v>
          </cell>
          <cell r="C204">
            <v>2013</v>
          </cell>
          <cell r="D204" t="str">
            <v>-</v>
          </cell>
          <cell r="E204">
            <v>2</v>
          </cell>
          <cell r="F204" t="str">
            <v>-</v>
          </cell>
          <cell r="G204" t="str">
            <v>-</v>
          </cell>
          <cell r="H204" t="str">
            <v>-</v>
          </cell>
          <cell r="I204" t="str">
            <v>-</v>
          </cell>
          <cell r="J204" t="str">
            <v>-</v>
          </cell>
          <cell r="K204" t="str">
            <v>-</v>
          </cell>
          <cell r="L204" t="str">
            <v>-</v>
          </cell>
          <cell r="M204">
            <v>2</v>
          </cell>
        </row>
        <row r="205">
          <cell r="A205" t="str">
            <v>PAES LANDIM2014</v>
          </cell>
          <cell r="B205" t="str">
            <v>PAES LANDIM</v>
          </cell>
          <cell r="C205">
            <v>2014</v>
          </cell>
          <cell r="D205" t="str">
            <v>-</v>
          </cell>
          <cell r="E205">
            <v>2</v>
          </cell>
          <cell r="F205" t="str">
            <v>-</v>
          </cell>
          <cell r="G205" t="str">
            <v>-</v>
          </cell>
          <cell r="H205" t="str">
            <v>-</v>
          </cell>
          <cell r="I205" t="str">
            <v>-</v>
          </cell>
          <cell r="J205" t="str">
            <v>-</v>
          </cell>
          <cell r="K205" t="str">
            <v>-</v>
          </cell>
          <cell r="L205" t="str">
            <v>-</v>
          </cell>
          <cell r="M205">
            <v>2</v>
          </cell>
        </row>
        <row r="206">
          <cell r="A206" t="str">
            <v>PICOS2009</v>
          </cell>
          <cell r="B206" t="str">
            <v>PICOS</v>
          </cell>
          <cell r="C206">
            <v>2009</v>
          </cell>
          <cell r="D206" t="str">
            <v>-</v>
          </cell>
          <cell r="E206">
            <v>29</v>
          </cell>
          <cell r="F206" t="str">
            <v>-</v>
          </cell>
          <cell r="G206" t="str">
            <v>-</v>
          </cell>
          <cell r="H206" t="str">
            <v>-</v>
          </cell>
          <cell r="I206">
            <v>3</v>
          </cell>
          <cell r="J206" t="str">
            <v>-</v>
          </cell>
          <cell r="K206" t="str">
            <v>-</v>
          </cell>
          <cell r="L206" t="str">
            <v>-</v>
          </cell>
          <cell r="M206">
            <v>32</v>
          </cell>
        </row>
        <row r="207">
          <cell r="A207" t="str">
            <v>PICOS2010</v>
          </cell>
          <cell r="B207" t="str">
            <v>PICOS</v>
          </cell>
          <cell r="C207">
            <v>2010</v>
          </cell>
          <cell r="D207" t="str">
            <v>-</v>
          </cell>
          <cell r="E207">
            <v>29</v>
          </cell>
          <cell r="F207" t="str">
            <v>-</v>
          </cell>
          <cell r="G207" t="str">
            <v>-</v>
          </cell>
          <cell r="H207" t="str">
            <v>-</v>
          </cell>
          <cell r="I207">
            <v>3</v>
          </cell>
          <cell r="J207" t="str">
            <v>-</v>
          </cell>
          <cell r="K207" t="str">
            <v>-</v>
          </cell>
          <cell r="L207" t="str">
            <v>-</v>
          </cell>
          <cell r="M207">
            <v>32</v>
          </cell>
        </row>
        <row r="208">
          <cell r="A208" t="str">
            <v>PICOS2011</v>
          </cell>
          <cell r="B208" t="str">
            <v>PICOS</v>
          </cell>
          <cell r="C208">
            <v>2011</v>
          </cell>
          <cell r="D208" t="str">
            <v>-</v>
          </cell>
          <cell r="E208">
            <v>30</v>
          </cell>
          <cell r="F208" t="str">
            <v>-</v>
          </cell>
          <cell r="G208" t="str">
            <v>-</v>
          </cell>
          <cell r="H208" t="str">
            <v>-</v>
          </cell>
          <cell r="I208">
            <v>3</v>
          </cell>
          <cell r="J208" t="str">
            <v>-</v>
          </cell>
          <cell r="K208" t="str">
            <v>-</v>
          </cell>
          <cell r="L208" t="str">
            <v>-</v>
          </cell>
          <cell r="M208">
            <v>33</v>
          </cell>
        </row>
        <row r="209">
          <cell r="A209" t="str">
            <v>PICOS2012</v>
          </cell>
          <cell r="B209" t="str">
            <v>PICOS</v>
          </cell>
          <cell r="C209">
            <v>2012</v>
          </cell>
          <cell r="D209" t="str">
            <v>-</v>
          </cell>
          <cell r="E209">
            <v>30</v>
          </cell>
          <cell r="F209" t="str">
            <v>-</v>
          </cell>
          <cell r="G209" t="str">
            <v>-</v>
          </cell>
          <cell r="H209" t="str">
            <v>-</v>
          </cell>
          <cell r="I209">
            <v>3</v>
          </cell>
          <cell r="J209" t="str">
            <v>-</v>
          </cell>
          <cell r="K209" t="str">
            <v>-</v>
          </cell>
          <cell r="L209" t="str">
            <v>-</v>
          </cell>
          <cell r="M209">
            <v>33</v>
          </cell>
        </row>
        <row r="210">
          <cell r="A210" t="str">
            <v>PICOS2013</v>
          </cell>
          <cell r="B210" t="str">
            <v>PICOS</v>
          </cell>
          <cell r="C210">
            <v>2013</v>
          </cell>
          <cell r="D210" t="str">
            <v>-</v>
          </cell>
          <cell r="E210">
            <v>29</v>
          </cell>
          <cell r="F210" t="str">
            <v>-</v>
          </cell>
          <cell r="G210" t="str">
            <v>-</v>
          </cell>
          <cell r="H210" t="str">
            <v>-</v>
          </cell>
          <cell r="I210">
            <v>3</v>
          </cell>
          <cell r="J210" t="str">
            <v>-</v>
          </cell>
          <cell r="K210" t="str">
            <v>-</v>
          </cell>
          <cell r="L210" t="str">
            <v>-</v>
          </cell>
          <cell r="M210">
            <v>32</v>
          </cell>
        </row>
        <row r="211">
          <cell r="A211" t="str">
            <v>PICOS2014</v>
          </cell>
          <cell r="B211" t="str">
            <v>PICOS</v>
          </cell>
          <cell r="C211">
            <v>2014</v>
          </cell>
          <cell r="D211">
            <v>6</v>
          </cell>
          <cell r="E211">
            <v>30</v>
          </cell>
          <cell r="F211" t="str">
            <v>-</v>
          </cell>
          <cell r="G211" t="str">
            <v>-</v>
          </cell>
          <cell r="H211" t="str">
            <v>-</v>
          </cell>
          <cell r="I211">
            <v>6</v>
          </cell>
          <cell r="J211" t="str">
            <v>-</v>
          </cell>
          <cell r="K211" t="str">
            <v>-</v>
          </cell>
          <cell r="L211" t="str">
            <v>-</v>
          </cell>
          <cell r="M211">
            <v>42</v>
          </cell>
        </row>
        <row r="212">
          <cell r="A212" t="str">
            <v>SÃO JOÃO DO PIAUÍ2009</v>
          </cell>
          <cell r="B212" t="str">
            <v>SÃO JOÃO DO PIAUÍ</v>
          </cell>
          <cell r="C212">
            <v>2009</v>
          </cell>
          <cell r="D212" t="str">
            <v>-</v>
          </cell>
          <cell r="E212">
            <v>8</v>
          </cell>
          <cell r="F212" t="str">
            <v>-</v>
          </cell>
          <cell r="G212" t="str">
            <v>-</v>
          </cell>
          <cell r="H212" t="str">
            <v>-</v>
          </cell>
          <cell r="I212">
            <v>1</v>
          </cell>
          <cell r="J212" t="str">
            <v>-</v>
          </cell>
          <cell r="K212" t="str">
            <v>-</v>
          </cell>
          <cell r="L212" t="str">
            <v>-</v>
          </cell>
          <cell r="M212">
            <v>9</v>
          </cell>
        </row>
        <row r="213">
          <cell r="A213" t="str">
            <v>SÃO JOÃO DO PIAUÍ2010</v>
          </cell>
          <cell r="B213" t="str">
            <v>SÃO JOÃO DO PIAUÍ</v>
          </cell>
          <cell r="C213">
            <v>2010</v>
          </cell>
          <cell r="D213" t="str">
            <v>-</v>
          </cell>
          <cell r="E213">
            <v>8</v>
          </cell>
          <cell r="F213" t="str">
            <v>-</v>
          </cell>
          <cell r="G213" t="str">
            <v>-</v>
          </cell>
          <cell r="H213" t="str">
            <v>-</v>
          </cell>
          <cell r="I213">
            <v>1</v>
          </cell>
          <cell r="J213" t="str">
            <v>-</v>
          </cell>
          <cell r="K213" t="str">
            <v>-</v>
          </cell>
          <cell r="L213" t="str">
            <v>-</v>
          </cell>
          <cell r="M213">
            <v>9</v>
          </cell>
        </row>
        <row r="214">
          <cell r="A214" t="str">
            <v>SÃO JOÃO DO PIAUÍ2011</v>
          </cell>
          <cell r="B214" t="str">
            <v>SÃO JOÃO DO PIAUÍ</v>
          </cell>
          <cell r="C214">
            <v>2011</v>
          </cell>
          <cell r="D214" t="str">
            <v>-</v>
          </cell>
          <cell r="E214">
            <v>8</v>
          </cell>
          <cell r="F214" t="str">
            <v>-</v>
          </cell>
          <cell r="H214" t="str">
            <v>-</v>
          </cell>
          <cell r="I214">
            <v>1</v>
          </cell>
          <cell r="J214" t="str">
            <v>-</v>
          </cell>
          <cell r="L214" t="str">
            <v>-</v>
          </cell>
          <cell r="M214">
            <v>9</v>
          </cell>
        </row>
        <row r="215">
          <cell r="A215" t="str">
            <v>SÃO JOÃO DO PIAUÍ2012</v>
          </cell>
          <cell r="B215" t="str">
            <v>SÃO JOÃO DO PIAUÍ</v>
          </cell>
          <cell r="C215">
            <v>2012</v>
          </cell>
          <cell r="D215" t="str">
            <v>-</v>
          </cell>
          <cell r="E215">
            <v>8</v>
          </cell>
          <cell r="F215" t="str">
            <v>-</v>
          </cell>
          <cell r="G215" t="str">
            <v>-</v>
          </cell>
          <cell r="H215" t="str">
            <v>-</v>
          </cell>
          <cell r="I215">
            <v>1</v>
          </cell>
          <cell r="J215" t="str">
            <v>-</v>
          </cell>
          <cell r="K215" t="str">
            <v>-</v>
          </cell>
          <cell r="L215" t="str">
            <v>-</v>
          </cell>
          <cell r="M215">
            <v>9</v>
          </cell>
        </row>
        <row r="216">
          <cell r="A216" t="str">
            <v>SÃO JOÃO DO PIAUÍ2013</v>
          </cell>
          <cell r="B216" t="str">
            <v>SÃO JOÃO DO PIAUÍ</v>
          </cell>
          <cell r="C216">
            <v>2013</v>
          </cell>
          <cell r="D216" t="str">
            <v>-</v>
          </cell>
          <cell r="E216">
            <v>6</v>
          </cell>
          <cell r="F216">
            <v>2</v>
          </cell>
          <cell r="G216" t="str">
            <v>-</v>
          </cell>
          <cell r="H216" t="str">
            <v>-</v>
          </cell>
          <cell r="I216" t="str">
            <v>-</v>
          </cell>
          <cell r="J216">
            <v>1</v>
          </cell>
          <cell r="K216" t="str">
            <v>-</v>
          </cell>
          <cell r="L216" t="str">
            <v>-</v>
          </cell>
          <cell r="M216">
            <v>9</v>
          </cell>
        </row>
        <row r="217">
          <cell r="A217" t="str">
            <v>SÃO JOÃO DO PIAUÍ2014</v>
          </cell>
          <cell r="B217" t="str">
            <v>SÃO JOÃO DO PIAUÍ</v>
          </cell>
          <cell r="C217">
            <v>2014</v>
          </cell>
          <cell r="D217">
            <v>2</v>
          </cell>
          <cell r="E217">
            <v>6</v>
          </cell>
          <cell r="F217">
            <v>2</v>
          </cell>
          <cell r="G217" t="str">
            <v>-</v>
          </cell>
          <cell r="H217" t="str">
            <v>-</v>
          </cell>
          <cell r="I217" t="str">
            <v>-</v>
          </cell>
          <cell r="J217">
            <v>1</v>
          </cell>
          <cell r="K217" t="str">
            <v>-</v>
          </cell>
          <cell r="L217" t="str">
            <v>-</v>
          </cell>
          <cell r="M217">
            <v>11</v>
          </cell>
        </row>
        <row r="218">
          <cell r="A218" t="str">
            <v>SÃO JULIÃO2009</v>
          </cell>
          <cell r="B218" t="str">
            <v>SÃO JULIÃO</v>
          </cell>
          <cell r="C218">
            <v>2009</v>
          </cell>
          <cell r="D218">
            <v>1</v>
          </cell>
          <cell r="E218">
            <v>2</v>
          </cell>
          <cell r="F218" t="str">
            <v>-</v>
          </cell>
          <cell r="G218" t="str">
            <v>-</v>
          </cell>
          <cell r="H218" t="str">
            <v>-</v>
          </cell>
          <cell r="I218" t="str">
            <v>-</v>
          </cell>
          <cell r="J218" t="str">
            <v>-</v>
          </cell>
          <cell r="K218" t="str">
            <v>-</v>
          </cell>
          <cell r="L218" t="str">
            <v>-</v>
          </cell>
          <cell r="M218">
            <v>3</v>
          </cell>
        </row>
        <row r="219">
          <cell r="A219" t="str">
            <v>SÃO JULIÃO2010</v>
          </cell>
          <cell r="B219" t="str">
            <v>SÃO JULIÃO</v>
          </cell>
          <cell r="C219">
            <v>2010</v>
          </cell>
          <cell r="D219">
            <v>1</v>
          </cell>
          <cell r="E219">
            <v>2</v>
          </cell>
          <cell r="F219" t="str">
            <v>-</v>
          </cell>
          <cell r="G219" t="str">
            <v>-</v>
          </cell>
          <cell r="H219" t="str">
            <v>-</v>
          </cell>
          <cell r="I219" t="str">
            <v>-</v>
          </cell>
          <cell r="J219" t="str">
            <v>-</v>
          </cell>
          <cell r="K219" t="str">
            <v>-</v>
          </cell>
          <cell r="L219" t="str">
            <v>-</v>
          </cell>
          <cell r="M219">
            <v>3</v>
          </cell>
        </row>
        <row r="220">
          <cell r="A220" t="str">
            <v>SÃO JULIÃO2011</v>
          </cell>
          <cell r="B220" t="str">
            <v>SÃO JULIÃO</v>
          </cell>
          <cell r="C220">
            <v>2011</v>
          </cell>
          <cell r="D220">
            <v>1</v>
          </cell>
          <cell r="E220">
            <v>2</v>
          </cell>
          <cell r="F220" t="str">
            <v>-</v>
          </cell>
          <cell r="G220" t="str">
            <v>-</v>
          </cell>
          <cell r="H220" t="str">
            <v>-</v>
          </cell>
          <cell r="I220" t="str">
            <v>-</v>
          </cell>
          <cell r="J220" t="str">
            <v>-</v>
          </cell>
          <cell r="K220" t="str">
            <v>-</v>
          </cell>
          <cell r="L220" t="str">
            <v>-</v>
          </cell>
          <cell r="M220">
            <v>3</v>
          </cell>
        </row>
        <row r="221">
          <cell r="A221" t="str">
            <v>SÃO JULIÃO2012</v>
          </cell>
          <cell r="B221" t="str">
            <v>SÃO JULIÃO</v>
          </cell>
          <cell r="C221">
            <v>2012</v>
          </cell>
          <cell r="D221">
            <v>1</v>
          </cell>
          <cell r="E221">
            <v>2</v>
          </cell>
          <cell r="F221" t="str">
            <v>-</v>
          </cell>
          <cell r="G221" t="str">
            <v>-</v>
          </cell>
          <cell r="H221" t="str">
            <v>-</v>
          </cell>
          <cell r="I221" t="str">
            <v>-</v>
          </cell>
          <cell r="J221" t="str">
            <v>-</v>
          </cell>
          <cell r="K221" t="str">
            <v>-</v>
          </cell>
          <cell r="L221" t="str">
            <v>-</v>
          </cell>
          <cell r="M221">
            <v>3</v>
          </cell>
        </row>
        <row r="222">
          <cell r="A222" t="str">
            <v>SÃO JULIÃO2013</v>
          </cell>
          <cell r="B222" t="str">
            <v>SÃO JULIÃO</v>
          </cell>
          <cell r="C222">
            <v>2013</v>
          </cell>
          <cell r="D222">
            <v>1</v>
          </cell>
          <cell r="E222">
            <v>2</v>
          </cell>
          <cell r="F222" t="str">
            <v>-</v>
          </cell>
          <cell r="G222" t="str">
            <v>-</v>
          </cell>
          <cell r="H222" t="str">
            <v>-</v>
          </cell>
          <cell r="I222" t="str">
            <v>-</v>
          </cell>
          <cell r="J222">
            <v>1</v>
          </cell>
          <cell r="K222" t="str">
            <v>-</v>
          </cell>
          <cell r="L222" t="str">
            <v>-</v>
          </cell>
          <cell r="M222">
            <v>4</v>
          </cell>
        </row>
        <row r="223">
          <cell r="A223" t="str">
            <v>SÃO JULIÃO2014</v>
          </cell>
          <cell r="B223" t="str">
            <v>SÃO JULIÃO</v>
          </cell>
          <cell r="C223">
            <v>2014</v>
          </cell>
          <cell r="D223">
            <v>1</v>
          </cell>
          <cell r="E223">
            <v>2</v>
          </cell>
          <cell r="F223" t="str">
            <v>-</v>
          </cell>
          <cell r="G223" t="str">
            <v>-</v>
          </cell>
          <cell r="H223" t="str">
            <v>-</v>
          </cell>
          <cell r="I223" t="str">
            <v>-</v>
          </cell>
          <cell r="J223">
            <v>1</v>
          </cell>
          <cell r="K223" t="str">
            <v>-</v>
          </cell>
          <cell r="L223" t="str">
            <v>-</v>
          </cell>
          <cell r="M223">
            <v>4</v>
          </cell>
        </row>
        <row r="224">
          <cell r="A224" t="str">
            <v>CUMARU2009</v>
          </cell>
          <cell r="B224" t="str">
            <v>CUMARU</v>
          </cell>
          <cell r="C224">
            <v>2009</v>
          </cell>
          <cell r="D224">
            <v>5</v>
          </cell>
          <cell r="E224" t="str">
            <v>-</v>
          </cell>
          <cell r="F224" t="str">
            <v>-</v>
          </cell>
          <cell r="G224">
            <v>1</v>
          </cell>
          <cell r="H224" t="str">
            <v>-</v>
          </cell>
          <cell r="I224" t="str">
            <v>-</v>
          </cell>
          <cell r="J224" t="str">
            <v>-</v>
          </cell>
          <cell r="K224" t="str">
            <v>-</v>
          </cell>
          <cell r="L224" t="str">
            <v>-</v>
          </cell>
          <cell r="M224">
            <v>6</v>
          </cell>
        </row>
        <row r="225">
          <cell r="A225" t="str">
            <v>CUMARU2010</v>
          </cell>
          <cell r="B225" t="str">
            <v>CUMARU</v>
          </cell>
          <cell r="C225">
            <v>2010</v>
          </cell>
          <cell r="D225">
            <v>6</v>
          </cell>
          <cell r="E225" t="str">
            <v>-</v>
          </cell>
          <cell r="F225" t="str">
            <v>-</v>
          </cell>
          <cell r="G225">
            <v>1</v>
          </cell>
          <cell r="H225" t="str">
            <v>-</v>
          </cell>
          <cell r="I225" t="str">
            <v>-</v>
          </cell>
          <cell r="J225" t="str">
            <v>-</v>
          </cell>
          <cell r="K225" t="str">
            <v>-</v>
          </cell>
          <cell r="L225" t="str">
            <v>-</v>
          </cell>
          <cell r="M225">
            <v>7</v>
          </cell>
        </row>
        <row r="226">
          <cell r="A226" t="str">
            <v>CUMARU2011</v>
          </cell>
          <cell r="B226" t="str">
            <v>CUMARU</v>
          </cell>
          <cell r="C226">
            <v>2011</v>
          </cell>
          <cell r="D226">
            <v>4</v>
          </cell>
          <cell r="E226">
            <v>1</v>
          </cell>
          <cell r="F226" t="str">
            <v>-</v>
          </cell>
          <cell r="G226">
            <v>2</v>
          </cell>
          <cell r="H226" t="str">
            <v>-</v>
          </cell>
          <cell r="I226" t="str">
            <v>-</v>
          </cell>
          <cell r="J226" t="str">
            <v>-</v>
          </cell>
          <cell r="K226" t="str">
            <v>-</v>
          </cell>
          <cell r="L226" t="str">
            <v>-</v>
          </cell>
          <cell r="M226">
            <v>7</v>
          </cell>
        </row>
        <row r="227">
          <cell r="A227" t="str">
            <v>CUMARU2012</v>
          </cell>
          <cell r="B227" t="str">
            <v>CUMARU</v>
          </cell>
          <cell r="C227">
            <v>2012</v>
          </cell>
          <cell r="D227">
            <v>4</v>
          </cell>
          <cell r="E227">
            <v>1</v>
          </cell>
          <cell r="F227" t="str">
            <v>-</v>
          </cell>
          <cell r="G227">
            <v>2</v>
          </cell>
          <cell r="H227" t="str">
            <v>-</v>
          </cell>
          <cell r="I227" t="str">
            <v>-</v>
          </cell>
          <cell r="J227" t="str">
            <v>-</v>
          </cell>
          <cell r="K227" t="str">
            <v>-</v>
          </cell>
          <cell r="L227" t="str">
            <v>-</v>
          </cell>
          <cell r="M227" t="str">
            <v>-</v>
          </cell>
        </row>
        <row r="228">
          <cell r="A228" t="str">
            <v>CUMARU2013</v>
          </cell>
          <cell r="B228" t="str">
            <v>CUMARU</v>
          </cell>
          <cell r="C228">
            <v>2013</v>
          </cell>
          <cell r="D228">
            <v>4</v>
          </cell>
          <cell r="E228">
            <v>1</v>
          </cell>
          <cell r="F228" t="str">
            <v>-</v>
          </cell>
          <cell r="G228">
            <v>2</v>
          </cell>
          <cell r="H228" t="str">
            <v>-</v>
          </cell>
          <cell r="I228" t="str">
            <v>-</v>
          </cell>
          <cell r="J228" t="str">
            <v>-</v>
          </cell>
          <cell r="K228" t="str">
            <v>-</v>
          </cell>
          <cell r="L228" t="str">
            <v>-</v>
          </cell>
          <cell r="M228" t="str">
            <v>-</v>
          </cell>
        </row>
        <row r="229">
          <cell r="A229" t="str">
            <v>CUMARU2014</v>
          </cell>
          <cell r="B229" t="str">
            <v>CUMARU</v>
          </cell>
          <cell r="C229">
            <v>2014</v>
          </cell>
          <cell r="D229">
            <v>4</v>
          </cell>
          <cell r="E229">
            <v>1</v>
          </cell>
          <cell r="F229" t="str">
            <v>-</v>
          </cell>
          <cell r="G229">
            <v>2</v>
          </cell>
          <cell r="H229" t="str">
            <v>-</v>
          </cell>
          <cell r="I229" t="str">
            <v>-</v>
          </cell>
          <cell r="J229" t="str">
            <v>-</v>
          </cell>
          <cell r="K229" t="str">
            <v>-</v>
          </cell>
          <cell r="L229" t="str">
            <v>-</v>
          </cell>
          <cell r="M229">
            <v>7</v>
          </cell>
        </row>
        <row r="230">
          <cell r="A230" t="str">
            <v>CUMARU2015</v>
          </cell>
          <cell r="B230" t="str">
            <v>CUMARU</v>
          </cell>
          <cell r="C230">
            <v>2015</v>
          </cell>
          <cell r="D230">
            <v>5</v>
          </cell>
          <cell r="E230">
            <v>1</v>
          </cell>
          <cell r="F230" t="str">
            <v>-</v>
          </cell>
          <cell r="G230">
            <v>1</v>
          </cell>
          <cell r="H230" t="str">
            <v>-</v>
          </cell>
          <cell r="I230" t="str">
            <v>-</v>
          </cell>
          <cell r="J230" t="str">
            <v>-</v>
          </cell>
          <cell r="K230" t="str">
            <v>-</v>
          </cell>
          <cell r="L230" t="str">
            <v>-</v>
          </cell>
          <cell r="M230">
            <v>7</v>
          </cell>
        </row>
        <row r="231">
          <cell r="A231" t="str">
            <v>CARIDADE DO PIAUÍ2009</v>
          </cell>
          <cell r="B231" t="str">
            <v>CARIDADE DO PIAUÍ</v>
          </cell>
          <cell r="C231">
            <v>2009</v>
          </cell>
          <cell r="D231" t="str">
            <v>-</v>
          </cell>
          <cell r="E231">
            <v>2</v>
          </cell>
          <cell r="F231" t="str">
            <v>-</v>
          </cell>
          <cell r="G231" t="str">
            <v>-</v>
          </cell>
          <cell r="H231" t="str">
            <v>-</v>
          </cell>
          <cell r="I231" t="str">
            <v>-</v>
          </cell>
          <cell r="J231" t="str">
            <v>-</v>
          </cell>
          <cell r="K231" t="str">
            <v>-</v>
          </cell>
          <cell r="L231" t="str">
            <v>-</v>
          </cell>
          <cell r="M231">
            <v>2</v>
          </cell>
        </row>
        <row r="232">
          <cell r="A232" t="str">
            <v>CARIDADE DO PIAUÍ2010</v>
          </cell>
          <cell r="B232" t="str">
            <v>CARIDADE DO PIAUÍ</v>
          </cell>
          <cell r="C232">
            <v>2010</v>
          </cell>
          <cell r="D232" t="str">
            <v>-</v>
          </cell>
          <cell r="E232">
            <v>2</v>
          </cell>
          <cell r="F232" t="str">
            <v>-</v>
          </cell>
          <cell r="G232" t="str">
            <v>-</v>
          </cell>
          <cell r="H232" t="str">
            <v>-</v>
          </cell>
          <cell r="I232" t="str">
            <v>-</v>
          </cell>
          <cell r="J232" t="str">
            <v>-</v>
          </cell>
          <cell r="K232" t="str">
            <v>-</v>
          </cell>
          <cell r="L232" t="str">
            <v>-</v>
          </cell>
          <cell r="M232">
            <v>2</v>
          </cell>
        </row>
        <row r="233">
          <cell r="A233" t="str">
            <v>CARIDADE DO PIAUÍ2011</v>
          </cell>
          <cell r="B233" t="str">
            <v>CARIDADE DO PIAUÍ</v>
          </cell>
          <cell r="C233">
            <v>2011</v>
          </cell>
          <cell r="D233" t="str">
            <v>-</v>
          </cell>
          <cell r="E233">
            <v>2</v>
          </cell>
          <cell r="F233" t="str">
            <v>-</v>
          </cell>
          <cell r="G233" t="str">
            <v>-</v>
          </cell>
          <cell r="H233" t="str">
            <v>-</v>
          </cell>
          <cell r="I233" t="str">
            <v>-</v>
          </cell>
          <cell r="J233" t="str">
            <v>-</v>
          </cell>
          <cell r="K233" t="str">
            <v>-</v>
          </cell>
          <cell r="L233" t="str">
            <v>-</v>
          </cell>
          <cell r="M233">
            <v>2</v>
          </cell>
        </row>
        <row r="234">
          <cell r="A234" t="str">
            <v>CARIDADE DO PIAUÍ2012</v>
          </cell>
          <cell r="B234" t="str">
            <v>CARIDADE DO PIAUÍ</v>
          </cell>
          <cell r="C234">
            <v>2012</v>
          </cell>
          <cell r="D234" t="str">
            <v>-</v>
          </cell>
          <cell r="E234">
            <v>2</v>
          </cell>
          <cell r="F234" t="str">
            <v>-</v>
          </cell>
          <cell r="G234" t="str">
            <v>-</v>
          </cell>
          <cell r="H234" t="str">
            <v>-</v>
          </cell>
          <cell r="I234" t="str">
            <v>-</v>
          </cell>
          <cell r="J234" t="str">
            <v>-</v>
          </cell>
          <cell r="K234" t="str">
            <v>-</v>
          </cell>
          <cell r="L234" t="str">
            <v>-</v>
          </cell>
          <cell r="M234">
            <v>2</v>
          </cell>
        </row>
        <row r="235">
          <cell r="A235" t="str">
            <v>CARIDADE DO PIAUÍ2013</v>
          </cell>
          <cell r="B235" t="str">
            <v>CARIDADE DO PIAUÍ</v>
          </cell>
          <cell r="C235">
            <v>2013</v>
          </cell>
          <cell r="D235" t="str">
            <v>-</v>
          </cell>
          <cell r="E235" t="str">
            <v>-</v>
          </cell>
          <cell r="F235">
            <v>2</v>
          </cell>
          <cell r="G235" t="str">
            <v>-</v>
          </cell>
          <cell r="H235" t="str">
            <v>-</v>
          </cell>
          <cell r="I235" t="str">
            <v>-</v>
          </cell>
          <cell r="J235" t="str">
            <v>-</v>
          </cell>
          <cell r="K235" t="str">
            <v>-</v>
          </cell>
          <cell r="L235" t="str">
            <v>-</v>
          </cell>
          <cell r="M235">
            <v>2</v>
          </cell>
        </row>
        <row r="236">
          <cell r="A236" t="str">
            <v>CARIDADE DO PIAUÍ2014</v>
          </cell>
          <cell r="B236" t="str">
            <v>CARIDADE DO PIAUÍ</v>
          </cell>
          <cell r="C236">
            <v>2014</v>
          </cell>
          <cell r="D236" t="str">
            <v>-</v>
          </cell>
          <cell r="E236" t="str">
            <v>-</v>
          </cell>
          <cell r="F236">
            <v>2</v>
          </cell>
          <cell r="G236" t="str">
            <v>-</v>
          </cell>
          <cell r="H236" t="str">
            <v>-</v>
          </cell>
          <cell r="I236" t="str">
            <v>-</v>
          </cell>
          <cell r="J236" t="str">
            <v>-</v>
          </cell>
          <cell r="K236" t="str">
            <v>-</v>
          </cell>
          <cell r="L236" t="str">
            <v>-</v>
          </cell>
          <cell r="M236">
            <v>2</v>
          </cell>
        </row>
        <row r="237">
          <cell r="A237" t="str">
            <v>CARIDADE DO PIAUÍ2015</v>
          </cell>
          <cell r="B237" t="str">
            <v>CARIDADE DO PIAUÍ</v>
          </cell>
          <cell r="C237">
            <v>2015</v>
          </cell>
          <cell r="D237" t="str">
            <v>-</v>
          </cell>
          <cell r="E237" t="str">
            <v>-</v>
          </cell>
          <cell r="F237">
            <v>2</v>
          </cell>
          <cell r="G237" t="str">
            <v>-</v>
          </cell>
          <cell r="H237" t="str">
            <v>-</v>
          </cell>
          <cell r="I237" t="str">
            <v>-</v>
          </cell>
          <cell r="J237" t="str">
            <v>-</v>
          </cell>
          <cell r="K237" t="str">
            <v>-</v>
          </cell>
          <cell r="L237" t="str">
            <v>-</v>
          </cell>
          <cell r="M237">
            <v>2</v>
          </cell>
        </row>
        <row r="238">
          <cell r="A238" t="str">
            <v>CURRAL NOVO DO PIAUÍ2009</v>
          </cell>
          <cell r="B238" t="str">
            <v>CURRAL NOVO DO PIAUÍ</v>
          </cell>
          <cell r="C238">
            <v>2009</v>
          </cell>
          <cell r="D238" t="str">
            <v>-</v>
          </cell>
          <cell r="E238">
            <v>2</v>
          </cell>
          <cell r="F238" t="str">
            <v>-</v>
          </cell>
          <cell r="G238" t="str">
            <v>-</v>
          </cell>
          <cell r="H238" t="str">
            <v>-</v>
          </cell>
          <cell r="I238" t="str">
            <v>-</v>
          </cell>
          <cell r="J238" t="str">
            <v>-</v>
          </cell>
          <cell r="K238" t="str">
            <v>-</v>
          </cell>
          <cell r="L238" t="str">
            <v>-</v>
          </cell>
          <cell r="M238">
            <v>2</v>
          </cell>
        </row>
        <row r="239">
          <cell r="A239" t="str">
            <v>CURRAL NOVO DO PIAUÍ2010</v>
          </cell>
          <cell r="B239" t="str">
            <v>CURRAL NOVO DO PIAUÍ</v>
          </cell>
          <cell r="C239">
            <v>2010</v>
          </cell>
          <cell r="D239" t="str">
            <v>-</v>
          </cell>
          <cell r="E239">
            <v>2</v>
          </cell>
          <cell r="F239" t="str">
            <v>-</v>
          </cell>
          <cell r="G239" t="str">
            <v>-</v>
          </cell>
          <cell r="H239" t="str">
            <v>-</v>
          </cell>
          <cell r="I239" t="str">
            <v>-</v>
          </cell>
          <cell r="J239" t="str">
            <v>-</v>
          </cell>
          <cell r="K239" t="str">
            <v>-</v>
          </cell>
          <cell r="L239" t="str">
            <v>-</v>
          </cell>
          <cell r="M239">
            <v>2</v>
          </cell>
        </row>
        <row r="240">
          <cell r="A240" t="str">
            <v>CURRAL NOVO DO PIAUÍ2011</v>
          </cell>
          <cell r="B240" t="str">
            <v>CURRAL NOVO DO PIAUÍ</v>
          </cell>
          <cell r="C240">
            <v>2011</v>
          </cell>
          <cell r="D240" t="str">
            <v>-</v>
          </cell>
          <cell r="E240">
            <v>2</v>
          </cell>
          <cell r="F240" t="str">
            <v>-</v>
          </cell>
          <cell r="G240" t="str">
            <v>-</v>
          </cell>
          <cell r="H240" t="str">
            <v>-</v>
          </cell>
          <cell r="I240" t="str">
            <v>-</v>
          </cell>
          <cell r="J240" t="str">
            <v>-</v>
          </cell>
          <cell r="K240" t="str">
            <v>-</v>
          </cell>
          <cell r="L240" t="str">
            <v>-</v>
          </cell>
          <cell r="M240">
            <v>2</v>
          </cell>
        </row>
        <row r="241">
          <cell r="A241" t="str">
            <v>CURRAL NOVO DO PIAUÍ2012</v>
          </cell>
          <cell r="B241" t="str">
            <v>CURRAL NOVO DO PIAUÍ</v>
          </cell>
          <cell r="C241">
            <v>2012</v>
          </cell>
          <cell r="D241" t="str">
            <v>-</v>
          </cell>
          <cell r="E241">
            <v>2</v>
          </cell>
          <cell r="F241" t="str">
            <v>-</v>
          </cell>
          <cell r="G241" t="str">
            <v>-</v>
          </cell>
          <cell r="H241" t="str">
            <v>-</v>
          </cell>
          <cell r="I241" t="str">
            <v>-</v>
          </cell>
          <cell r="J241" t="str">
            <v>-</v>
          </cell>
          <cell r="K241" t="str">
            <v>-</v>
          </cell>
          <cell r="L241" t="str">
            <v>-</v>
          </cell>
          <cell r="M241">
            <v>2</v>
          </cell>
        </row>
        <row r="242">
          <cell r="A242" t="str">
            <v>CURRAL NOVO DO PIAUÍ2013</v>
          </cell>
          <cell r="B242" t="str">
            <v>CURRAL NOVO DO PIAUÍ</v>
          </cell>
          <cell r="C242">
            <v>2013</v>
          </cell>
          <cell r="D242" t="str">
            <v>-</v>
          </cell>
          <cell r="E242">
            <v>2</v>
          </cell>
          <cell r="F242" t="str">
            <v>-</v>
          </cell>
          <cell r="G242" t="str">
            <v>-</v>
          </cell>
          <cell r="H242" t="str">
            <v>-</v>
          </cell>
          <cell r="I242" t="str">
            <v>-</v>
          </cell>
          <cell r="J242" t="str">
            <v>-</v>
          </cell>
          <cell r="K242" t="str">
            <v>-</v>
          </cell>
          <cell r="L242" t="str">
            <v>-</v>
          </cell>
          <cell r="M242">
            <v>2</v>
          </cell>
        </row>
        <row r="243">
          <cell r="A243" t="str">
            <v>CURRAL NOVO DO PIAUÍ2014</v>
          </cell>
          <cell r="B243" t="str">
            <v>CURRAL NOVO DO PIAUÍ</v>
          </cell>
          <cell r="C243">
            <v>2014</v>
          </cell>
          <cell r="D243" t="str">
            <v>-</v>
          </cell>
          <cell r="E243">
            <v>2</v>
          </cell>
          <cell r="F243" t="str">
            <v>-</v>
          </cell>
          <cell r="G243" t="str">
            <v>-</v>
          </cell>
          <cell r="H243" t="str">
            <v>-</v>
          </cell>
          <cell r="I243" t="str">
            <v>-</v>
          </cell>
          <cell r="J243" t="str">
            <v>-</v>
          </cell>
          <cell r="K243" t="str">
            <v>-</v>
          </cell>
          <cell r="L243" t="str">
            <v>-</v>
          </cell>
          <cell r="M243">
            <v>2</v>
          </cell>
        </row>
        <row r="244">
          <cell r="A244" t="str">
            <v>CURRAL NOVO DO PIAUÍ2015</v>
          </cell>
          <cell r="B244" t="str">
            <v>CURRAL NOVO DO PIAUÍ</v>
          </cell>
          <cell r="C244">
            <v>2015</v>
          </cell>
          <cell r="D244" t="str">
            <v>-</v>
          </cell>
          <cell r="E244">
            <v>2</v>
          </cell>
          <cell r="F244" t="str">
            <v>-</v>
          </cell>
          <cell r="G244" t="str">
            <v>-</v>
          </cell>
          <cell r="H244" t="str">
            <v>-</v>
          </cell>
          <cell r="I244" t="str">
            <v>-</v>
          </cell>
          <cell r="J244" t="str">
            <v>-</v>
          </cell>
          <cell r="K244" t="str">
            <v>-</v>
          </cell>
          <cell r="L244" t="str">
            <v>-</v>
          </cell>
          <cell r="M244">
            <v>2</v>
          </cell>
        </row>
        <row r="245">
          <cell r="A245" t="str">
            <v>DOM EXPEDITO LOPES2009</v>
          </cell>
          <cell r="B245" t="str">
            <v>DOM EXPEDITO LOPES</v>
          </cell>
          <cell r="C245">
            <v>2009</v>
          </cell>
          <cell r="D245" t="str">
            <v>-</v>
          </cell>
          <cell r="E245">
            <v>3</v>
          </cell>
          <cell r="F245" t="str">
            <v>-</v>
          </cell>
          <cell r="G245" t="str">
            <v>-</v>
          </cell>
          <cell r="H245" t="str">
            <v>-</v>
          </cell>
          <cell r="I245" t="str">
            <v>-</v>
          </cell>
          <cell r="J245" t="str">
            <v>-</v>
          </cell>
          <cell r="K245" t="str">
            <v>-</v>
          </cell>
          <cell r="L245" t="str">
            <v>-</v>
          </cell>
          <cell r="M245">
            <v>3</v>
          </cell>
        </row>
        <row r="246">
          <cell r="A246" t="str">
            <v>DOM EXPEDITO LOPES2010</v>
          </cell>
          <cell r="B246" t="str">
            <v>DOM EXPEDITO LOPES</v>
          </cell>
          <cell r="C246">
            <v>2010</v>
          </cell>
          <cell r="D246" t="str">
            <v>-</v>
          </cell>
          <cell r="E246">
            <v>3</v>
          </cell>
          <cell r="F246" t="str">
            <v>-</v>
          </cell>
          <cell r="G246" t="str">
            <v>-</v>
          </cell>
          <cell r="H246" t="str">
            <v>-</v>
          </cell>
          <cell r="I246" t="str">
            <v>-</v>
          </cell>
          <cell r="J246" t="str">
            <v>-</v>
          </cell>
          <cell r="K246">
            <v>3</v>
          </cell>
        </row>
        <row r="247">
          <cell r="A247" t="str">
            <v>DOM EXPEDITO LOPES2011</v>
          </cell>
          <cell r="B247" t="str">
            <v>DOM EXPEDITO LOPES</v>
          </cell>
          <cell r="C247">
            <v>2011</v>
          </cell>
          <cell r="D247" t="str">
            <v>-</v>
          </cell>
          <cell r="E247">
            <v>3</v>
          </cell>
          <cell r="F247" t="str">
            <v>-</v>
          </cell>
          <cell r="G247" t="str">
            <v>-</v>
          </cell>
          <cell r="H247" t="str">
            <v>-</v>
          </cell>
          <cell r="I247" t="str">
            <v>-</v>
          </cell>
          <cell r="J247" t="str">
            <v>-</v>
          </cell>
          <cell r="K247" t="str">
            <v>-</v>
          </cell>
          <cell r="L247" t="str">
            <v>-</v>
          </cell>
          <cell r="M247">
            <v>3</v>
          </cell>
        </row>
        <row r="248">
          <cell r="A248" t="str">
            <v>DOM EXPEDITO LOPES2012</v>
          </cell>
          <cell r="B248" t="str">
            <v>DOM EXPEDITO LOPES</v>
          </cell>
          <cell r="C248">
            <v>2012</v>
          </cell>
          <cell r="D248" t="str">
            <v>-</v>
          </cell>
          <cell r="E248">
            <v>3</v>
          </cell>
          <cell r="F248" t="str">
            <v>-</v>
          </cell>
          <cell r="G248" t="str">
            <v>-</v>
          </cell>
          <cell r="H248" t="str">
            <v>-</v>
          </cell>
          <cell r="I248" t="str">
            <v>-</v>
          </cell>
          <cell r="J248" t="str">
            <v>-</v>
          </cell>
          <cell r="K248" t="str">
            <v>-</v>
          </cell>
          <cell r="L248" t="str">
            <v>-</v>
          </cell>
          <cell r="M248">
            <v>3</v>
          </cell>
        </row>
        <row r="249">
          <cell r="A249" t="str">
            <v>DOM EXPEDITO LOPES2013</v>
          </cell>
          <cell r="B249" t="str">
            <v>DOM EXPEDITO LOPES</v>
          </cell>
          <cell r="C249">
            <v>2013</v>
          </cell>
          <cell r="D249" t="str">
            <v>-</v>
          </cell>
          <cell r="E249">
            <v>2</v>
          </cell>
          <cell r="F249">
            <v>1</v>
          </cell>
          <cell r="G249" t="str">
            <v>-</v>
          </cell>
          <cell r="H249" t="str">
            <v>-</v>
          </cell>
          <cell r="I249" t="str">
            <v>-</v>
          </cell>
          <cell r="J249">
            <v>1</v>
          </cell>
          <cell r="K249" t="str">
            <v>-</v>
          </cell>
          <cell r="L249" t="str">
            <v>-</v>
          </cell>
          <cell r="M249">
            <v>4</v>
          </cell>
        </row>
        <row r="250">
          <cell r="A250" t="str">
            <v>DOM EXPEDITO LOPES2014</v>
          </cell>
          <cell r="B250" t="str">
            <v>DOM EXPEDITO LOPES</v>
          </cell>
          <cell r="C250">
            <v>2014</v>
          </cell>
          <cell r="D250" t="str">
            <v>-</v>
          </cell>
          <cell r="E250">
            <v>2</v>
          </cell>
          <cell r="F250">
            <v>1</v>
          </cell>
          <cell r="G250" t="str">
            <v>-</v>
          </cell>
          <cell r="H250" t="str">
            <v>-</v>
          </cell>
          <cell r="I250" t="str">
            <v>-</v>
          </cell>
          <cell r="J250">
            <v>1</v>
          </cell>
          <cell r="K250" t="str">
            <v>-</v>
          </cell>
          <cell r="L250" t="str">
            <v>-</v>
          </cell>
          <cell r="M250">
            <v>4</v>
          </cell>
        </row>
        <row r="251">
          <cell r="A251" t="str">
            <v>DOM EXPEDITO LOPES2015</v>
          </cell>
          <cell r="B251" t="str">
            <v>DOM EXPEDITO LOPES</v>
          </cell>
          <cell r="C251">
            <v>2015</v>
          </cell>
          <cell r="D251" t="str">
            <v>-</v>
          </cell>
          <cell r="E251">
            <v>2</v>
          </cell>
          <cell r="F251">
            <v>1</v>
          </cell>
          <cell r="G251" t="str">
            <v>-</v>
          </cell>
          <cell r="H251" t="str">
            <v>-</v>
          </cell>
          <cell r="I251" t="str">
            <v>-</v>
          </cell>
          <cell r="J251">
            <v>1</v>
          </cell>
          <cell r="K251" t="str">
            <v>-</v>
          </cell>
          <cell r="L251" t="str">
            <v>-</v>
          </cell>
          <cell r="M251">
            <v>4</v>
          </cell>
        </row>
        <row r="252">
          <cell r="A252" t="str">
            <v>FLORIANO2009</v>
          </cell>
          <cell r="B252" t="str">
            <v>FLORIANO</v>
          </cell>
          <cell r="C252">
            <v>2009</v>
          </cell>
          <cell r="D252" t="str">
            <v>-</v>
          </cell>
          <cell r="E252">
            <v>24</v>
          </cell>
          <cell r="F252" t="str">
            <v>-</v>
          </cell>
          <cell r="G252" t="str">
            <v>-</v>
          </cell>
          <cell r="H252" t="str">
            <v>-</v>
          </cell>
          <cell r="I252">
            <v>1</v>
          </cell>
          <cell r="J252" t="str">
            <v>-</v>
          </cell>
          <cell r="K252" t="str">
            <v>-</v>
          </cell>
          <cell r="L252" t="str">
            <v>-</v>
          </cell>
          <cell r="M252">
            <v>25</v>
          </cell>
        </row>
        <row r="253">
          <cell r="A253" t="str">
            <v>FLORIANO2010</v>
          </cell>
          <cell r="B253" t="str">
            <v>FLORIANO</v>
          </cell>
          <cell r="C253">
            <v>2010</v>
          </cell>
          <cell r="D253" t="str">
            <v>-</v>
          </cell>
          <cell r="E253">
            <v>24</v>
          </cell>
          <cell r="F253" t="str">
            <v>-</v>
          </cell>
          <cell r="G253" t="str">
            <v>-</v>
          </cell>
          <cell r="H253" t="str">
            <v>-</v>
          </cell>
          <cell r="I253">
            <v>2</v>
          </cell>
          <cell r="J253" t="str">
            <v>-</v>
          </cell>
          <cell r="K253" t="str">
            <v>-</v>
          </cell>
          <cell r="L253" t="str">
            <v>-</v>
          </cell>
          <cell r="M253">
            <v>26</v>
          </cell>
        </row>
        <row r="254">
          <cell r="A254" t="str">
            <v>FLORIANO2011</v>
          </cell>
          <cell r="B254" t="str">
            <v>FLORIANO</v>
          </cell>
          <cell r="C254">
            <v>2011</v>
          </cell>
        </row>
        <row r="255">
          <cell r="A255" t="str">
            <v>FLORIANO2012</v>
          </cell>
          <cell r="B255" t="str">
            <v>FLORIANO</v>
          </cell>
          <cell r="C255">
            <v>2012</v>
          </cell>
        </row>
        <row r="256">
          <cell r="A256" t="str">
            <v>FLORIANO2013</v>
          </cell>
          <cell r="B256" t="str">
            <v>FLORIANO</v>
          </cell>
          <cell r="C256">
            <v>2013</v>
          </cell>
        </row>
        <row r="257">
          <cell r="A257" t="str">
            <v>FLORIANO2014</v>
          </cell>
          <cell r="B257" t="str">
            <v>FLORIANO</v>
          </cell>
          <cell r="C257">
            <v>2014</v>
          </cell>
        </row>
        <row r="258">
          <cell r="A258" t="str">
            <v>FLORIANO2015</v>
          </cell>
          <cell r="B258" t="str">
            <v>FLORIANO</v>
          </cell>
          <cell r="C258">
            <v>2015</v>
          </cell>
        </row>
        <row r="259">
          <cell r="A259" t="str">
            <v>JOÃO COSTA2009</v>
          </cell>
          <cell r="B259" t="str">
            <v>JOÃO COSTA</v>
          </cell>
          <cell r="C259">
            <v>2009</v>
          </cell>
          <cell r="D259" t="str">
            <v>-</v>
          </cell>
          <cell r="E259">
            <v>1</v>
          </cell>
          <cell r="F259" t="str">
            <v>-</v>
          </cell>
          <cell r="G259" t="str">
            <v>-</v>
          </cell>
          <cell r="H259" t="str">
            <v>-</v>
          </cell>
          <cell r="I259" t="str">
            <v>-</v>
          </cell>
          <cell r="J259" t="str">
            <v>-</v>
          </cell>
          <cell r="K259" t="str">
            <v>-</v>
          </cell>
          <cell r="L259" t="str">
            <v>-</v>
          </cell>
          <cell r="M259">
            <v>1</v>
          </cell>
        </row>
        <row r="260">
          <cell r="A260" t="str">
            <v>JOÃO COSTA2010</v>
          </cell>
          <cell r="B260" t="str">
            <v>JOÃO COSTA</v>
          </cell>
          <cell r="C260">
            <v>2010</v>
          </cell>
          <cell r="D260" t="str">
            <v>-</v>
          </cell>
          <cell r="E260">
            <v>1</v>
          </cell>
          <cell r="F260" t="str">
            <v>-</v>
          </cell>
          <cell r="G260" t="str">
            <v>-</v>
          </cell>
          <cell r="H260" t="str">
            <v>-</v>
          </cell>
          <cell r="I260" t="str">
            <v>-</v>
          </cell>
          <cell r="J260" t="str">
            <v>-</v>
          </cell>
          <cell r="K260" t="str">
            <v>-</v>
          </cell>
          <cell r="L260" t="str">
            <v>-</v>
          </cell>
          <cell r="M260">
            <v>1</v>
          </cell>
        </row>
        <row r="261">
          <cell r="A261" t="str">
            <v>JOÃO COSTA2011</v>
          </cell>
          <cell r="B261" t="str">
            <v>JOÃO COSTA</v>
          </cell>
          <cell r="C261">
            <v>2011</v>
          </cell>
        </row>
        <row r="262">
          <cell r="A262" t="str">
            <v>JOÃO COSTA2012</v>
          </cell>
          <cell r="B262" t="str">
            <v>JOÃO COSTA</v>
          </cell>
          <cell r="C262">
            <v>2012</v>
          </cell>
        </row>
        <row r="263">
          <cell r="A263" t="str">
            <v>JOÃO COSTA2013</v>
          </cell>
          <cell r="B263" t="str">
            <v>JOÃO COSTA</v>
          </cell>
          <cell r="C263">
            <v>2013</v>
          </cell>
        </row>
        <row r="264">
          <cell r="A264" t="str">
            <v>JOÃO COSTA2014</v>
          </cell>
          <cell r="B264" t="str">
            <v>JOÃO COSTA</v>
          </cell>
          <cell r="C264">
            <v>2014</v>
          </cell>
        </row>
        <row r="265">
          <cell r="A265" t="str">
            <v>JOÃO COSTA2015</v>
          </cell>
          <cell r="B265" t="str">
            <v>JOÃO COSTA</v>
          </cell>
          <cell r="C265">
            <v>2015</v>
          </cell>
        </row>
        <row r="266">
          <cell r="A266" t="str">
            <v>JOSÉ DE FREITAS2009</v>
          </cell>
          <cell r="B266" t="str">
            <v>JOSÉ DE FREITAS</v>
          </cell>
          <cell r="C266">
            <v>2009</v>
          </cell>
          <cell r="D266">
            <v>4</v>
          </cell>
          <cell r="E266">
            <v>7</v>
          </cell>
          <cell r="F266">
            <v>3</v>
          </cell>
          <cell r="G266">
            <v>2</v>
          </cell>
          <cell r="H266" t="str">
            <v>-</v>
          </cell>
          <cell r="I266" t="str">
            <v>-</v>
          </cell>
          <cell r="J266" t="str">
            <v>-</v>
          </cell>
          <cell r="K266" t="str">
            <v>-</v>
          </cell>
          <cell r="L266" t="str">
            <v>-</v>
          </cell>
          <cell r="M266">
            <v>16</v>
          </cell>
        </row>
        <row r="267">
          <cell r="A267" t="str">
            <v>JOSÉ DE FREITAS2010</v>
          </cell>
          <cell r="B267" t="str">
            <v>JOSÉ DE FREITAS</v>
          </cell>
          <cell r="C267">
            <v>2010</v>
          </cell>
          <cell r="D267">
            <v>4</v>
          </cell>
          <cell r="E267">
            <v>7</v>
          </cell>
          <cell r="F267">
            <v>3</v>
          </cell>
          <cell r="G267">
            <v>2</v>
          </cell>
          <cell r="H267" t="str">
            <v>-</v>
          </cell>
          <cell r="I267" t="str">
            <v>-</v>
          </cell>
          <cell r="J267" t="str">
            <v>-</v>
          </cell>
          <cell r="K267" t="str">
            <v>-</v>
          </cell>
          <cell r="L267" t="str">
            <v>-</v>
          </cell>
          <cell r="M267">
            <v>16</v>
          </cell>
        </row>
        <row r="268">
          <cell r="A268" t="str">
            <v>JOSÉ DE FREITAS2011</v>
          </cell>
          <cell r="B268" t="str">
            <v>JOSÉ DE FREITAS</v>
          </cell>
          <cell r="C268">
            <v>2011</v>
          </cell>
        </row>
        <row r="269">
          <cell r="A269" t="str">
            <v>JOSÉ DE FREITAS2012</v>
          </cell>
          <cell r="B269" t="str">
            <v>JOSÉ DE FREITAS</v>
          </cell>
          <cell r="C269">
            <v>2012</v>
          </cell>
        </row>
        <row r="270">
          <cell r="A270" t="str">
            <v>JOSÉ DE FREITAS2013</v>
          </cell>
          <cell r="B270" t="str">
            <v>JOSÉ DE FREITAS</v>
          </cell>
          <cell r="C270">
            <v>2013</v>
          </cell>
        </row>
        <row r="271">
          <cell r="A271" t="str">
            <v>JOSÉ DE FREITAS2014</v>
          </cell>
          <cell r="B271" t="str">
            <v>JOSÉ DE FREITAS</v>
          </cell>
          <cell r="C271">
            <v>2014</v>
          </cell>
        </row>
        <row r="272">
          <cell r="A272" t="str">
            <v>JOSÉ DE FREITAS2015</v>
          </cell>
          <cell r="B272" t="str">
            <v>JOSÉ DE FREITAS</v>
          </cell>
          <cell r="C272">
            <v>2015</v>
          </cell>
        </row>
        <row r="273">
          <cell r="A273" t="str">
            <v>OEIRAS2009</v>
          </cell>
          <cell r="B273" t="str">
            <v>OEIRAS</v>
          </cell>
          <cell r="C273">
            <v>2009</v>
          </cell>
          <cell r="D273">
            <v>2</v>
          </cell>
          <cell r="E273">
            <v>12</v>
          </cell>
          <cell r="F273" t="str">
            <v>-</v>
          </cell>
          <cell r="G273" t="str">
            <v>-</v>
          </cell>
          <cell r="H273" t="str">
            <v>-</v>
          </cell>
          <cell r="I273">
            <v>1</v>
          </cell>
          <cell r="J273" t="str">
            <v>-</v>
          </cell>
          <cell r="K273" t="str">
            <v>-</v>
          </cell>
          <cell r="L273">
            <v>1</v>
          </cell>
          <cell r="M273">
            <v>16</v>
          </cell>
        </row>
        <row r="274">
          <cell r="A274" t="str">
            <v>OEIRAS2010</v>
          </cell>
          <cell r="B274" t="str">
            <v>OEIRAS</v>
          </cell>
          <cell r="C274">
            <v>2010</v>
          </cell>
          <cell r="D274">
            <v>1</v>
          </cell>
          <cell r="E274">
            <v>10</v>
          </cell>
          <cell r="F274" t="str">
            <v>-</v>
          </cell>
          <cell r="G274">
            <v>1</v>
          </cell>
          <cell r="H274" t="str">
            <v>-</v>
          </cell>
          <cell r="I274">
            <v>1</v>
          </cell>
          <cell r="J274" t="str">
            <v>-</v>
          </cell>
          <cell r="K274" t="str">
            <v>-</v>
          </cell>
          <cell r="L274">
            <v>4</v>
          </cell>
          <cell r="M274">
            <v>17</v>
          </cell>
        </row>
        <row r="275">
          <cell r="A275" t="str">
            <v>OEIRAS2011</v>
          </cell>
          <cell r="B275" t="str">
            <v>OEIRAS</v>
          </cell>
          <cell r="C275">
            <v>2011</v>
          </cell>
        </row>
        <row r="276">
          <cell r="A276" t="str">
            <v>OEIRAS2012</v>
          </cell>
          <cell r="B276" t="str">
            <v>OEIRAS</v>
          </cell>
          <cell r="C276">
            <v>2012</v>
          </cell>
        </row>
        <row r="277">
          <cell r="A277" t="str">
            <v>OEIRAS2013</v>
          </cell>
          <cell r="B277" t="str">
            <v>OEIRAS</v>
          </cell>
          <cell r="C277">
            <v>2013</v>
          </cell>
        </row>
        <row r="278">
          <cell r="A278" t="str">
            <v>OEIRAS2014</v>
          </cell>
          <cell r="B278" t="str">
            <v>OEIRAS</v>
          </cell>
          <cell r="C278">
            <v>2014</v>
          </cell>
        </row>
        <row r="279">
          <cell r="A279" t="str">
            <v>OEIRAS2015</v>
          </cell>
          <cell r="B279" t="str">
            <v>OEIRAS</v>
          </cell>
          <cell r="C279">
            <v>2015</v>
          </cell>
        </row>
        <row r="280">
          <cell r="A280" t="str">
            <v>PIRACURUCA2009</v>
          </cell>
          <cell r="B280" t="str">
            <v>PIRACURUCA</v>
          </cell>
          <cell r="C280">
            <v>2009</v>
          </cell>
          <cell r="D280" t="str">
            <v>-</v>
          </cell>
          <cell r="E280">
            <v>10</v>
          </cell>
          <cell r="F280" t="str">
            <v>-</v>
          </cell>
          <cell r="G280" t="str">
            <v>-</v>
          </cell>
          <cell r="H280" t="str">
            <v>-</v>
          </cell>
          <cell r="I280">
            <v>1</v>
          </cell>
          <cell r="J280" t="str">
            <v>-</v>
          </cell>
          <cell r="K280" t="str">
            <v>-</v>
          </cell>
          <cell r="L280" t="str">
            <v>-</v>
          </cell>
          <cell r="M280">
            <v>11</v>
          </cell>
        </row>
        <row r="281">
          <cell r="A281" t="str">
            <v>PIRACURUCA2010</v>
          </cell>
          <cell r="B281" t="str">
            <v>PIRACURUCA</v>
          </cell>
          <cell r="C281">
            <v>2010</v>
          </cell>
          <cell r="D281" t="str">
            <v>-</v>
          </cell>
          <cell r="E281">
            <v>10</v>
          </cell>
          <cell r="F281" t="str">
            <v>-</v>
          </cell>
          <cell r="G281" t="str">
            <v>-</v>
          </cell>
          <cell r="H281" t="str">
            <v>-</v>
          </cell>
          <cell r="I281">
            <v>1</v>
          </cell>
          <cell r="J281" t="str">
            <v>-</v>
          </cell>
          <cell r="K281" t="str">
            <v>-</v>
          </cell>
          <cell r="L281" t="str">
            <v>-</v>
          </cell>
          <cell r="M281">
            <v>11</v>
          </cell>
        </row>
        <row r="282">
          <cell r="A282" t="str">
            <v>PIRACURUCA2011</v>
          </cell>
          <cell r="B282" t="str">
            <v>PIRACURUCA</v>
          </cell>
          <cell r="C282">
            <v>2011</v>
          </cell>
        </row>
        <row r="283">
          <cell r="A283" t="str">
            <v>PIRACURUCA2012</v>
          </cell>
          <cell r="B283" t="str">
            <v>PIRACURUCA</v>
          </cell>
          <cell r="C283">
            <v>2012</v>
          </cell>
        </row>
        <row r="284">
          <cell r="A284" t="str">
            <v>PIRACURUCA2013</v>
          </cell>
          <cell r="B284" t="str">
            <v>PIRACURUCA</v>
          </cell>
          <cell r="C284">
            <v>2013</v>
          </cell>
        </row>
        <row r="285">
          <cell r="A285" t="str">
            <v>PIRACURUCA2014</v>
          </cell>
          <cell r="B285" t="str">
            <v>PIRACURUCA</v>
          </cell>
          <cell r="C285">
            <v>2014</v>
          </cell>
        </row>
        <row r="286">
          <cell r="A286" t="str">
            <v>PIRACURUCA2015</v>
          </cell>
          <cell r="B286" t="str">
            <v>PIRACURUCA</v>
          </cell>
          <cell r="C286">
            <v>2015</v>
          </cell>
        </row>
        <row r="287">
          <cell r="A287" t="str">
            <v>PIRIPIRI2009</v>
          </cell>
          <cell r="B287" t="str">
            <v>PIRIPIRI</v>
          </cell>
          <cell r="C287">
            <v>2009</v>
          </cell>
          <cell r="D287" t="str">
            <v>-</v>
          </cell>
          <cell r="E287">
            <v>23</v>
          </cell>
          <cell r="F287" t="str">
            <v>-</v>
          </cell>
          <cell r="G287" t="str">
            <v>-</v>
          </cell>
          <cell r="H287" t="str">
            <v>-</v>
          </cell>
          <cell r="I287">
            <v>1</v>
          </cell>
          <cell r="J287" t="str">
            <v>-</v>
          </cell>
          <cell r="K287" t="str">
            <v>-</v>
          </cell>
          <cell r="L287" t="str">
            <v>-</v>
          </cell>
          <cell r="M287">
            <v>24</v>
          </cell>
        </row>
        <row r="288">
          <cell r="A288" t="str">
            <v>PIRIPIRI2010</v>
          </cell>
          <cell r="B288" t="str">
            <v>PIRIPIRI</v>
          </cell>
          <cell r="C288">
            <v>2010</v>
          </cell>
          <cell r="D288" t="str">
            <v>-</v>
          </cell>
          <cell r="E288">
            <v>22</v>
          </cell>
          <cell r="F288" t="str">
            <v>-</v>
          </cell>
          <cell r="G288" t="str">
            <v>-</v>
          </cell>
          <cell r="H288" t="str">
            <v>-</v>
          </cell>
          <cell r="I288">
            <v>1</v>
          </cell>
          <cell r="J288" t="str">
            <v>-</v>
          </cell>
          <cell r="K288" t="str">
            <v>-</v>
          </cell>
          <cell r="L288" t="str">
            <v>-</v>
          </cell>
          <cell r="M288">
            <v>23</v>
          </cell>
        </row>
        <row r="289">
          <cell r="A289" t="str">
            <v>PIRIPIRI2011</v>
          </cell>
          <cell r="B289" t="str">
            <v>PIRIPIRI</v>
          </cell>
          <cell r="C289">
            <v>2011</v>
          </cell>
        </row>
        <row r="290">
          <cell r="A290" t="str">
            <v>PIRIPIRI2012</v>
          </cell>
          <cell r="B290" t="str">
            <v>PIRIPIRI</v>
          </cell>
          <cell r="C290">
            <v>2012</v>
          </cell>
        </row>
        <row r="291">
          <cell r="A291" t="str">
            <v>PIRIPIRI2013</v>
          </cell>
          <cell r="B291" t="str">
            <v>PIRIPIRI</v>
          </cell>
          <cell r="C291">
            <v>2013</v>
          </cell>
        </row>
        <row r="292">
          <cell r="A292" t="str">
            <v>PIRIPIRI2014</v>
          </cell>
          <cell r="B292" t="str">
            <v>PIRIPIRI</v>
          </cell>
          <cell r="C292">
            <v>2014</v>
          </cell>
        </row>
        <row r="293">
          <cell r="A293" t="str">
            <v>PIRIPIRI2015</v>
          </cell>
          <cell r="B293" t="str">
            <v>PIRIPIRI</v>
          </cell>
          <cell r="C293">
            <v>2015</v>
          </cell>
        </row>
        <row r="294">
          <cell r="A294" t="str">
            <v>PAQUETÁ2009</v>
          </cell>
          <cell r="B294" t="str">
            <v>PAQUETÁ</v>
          </cell>
          <cell r="C294">
            <v>2009</v>
          </cell>
          <cell r="D294" t="str">
            <v>-</v>
          </cell>
          <cell r="E294">
            <v>2</v>
          </cell>
          <cell r="F294" t="str">
            <v>-</v>
          </cell>
          <cell r="G294" t="str">
            <v>-</v>
          </cell>
          <cell r="H294" t="str">
            <v>-</v>
          </cell>
          <cell r="I294" t="str">
            <v>-</v>
          </cell>
          <cell r="J294" t="str">
            <v>-</v>
          </cell>
          <cell r="K294" t="str">
            <v>-</v>
          </cell>
          <cell r="L294" t="str">
            <v>-</v>
          </cell>
          <cell r="M294">
            <v>2</v>
          </cell>
        </row>
        <row r="295">
          <cell r="A295" t="str">
            <v>PAQUETÁ2010</v>
          </cell>
          <cell r="B295" t="str">
            <v>PAQUETÁ</v>
          </cell>
          <cell r="C295">
            <v>2010</v>
          </cell>
          <cell r="D295" t="str">
            <v>-</v>
          </cell>
          <cell r="E295">
            <v>2</v>
          </cell>
          <cell r="F295" t="str">
            <v>-</v>
          </cell>
          <cell r="G295" t="str">
            <v>-</v>
          </cell>
          <cell r="H295" t="str">
            <v>-</v>
          </cell>
          <cell r="I295" t="str">
            <v>-</v>
          </cell>
          <cell r="J295" t="str">
            <v>-</v>
          </cell>
          <cell r="K295" t="str">
            <v>-</v>
          </cell>
          <cell r="L295" t="str">
            <v>-</v>
          </cell>
          <cell r="M295">
            <v>2</v>
          </cell>
        </row>
        <row r="296">
          <cell r="A296" t="str">
            <v>PAQUETÁ2011</v>
          </cell>
          <cell r="B296" t="str">
            <v>PAQUETÁ</v>
          </cell>
          <cell r="C296">
            <v>2011</v>
          </cell>
          <cell r="D296" t="str">
            <v>-</v>
          </cell>
          <cell r="E296">
            <v>2</v>
          </cell>
          <cell r="F296" t="str">
            <v>-</v>
          </cell>
          <cell r="G296" t="str">
            <v>-</v>
          </cell>
          <cell r="H296" t="str">
            <v>-</v>
          </cell>
          <cell r="I296" t="str">
            <v>-</v>
          </cell>
          <cell r="J296" t="str">
            <v>-</v>
          </cell>
          <cell r="K296" t="str">
            <v>-</v>
          </cell>
          <cell r="L296" t="str">
            <v>-</v>
          </cell>
          <cell r="M296">
            <v>2</v>
          </cell>
        </row>
        <row r="297">
          <cell r="A297" t="str">
            <v>PAQUETÁ2012</v>
          </cell>
          <cell r="B297" t="str">
            <v>PAQUETÁ</v>
          </cell>
          <cell r="C297">
            <v>2012</v>
          </cell>
          <cell r="D297" t="str">
            <v>-</v>
          </cell>
          <cell r="E297">
            <v>2</v>
          </cell>
          <cell r="F297" t="str">
            <v>-</v>
          </cell>
          <cell r="G297" t="str">
            <v>-</v>
          </cell>
          <cell r="H297" t="str">
            <v>-</v>
          </cell>
          <cell r="I297" t="str">
            <v>-</v>
          </cell>
          <cell r="J297" t="str">
            <v>-</v>
          </cell>
          <cell r="K297" t="str">
            <v>-</v>
          </cell>
          <cell r="L297" t="str">
            <v>-</v>
          </cell>
          <cell r="M297">
            <v>2</v>
          </cell>
        </row>
        <row r="298">
          <cell r="A298" t="str">
            <v>PAQUETÁ2013</v>
          </cell>
          <cell r="B298" t="str">
            <v>PAQUETÁ</v>
          </cell>
          <cell r="C298">
            <v>2013</v>
          </cell>
          <cell r="D298" t="str">
            <v>-</v>
          </cell>
          <cell r="E298">
            <v>2</v>
          </cell>
          <cell r="F298" t="str">
            <v>-</v>
          </cell>
          <cell r="G298" t="str">
            <v>-</v>
          </cell>
          <cell r="H298" t="str">
            <v>-</v>
          </cell>
          <cell r="I298" t="str">
            <v>-</v>
          </cell>
          <cell r="J298" t="str">
            <v>-</v>
          </cell>
          <cell r="K298" t="str">
            <v>-</v>
          </cell>
          <cell r="L298" t="str">
            <v>-</v>
          </cell>
          <cell r="M298">
            <v>2</v>
          </cell>
        </row>
        <row r="299">
          <cell r="A299" t="str">
            <v>PAQUETÁ2014</v>
          </cell>
          <cell r="B299" t="str">
            <v>PAQUETÁ</v>
          </cell>
          <cell r="C299">
            <v>2014</v>
          </cell>
          <cell r="D299" t="str">
            <v>-</v>
          </cell>
          <cell r="E299">
            <v>2</v>
          </cell>
          <cell r="F299" t="str">
            <v>-</v>
          </cell>
          <cell r="G299" t="str">
            <v>-</v>
          </cell>
          <cell r="H299" t="str">
            <v>-</v>
          </cell>
          <cell r="I299" t="str">
            <v>-</v>
          </cell>
          <cell r="J299" t="str">
            <v>-</v>
          </cell>
          <cell r="K299" t="str">
            <v>-</v>
          </cell>
          <cell r="L299" t="str">
            <v>-</v>
          </cell>
          <cell r="M299">
            <v>2</v>
          </cell>
        </row>
        <row r="300">
          <cell r="A300" t="str">
            <v>PAQUETÁ2015</v>
          </cell>
          <cell r="B300" t="str">
            <v>PAQUETÁ</v>
          </cell>
          <cell r="C300">
            <v>2015</v>
          </cell>
          <cell r="D300" t="str">
            <v>-</v>
          </cell>
          <cell r="E300">
            <v>2</v>
          </cell>
          <cell r="F300" t="str">
            <v>-</v>
          </cell>
          <cell r="G300" t="str">
            <v>-</v>
          </cell>
          <cell r="H300" t="str">
            <v>-</v>
          </cell>
          <cell r="I300" t="str">
            <v>-</v>
          </cell>
          <cell r="J300" t="str">
            <v>-</v>
          </cell>
          <cell r="K300" t="str">
            <v>-</v>
          </cell>
          <cell r="L300" t="str">
            <v>-</v>
          </cell>
          <cell r="M300">
            <v>2</v>
          </cell>
        </row>
        <row r="301">
          <cell r="A301" t="str">
            <v>DIAS D` ÁVILA2009</v>
          </cell>
          <cell r="B301" t="str">
            <v>DIAS D` ÁVILA</v>
          </cell>
          <cell r="C301">
            <v>2009</v>
          </cell>
          <cell r="D301">
            <v>1</v>
          </cell>
          <cell r="E301">
            <v>9</v>
          </cell>
          <cell r="F301" t="str">
            <v>-</v>
          </cell>
          <cell r="G301">
            <v>5</v>
          </cell>
          <cell r="H301" t="str">
            <v>-</v>
          </cell>
          <cell r="I301">
            <v>1</v>
          </cell>
          <cell r="J301" t="str">
            <v>-</v>
          </cell>
          <cell r="K301" t="str">
            <v>-</v>
          </cell>
          <cell r="L301" t="str">
            <v>-</v>
          </cell>
          <cell r="M301">
            <v>16</v>
          </cell>
        </row>
        <row r="302">
          <cell r="A302" t="str">
            <v>DIAS D` ÁVILA2010</v>
          </cell>
          <cell r="B302" t="str">
            <v>DIAS D` ÁVILA</v>
          </cell>
          <cell r="C302">
            <v>2010</v>
          </cell>
          <cell r="D302">
            <v>1</v>
          </cell>
          <cell r="E302">
            <v>9</v>
          </cell>
          <cell r="F302" t="str">
            <v>-</v>
          </cell>
          <cell r="G302">
            <v>4</v>
          </cell>
          <cell r="H302" t="str">
            <v>-</v>
          </cell>
          <cell r="I302">
            <v>1</v>
          </cell>
          <cell r="J302" t="str">
            <v>-</v>
          </cell>
          <cell r="K302" t="str">
            <v>-</v>
          </cell>
          <cell r="L302" t="str">
            <v>-</v>
          </cell>
          <cell r="M302">
            <v>15</v>
          </cell>
        </row>
        <row r="303">
          <cell r="A303" t="str">
            <v>DIAS D` ÁVILA2011</v>
          </cell>
          <cell r="B303" t="str">
            <v>DIAS D` ÁVILA</v>
          </cell>
          <cell r="C303">
            <v>2011</v>
          </cell>
          <cell r="D303">
            <v>1</v>
          </cell>
          <cell r="E303">
            <v>5</v>
          </cell>
          <cell r="F303" t="str">
            <v>-</v>
          </cell>
          <cell r="G303">
            <v>4</v>
          </cell>
          <cell r="H303" t="str">
            <v>-</v>
          </cell>
          <cell r="I303" t="str">
            <v>-</v>
          </cell>
          <cell r="J303" t="str">
            <v>-</v>
          </cell>
          <cell r="K303" t="str">
            <v>-</v>
          </cell>
          <cell r="L303">
            <v>3</v>
          </cell>
          <cell r="M303">
            <v>13</v>
          </cell>
        </row>
        <row r="304">
          <cell r="A304" t="str">
            <v>DIAS D` ÁVILA2012</v>
          </cell>
          <cell r="B304" t="str">
            <v>DIAS D` ÁVILA</v>
          </cell>
          <cell r="C304">
            <v>2012</v>
          </cell>
          <cell r="D304">
            <v>1</v>
          </cell>
          <cell r="E304">
            <v>6</v>
          </cell>
          <cell r="F304" t="str">
            <v>-</v>
          </cell>
          <cell r="G304">
            <v>4</v>
          </cell>
          <cell r="H304" t="str">
            <v>-</v>
          </cell>
          <cell r="I304">
            <v>1</v>
          </cell>
          <cell r="J304" t="str">
            <v>-</v>
          </cell>
          <cell r="K304" t="str">
            <v>-</v>
          </cell>
          <cell r="L304">
            <v>2</v>
          </cell>
          <cell r="M304">
            <v>14</v>
          </cell>
        </row>
        <row r="305">
          <cell r="A305" t="str">
            <v>DIAS D` ÁVILA2013</v>
          </cell>
          <cell r="B305" t="str">
            <v>DIAS D` ÁVILA</v>
          </cell>
          <cell r="C305">
            <v>2013</v>
          </cell>
          <cell r="D305">
            <v>6</v>
          </cell>
          <cell r="E305">
            <v>9</v>
          </cell>
          <cell r="F305" t="str">
            <v>-</v>
          </cell>
          <cell r="G305" t="str">
            <v>-</v>
          </cell>
          <cell r="H305" t="str">
            <v>-</v>
          </cell>
          <cell r="I305">
            <v>1</v>
          </cell>
          <cell r="J305" t="str">
            <v>-</v>
          </cell>
          <cell r="K305" t="str">
            <v>-</v>
          </cell>
          <cell r="L305" t="str">
            <v>-</v>
          </cell>
          <cell r="M305">
            <v>16</v>
          </cell>
        </row>
        <row r="306">
          <cell r="A306" t="str">
            <v>DIAS D` ÁVILA2014</v>
          </cell>
          <cell r="B306" t="str">
            <v>DIAS D` ÁVILA</v>
          </cell>
          <cell r="C306">
            <v>2014</v>
          </cell>
          <cell r="D306">
            <v>7</v>
          </cell>
          <cell r="E306">
            <v>6</v>
          </cell>
          <cell r="F306" t="str">
            <v>-</v>
          </cell>
          <cell r="G306" t="str">
            <v>-</v>
          </cell>
          <cell r="H306" t="str">
            <v>-</v>
          </cell>
          <cell r="I306" t="str">
            <v>-</v>
          </cell>
          <cell r="J306" t="str">
            <v>-</v>
          </cell>
          <cell r="K306" t="str">
            <v>-</v>
          </cell>
          <cell r="L306" t="str">
            <v>-</v>
          </cell>
          <cell r="M306">
            <v>13</v>
          </cell>
        </row>
        <row r="307">
          <cell r="A307" t="str">
            <v>DIAS D` ÁVILA2015</v>
          </cell>
          <cell r="B307" t="str">
            <v>DIAS D` ÁVILA</v>
          </cell>
          <cell r="C307">
            <v>2015</v>
          </cell>
          <cell r="D307">
            <v>7</v>
          </cell>
          <cell r="E307">
            <v>8</v>
          </cell>
          <cell r="F307" t="str">
            <v>-</v>
          </cell>
          <cell r="G307" t="str">
            <v>-</v>
          </cell>
          <cell r="H307" t="str">
            <v>-</v>
          </cell>
          <cell r="I307" t="str">
            <v>-</v>
          </cell>
          <cell r="J307" t="str">
            <v>-</v>
          </cell>
          <cell r="K307" t="str">
            <v>-</v>
          </cell>
          <cell r="L307" t="str">
            <v>-</v>
          </cell>
          <cell r="M307">
            <v>15</v>
          </cell>
        </row>
      </sheetData>
      <sheetData sheetId="13">
        <row r="1">
          <cell r="D1" t="str">
            <v>Mortalidade</v>
          </cell>
          <cell r="E1" t="str">
            <v>Desnutridas</v>
          </cell>
          <cell r="F1" t="str">
            <v>MORTALIDADE ATÉ 
1 ANO (MORT1)</v>
          </cell>
          <cell r="G1" t="str">
            <v>MORTALIDADE ATÉ 
5 ANO (MORT5)</v>
          </cell>
        </row>
        <row r="2">
          <cell r="A2" t="str">
            <v>CARMO DA MATA2009</v>
          </cell>
          <cell r="B2" t="str">
            <v>CARMO DA MATA</v>
          </cell>
          <cell r="C2">
            <v>2009</v>
          </cell>
          <cell r="D2">
            <v>31.9</v>
          </cell>
          <cell r="E2">
            <v>7.0000000000000001E-3</v>
          </cell>
        </row>
        <row r="3">
          <cell r="A3" t="str">
            <v>CARMO DA MATA2010</v>
          </cell>
          <cell r="B3" t="str">
            <v>CARMO DA MATA</v>
          </cell>
          <cell r="C3">
            <v>2010</v>
          </cell>
          <cell r="D3">
            <v>10.5</v>
          </cell>
          <cell r="E3">
            <v>0</v>
          </cell>
        </row>
        <row r="4">
          <cell r="A4" t="str">
            <v>CARMO DA MATA2011</v>
          </cell>
          <cell r="B4" t="str">
            <v>CARMO DA MATA</v>
          </cell>
          <cell r="C4">
            <v>2011</v>
          </cell>
          <cell r="D4">
            <v>10</v>
          </cell>
          <cell r="E4">
            <v>3.0000000000000001E-3</v>
          </cell>
        </row>
        <row r="5">
          <cell r="A5" t="str">
            <v>CARMO DA MATA2012</v>
          </cell>
          <cell r="B5" t="str">
            <v>CARMO DA MATA</v>
          </cell>
          <cell r="C5">
            <v>2012</v>
          </cell>
          <cell r="D5">
            <v>0</v>
          </cell>
          <cell r="E5">
            <v>2E-3</v>
          </cell>
        </row>
        <row r="6">
          <cell r="A6" t="str">
            <v>CARMO DA MATA2013</v>
          </cell>
          <cell r="B6" t="str">
            <v>CARMO DA MATA</v>
          </cell>
          <cell r="C6">
            <v>2013</v>
          </cell>
          <cell r="D6">
            <v>21.7</v>
          </cell>
          <cell r="E6">
            <v>1E-3</v>
          </cell>
        </row>
        <row r="7">
          <cell r="A7" t="str">
            <v>CARMO DA MATA2014</v>
          </cell>
          <cell r="B7" t="str">
            <v>CARMO DA MATA</v>
          </cell>
          <cell r="C7">
            <v>2014</v>
          </cell>
          <cell r="E7">
            <v>2E-3</v>
          </cell>
        </row>
        <row r="8">
          <cell r="A8" t="str">
            <v>IPUIÚNA2009</v>
          </cell>
          <cell r="B8" t="str">
            <v>IPUIÚNA</v>
          </cell>
          <cell r="C8">
            <v>2009</v>
          </cell>
          <cell r="D8">
            <v>22</v>
          </cell>
        </row>
        <row r="9">
          <cell r="A9" t="str">
            <v>IPUIÚNA2010</v>
          </cell>
          <cell r="B9" t="str">
            <v>IPUIÚNA</v>
          </cell>
          <cell r="C9">
            <v>2010</v>
          </cell>
          <cell r="D9">
            <v>21.7</v>
          </cell>
          <cell r="E9">
            <v>1E-3</v>
          </cell>
        </row>
        <row r="10">
          <cell r="A10" t="str">
            <v>IPUIÚNA2011</v>
          </cell>
          <cell r="B10" t="str">
            <v>IPUIÚNA</v>
          </cell>
          <cell r="C10">
            <v>2011</v>
          </cell>
          <cell r="D10">
            <v>16.399999999999999</v>
          </cell>
          <cell r="E10">
            <v>1E-3</v>
          </cell>
        </row>
        <row r="11">
          <cell r="A11" t="str">
            <v>IPUIÚNA2012</v>
          </cell>
          <cell r="B11" t="str">
            <v>IPUIÚNA</v>
          </cell>
          <cell r="C11">
            <v>2012</v>
          </cell>
          <cell r="D11">
            <v>18.5</v>
          </cell>
          <cell r="E11">
            <v>0</v>
          </cell>
        </row>
        <row r="12">
          <cell r="A12" t="str">
            <v>IPUIÚNA2013</v>
          </cell>
          <cell r="B12" t="str">
            <v>IPUIÚNA</v>
          </cell>
          <cell r="C12">
            <v>2013</v>
          </cell>
          <cell r="D12">
            <v>0</v>
          </cell>
          <cell r="E12">
            <v>8.9999999999999993E-3</v>
          </cell>
        </row>
        <row r="13">
          <cell r="A13" t="str">
            <v>IPUIÚNA2014</v>
          </cell>
          <cell r="B13" t="str">
            <v>IPUIÚNA</v>
          </cell>
          <cell r="C13">
            <v>2014</v>
          </cell>
          <cell r="E13">
            <v>2E-3</v>
          </cell>
        </row>
        <row r="14">
          <cell r="A14" t="str">
            <v>PATIS2009</v>
          </cell>
          <cell r="B14" t="str">
            <v>PATIS</v>
          </cell>
          <cell r="C14">
            <v>2009</v>
          </cell>
          <cell r="D14">
            <v>26.7</v>
          </cell>
          <cell r="E14">
            <v>6.7000000000000004E-2</v>
          </cell>
        </row>
        <row r="15">
          <cell r="A15" t="str">
            <v>PATIS2010</v>
          </cell>
          <cell r="B15" t="str">
            <v>PATIS</v>
          </cell>
          <cell r="C15">
            <v>2010</v>
          </cell>
          <cell r="D15">
            <v>15.2</v>
          </cell>
          <cell r="E15">
            <v>3.7999999999999999E-2</v>
          </cell>
        </row>
        <row r="16">
          <cell r="A16" t="str">
            <v>PATIS2011</v>
          </cell>
          <cell r="B16" t="str">
            <v>PATIS</v>
          </cell>
          <cell r="C16">
            <v>2011</v>
          </cell>
          <cell r="D16">
            <v>24.1</v>
          </cell>
        </row>
        <row r="17">
          <cell r="A17" t="str">
            <v>PATIS2012</v>
          </cell>
          <cell r="B17" t="str">
            <v>PATIS</v>
          </cell>
          <cell r="C17">
            <v>2012</v>
          </cell>
          <cell r="D17">
            <v>44.1</v>
          </cell>
          <cell r="E17">
            <v>2E-3</v>
          </cell>
        </row>
        <row r="18">
          <cell r="A18" t="str">
            <v>PATIS2013</v>
          </cell>
          <cell r="B18" t="str">
            <v>PATIS</v>
          </cell>
          <cell r="C18">
            <v>2013</v>
          </cell>
          <cell r="D18">
            <v>17.899999999999999</v>
          </cell>
          <cell r="E18">
            <v>0</v>
          </cell>
        </row>
        <row r="19">
          <cell r="A19" t="str">
            <v>PATIS2014</v>
          </cell>
          <cell r="B19" t="str">
            <v>PATIS</v>
          </cell>
          <cell r="C19">
            <v>2014</v>
          </cell>
          <cell r="E19">
            <v>3.0000000000000001E-3</v>
          </cell>
        </row>
        <row r="20">
          <cell r="A20" t="str">
            <v>BUTIÁ2009</v>
          </cell>
          <cell r="B20" t="str">
            <v>BUTIÁ</v>
          </cell>
          <cell r="C20">
            <v>2009</v>
          </cell>
          <cell r="D20">
            <v>7.8</v>
          </cell>
          <cell r="E20">
            <v>2E-3</v>
          </cell>
        </row>
        <row r="21">
          <cell r="A21" t="str">
            <v>BUTIÁ2010</v>
          </cell>
          <cell r="B21" t="str">
            <v>BUTIÁ</v>
          </cell>
          <cell r="C21">
            <v>2010</v>
          </cell>
          <cell r="D21">
            <v>19.899999999999999</v>
          </cell>
          <cell r="E21">
            <v>0</v>
          </cell>
          <cell r="F21">
            <v>11.6</v>
          </cell>
          <cell r="G21">
            <v>13.59</v>
          </cell>
        </row>
        <row r="22">
          <cell r="A22" t="str">
            <v>BUTIÁ2011</v>
          </cell>
          <cell r="B22" t="str">
            <v>BUTIÁ</v>
          </cell>
          <cell r="C22">
            <v>2011</v>
          </cell>
          <cell r="D22">
            <v>8.4</v>
          </cell>
          <cell r="E22">
            <v>0</v>
          </cell>
        </row>
        <row r="23">
          <cell r="A23" t="str">
            <v>BUTIÁ2012</v>
          </cell>
          <cell r="B23" t="str">
            <v>BUTIÁ</v>
          </cell>
          <cell r="C23">
            <v>2012</v>
          </cell>
          <cell r="D23">
            <v>4.5</v>
          </cell>
          <cell r="E23">
            <v>5.0000000000000001E-3</v>
          </cell>
        </row>
        <row r="24">
          <cell r="A24" t="str">
            <v>BUTIÁ2013</v>
          </cell>
          <cell r="B24" t="str">
            <v>BUTIÁ</v>
          </cell>
          <cell r="C24">
            <v>2013</v>
          </cell>
          <cell r="D24">
            <v>8.4</v>
          </cell>
          <cell r="E24">
            <v>1E-3</v>
          </cell>
        </row>
        <row r="25">
          <cell r="A25" t="str">
            <v>BUTIÁ2014</v>
          </cell>
          <cell r="B25" t="str">
            <v>BUTIÁ</v>
          </cell>
          <cell r="C25">
            <v>2014</v>
          </cell>
          <cell r="E25">
            <v>1.0999999999999999E-2</v>
          </cell>
        </row>
        <row r="26">
          <cell r="A26" t="str">
            <v>CHARQUEADAS2009</v>
          </cell>
          <cell r="B26" t="str">
            <v>CHARQUEADAS</v>
          </cell>
          <cell r="C26">
            <v>2009</v>
          </cell>
          <cell r="D26">
            <v>5.6</v>
          </cell>
          <cell r="E26">
            <v>4.0000000000000001E-3</v>
          </cell>
        </row>
        <row r="27">
          <cell r="A27" t="str">
            <v>CHARQUEADAS2010</v>
          </cell>
          <cell r="B27" t="str">
            <v>CHARQUEADAS</v>
          </cell>
          <cell r="C27">
            <v>2010</v>
          </cell>
          <cell r="D27">
            <v>2.5</v>
          </cell>
          <cell r="E27">
            <v>2E-3</v>
          </cell>
          <cell r="F27">
            <v>10</v>
          </cell>
          <cell r="G27">
            <v>11.64</v>
          </cell>
        </row>
        <row r="28">
          <cell r="A28" t="str">
            <v>CHARQUEADAS2011</v>
          </cell>
          <cell r="B28" t="str">
            <v>CHARQUEADAS</v>
          </cell>
          <cell r="C28">
            <v>2011</v>
          </cell>
          <cell r="D28">
            <v>5</v>
          </cell>
          <cell r="E28">
            <v>2E-3</v>
          </cell>
        </row>
        <row r="29">
          <cell r="A29" t="str">
            <v>CHARQUEADAS2012</v>
          </cell>
          <cell r="B29" t="str">
            <v>CHARQUEADAS</v>
          </cell>
          <cell r="C29">
            <v>2012</v>
          </cell>
          <cell r="D29">
            <v>14.4</v>
          </cell>
          <cell r="E29">
            <v>3.0000000000000001E-3</v>
          </cell>
        </row>
        <row r="30">
          <cell r="A30" t="str">
            <v>CHARQUEADAS2013</v>
          </cell>
          <cell r="B30" t="str">
            <v>CHARQUEADAS</v>
          </cell>
          <cell r="C30">
            <v>2013</v>
          </cell>
          <cell r="D30">
            <v>5</v>
          </cell>
          <cell r="E30">
            <v>3.0000000000000001E-3</v>
          </cell>
        </row>
        <row r="31">
          <cell r="A31" t="str">
            <v>CHARQUEADAS2014</v>
          </cell>
          <cell r="B31" t="str">
            <v>CHARQUEADAS</v>
          </cell>
          <cell r="C31">
            <v>2014</v>
          </cell>
          <cell r="E31">
            <v>1E-3</v>
          </cell>
        </row>
        <row r="32">
          <cell r="A32" t="str">
            <v>BARÃO DO TRIUNFO2009</v>
          </cell>
          <cell r="B32" t="str">
            <v>BARÃO DO TRIUNFO</v>
          </cell>
          <cell r="C32">
            <v>2009</v>
          </cell>
          <cell r="D32">
            <v>0</v>
          </cell>
        </row>
        <row r="33">
          <cell r="A33" t="str">
            <v>BARÃO DO TRIUNFO2010</v>
          </cell>
          <cell r="B33" t="str">
            <v>BARÃO DO TRIUNFO</v>
          </cell>
          <cell r="C33">
            <v>2010</v>
          </cell>
          <cell r="D33">
            <v>0</v>
          </cell>
          <cell r="F33">
            <v>13.7</v>
          </cell>
          <cell r="G33">
            <v>16.04</v>
          </cell>
        </row>
        <row r="34">
          <cell r="A34" t="str">
            <v>BARÃO DO TRIUNFO2011</v>
          </cell>
          <cell r="B34" t="str">
            <v>BARÃO DO TRIUNFO</v>
          </cell>
          <cell r="C34">
            <v>2011</v>
          </cell>
          <cell r="D34">
            <v>15.6</v>
          </cell>
        </row>
        <row r="35">
          <cell r="A35" t="str">
            <v>BARÃO DO TRIUNFO2012</v>
          </cell>
          <cell r="B35" t="str">
            <v>BARÃO DO TRIUNFO</v>
          </cell>
          <cell r="C35">
            <v>2012</v>
          </cell>
          <cell r="D35">
            <v>0</v>
          </cell>
        </row>
        <row r="36">
          <cell r="A36" t="str">
            <v>BARÃO DO TRIUNFO2013</v>
          </cell>
          <cell r="B36" t="str">
            <v>BARÃO DO TRIUNFO</v>
          </cell>
          <cell r="C36">
            <v>2013</v>
          </cell>
          <cell r="D36">
            <v>17.5</v>
          </cell>
        </row>
        <row r="37">
          <cell r="A37" t="str">
            <v>BARÃO DO TRIUNFO2014</v>
          </cell>
          <cell r="B37" t="str">
            <v>BARÃO DO TRIUNFO</v>
          </cell>
          <cell r="C37">
            <v>2014</v>
          </cell>
        </row>
        <row r="38">
          <cell r="A38" t="str">
            <v>ELDORADO DO SUL2009</v>
          </cell>
          <cell r="B38" t="str">
            <v>ELDORADO DO SUL</v>
          </cell>
          <cell r="C38">
            <v>2009</v>
          </cell>
          <cell r="D38">
            <v>14.7</v>
          </cell>
          <cell r="E38">
            <v>3.5000000000000003E-2</v>
          </cell>
        </row>
        <row r="39">
          <cell r="A39" t="str">
            <v>ELDORADO DO SUL2010</v>
          </cell>
          <cell r="B39" t="str">
            <v>ELDORADO DO SUL</v>
          </cell>
          <cell r="C39">
            <v>2010</v>
          </cell>
          <cell r="D39">
            <v>11.3</v>
          </cell>
          <cell r="E39">
            <v>1E-3</v>
          </cell>
          <cell r="F39">
            <v>11.9</v>
          </cell>
          <cell r="G39">
            <v>13.87</v>
          </cell>
        </row>
        <row r="40">
          <cell r="A40" t="str">
            <v>ELDORADO DO SUL2011</v>
          </cell>
          <cell r="B40" t="str">
            <v>ELDORADO DO SUL</v>
          </cell>
          <cell r="C40">
            <v>2011</v>
          </cell>
          <cell r="D40">
            <v>3.9</v>
          </cell>
          <cell r="E40">
            <v>1E-3</v>
          </cell>
        </row>
        <row r="41">
          <cell r="A41" t="str">
            <v>ELDORADO DO SUL2012</v>
          </cell>
          <cell r="B41" t="str">
            <v>ELDORADO DO SUL</v>
          </cell>
          <cell r="C41">
            <v>2012</v>
          </cell>
          <cell r="D41">
            <v>7.3</v>
          </cell>
          <cell r="E41">
            <v>7.0000000000000001E-3</v>
          </cell>
        </row>
        <row r="42">
          <cell r="A42" t="str">
            <v>ELDORADO DO SUL2013</v>
          </cell>
          <cell r="B42" t="str">
            <v>ELDORADO DO SUL</v>
          </cell>
          <cell r="C42">
            <v>2013</v>
          </cell>
          <cell r="D42">
            <v>1.5</v>
          </cell>
          <cell r="E42">
            <v>1E-3</v>
          </cell>
        </row>
        <row r="43">
          <cell r="A43" t="str">
            <v>ELDORADO DO SUL2014</v>
          </cell>
          <cell r="B43" t="str">
            <v>ELDORADO DO SUL</v>
          </cell>
          <cell r="C43">
            <v>2014</v>
          </cell>
          <cell r="E43">
            <v>1E-3</v>
          </cell>
        </row>
        <row r="44">
          <cell r="A44" t="str">
            <v>GENERAL CâMARA2009</v>
          </cell>
          <cell r="B44" t="str">
            <v>GENERAL CâMARA</v>
          </cell>
          <cell r="C44">
            <v>2009</v>
          </cell>
          <cell r="D44">
            <v>25.3</v>
          </cell>
          <cell r="E44">
            <v>0</v>
          </cell>
        </row>
        <row r="45">
          <cell r="A45" t="str">
            <v>GENERAL CâMARA2010</v>
          </cell>
          <cell r="B45" t="str">
            <v>GENERAL CâMARA</v>
          </cell>
          <cell r="C45">
            <v>2010</v>
          </cell>
          <cell r="D45">
            <v>0</v>
          </cell>
          <cell r="E45">
            <v>0</v>
          </cell>
          <cell r="F45">
            <v>12.8</v>
          </cell>
          <cell r="G45">
            <v>15</v>
          </cell>
        </row>
        <row r="46">
          <cell r="A46" t="str">
            <v>GENERAL CâMARA2011</v>
          </cell>
          <cell r="B46" t="str">
            <v>GENERAL CâMARA</v>
          </cell>
          <cell r="C46">
            <v>2011</v>
          </cell>
          <cell r="D46">
            <v>0</v>
          </cell>
          <cell r="E46">
            <v>0</v>
          </cell>
        </row>
        <row r="47">
          <cell r="A47" t="str">
            <v>GENERAL CâMARA2012</v>
          </cell>
          <cell r="B47" t="str">
            <v>GENERAL CâMARA</v>
          </cell>
          <cell r="C47">
            <v>2012</v>
          </cell>
          <cell r="D47">
            <v>0</v>
          </cell>
          <cell r="E47" t="str">
            <v>N/D</v>
          </cell>
        </row>
        <row r="48">
          <cell r="A48" t="str">
            <v>GENERAL CâMARA2013</v>
          </cell>
          <cell r="B48" t="str">
            <v>GENERAL CâMARA</v>
          </cell>
          <cell r="C48">
            <v>2013</v>
          </cell>
          <cell r="D48">
            <v>0</v>
          </cell>
          <cell r="E48" t="str">
            <v>N/D</v>
          </cell>
        </row>
        <row r="49">
          <cell r="A49" t="str">
            <v>GENERAL CâMARA2014</v>
          </cell>
          <cell r="B49" t="str">
            <v>GENERAL CâMARA</v>
          </cell>
          <cell r="C49">
            <v>2014</v>
          </cell>
          <cell r="E49" t="str">
            <v>N/D</v>
          </cell>
        </row>
        <row r="50">
          <cell r="A50" t="str">
            <v>MINAS DO LEÃO2009</v>
          </cell>
          <cell r="B50" t="str">
            <v>MINAS DO LEÃO</v>
          </cell>
          <cell r="C50">
            <v>2009</v>
          </cell>
          <cell r="D50">
            <v>9.6</v>
          </cell>
        </row>
        <row r="51">
          <cell r="A51" t="str">
            <v>MINAS DO LEÃO2010</v>
          </cell>
          <cell r="B51" t="str">
            <v>MINAS DO LEÃO</v>
          </cell>
          <cell r="C51">
            <v>2010</v>
          </cell>
          <cell r="D51">
            <v>40</v>
          </cell>
          <cell r="E51">
            <v>8.0000000000000002E-3</v>
          </cell>
          <cell r="F51">
            <v>13.4</v>
          </cell>
          <cell r="G51">
            <v>15.6</v>
          </cell>
        </row>
        <row r="52">
          <cell r="A52" t="str">
            <v>MINAS DO LEÃO2011</v>
          </cell>
          <cell r="B52" t="str">
            <v>MINAS DO LEÃO</v>
          </cell>
          <cell r="C52">
            <v>2011</v>
          </cell>
          <cell r="D52">
            <v>10.9</v>
          </cell>
          <cell r="E52">
            <v>0</v>
          </cell>
        </row>
        <row r="53">
          <cell r="A53" t="str">
            <v>MINAS DO LEÃO2012</v>
          </cell>
          <cell r="B53" t="str">
            <v>MINAS DO LEÃO</v>
          </cell>
          <cell r="C53">
            <v>2012</v>
          </cell>
          <cell r="D53">
            <v>8.8000000000000007</v>
          </cell>
          <cell r="E53">
            <v>0</v>
          </cell>
        </row>
        <row r="54">
          <cell r="A54" t="str">
            <v>MINAS DO LEÃO2013</v>
          </cell>
          <cell r="B54" t="str">
            <v>MINAS DO LEÃO</v>
          </cell>
          <cell r="C54">
            <v>2013</v>
          </cell>
          <cell r="D54">
            <v>20.2</v>
          </cell>
          <cell r="E54">
            <v>0</v>
          </cell>
        </row>
        <row r="55">
          <cell r="A55" t="str">
            <v>MINAS DO LEÃO2014</v>
          </cell>
          <cell r="B55" t="str">
            <v>MINAS DO LEÃO</v>
          </cell>
          <cell r="C55">
            <v>2014</v>
          </cell>
          <cell r="E55">
            <v>0</v>
          </cell>
        </row>
        <row r="56">
          <cell r="A56" t="str">
            <v>TRIUNFO2009</v>
          </cell>
          <cell r="B56" t="str">
            <v>TRIUNFO</v>
          </cell>
          <cell r="C56">
            <v>2009</v>
          </cell>
          <cell r="D56">
            <v>10.4</v>
          </cell>
          <cell r="E56">
            <v>7.0000000000000001E-3</v>
          </cell>
        </row>
        <row r="57">
          <cell r="A57" t="str">
            <v>TRIUNFO2010</v>
          </cell>
          <cell r="B57" t="str">
            <v>TRIUNFO</v>
          </cell>
          <cell r="C57">
            <v>2010</v>
          </cell>
          <cell r="D57">
            <v>25.6</v>
          </cell>
          <cell r="E57">
            <v>1.2E-2</v>
          </cell>
          <cell r="F57">
            <v>9.8000000000000007</v>
          </cell>
          <cell r="G57">
            <v>11.46</v>
          </cell>
        </row>
        <row r="58">
          <cell r="A58" t="str">
            <v>TRIUNFO2011</v>
          </cell>
          <cell r="B58" t="str">
            <v>TRIUNFO</v>
          </cell>
          <cell r="C58">
            <v>2011</v>
          </cell>
          <cell r="D58">
            <v>21.2</v>
          </cell>
          <cell r="E58">
            <v>1.4E-2</v>
          </cell>
        </row>
        <row r="59">
          <cell r="A59" t="str">
            <v>TRIUNFO2012</v>
          </cell>
          <cell r="B59" t="str">
            <v>TRIUNFO</v>
          </cell>
          <cell r="C59">
            <v>2012</v>
          </cell>
          <cell r="D59">
            <v>10.4</v>
          </cell>
          <cell r="E59">
            <v>4.0000000000000001E-3</v>
          </cell>
        </row>
        <row r="60">
          <cell r="A60" t="str">
            <v>TRIUNFO2013</v>
          </cell>
          <cell r="B60" t="str">
            <v>TRIUNFO</v>
          </cell>
          <cell r="C60">
            <v>2013</v>
          </cell>
          <cell r="D60">
            <v>13.6</v>
          </cell>
          <cell r="E60">
            <v>6.0000000000000001E-3</v>
          </cell>
        </row>
        <row r="61">
          <cell r="A61" t="str">
            <v>TRIUNFO2014</v>
          </cell>
          <cell r="B61" t="str">
            <v>TRIUNFO</v>
          </cell>
          <cell r="C61">
            <v>2014</v>
          </cell>
          <cell r="E61">
            <v>0</v>
          </cell>
        </row>
        <row r="62">
          <cell r="A62" t="str">
            <v>SÃO JERÔNIMO2009</v>
          </cell>
          <cell r="B62" t="str">
            <v>SÃO JERÔNIMO</v>
          </cell>
          <cell r="C62">
            <v>2009</v>
          </cell>
          <cell r="D62">
            <v>17.079999999999998</v>
          </cell>
        </row>
        <row r="63">
          <cell r="A63" t="str">
            <v>SÃO JERÔNIMO2010</v>
          </cell>
          <cell r="B63" t="str">
            <v>SÃO JERÔNIMO</v>
          </cell>
          <cell r="C63">
            <v>2010</v>
          </cell>
          <cell r="D63">
            <v>11.3</v>
          </cell>
          <cell r="F63">
            <v>13.7</v>
          </cell>
          <cell r="G63">
            <v>15.95</v>
          </cell>
        </row>
        <row r="64">
          <cell r="A64" t="str">
            <v>SÃO JERÔNIMO2011</v>
          </cell>
          <cell r="B64" t="str">
            <v>SÃO JERÔNIMO</v>
          </cell>
          <cell r="C64">
            <v>2011</v>
          </cell>
          <cell r="D64">
            <v>17.399999999999999</v>
          </cell>
        </row>
        <row r="65">
          <cell r="A65" t="str">
            <v>SÃO JERÔNIMO2012</v>
          </cell>
          <cell r="B65" t="str">
            <v>SÃO JERÔNIMO</v>
          </cell>
          <cell r="C65">
            <v>2012</v>
          </cell>
          <cell r="D65">
            <v>13.6</v>
          </cell>
        </row>
        <row r="66">
          <cell r="A66" t="str">
            <v>SÃO JERÔNIMO2013</v>
          </cell>
          <cell r="B66" t="str">
            <v>SÃO JERÔNIMO</v>
          </cell>
          <cell r="C66">
            <v>2013</v>
          </cell>
          <cell r="D66">
            <v>7.4</v>
          </cell>
        </row>
        <row r="67">
          <cell r="A67" t="str">
            <v>SÃO JERÔNIMO2014</v>
          </cell>
          <cell r="B67" t="str">
            <v>SÃO JERÔNIMO</v>
          </cell>
          <cell r="C67">
            <v>2014</v>
          </cell>
        </row>
        <row r="68">
          <cell r="A68" t="str">
            <v>BOM JESUS DO SUL2009</v>
          </cell>
          <cell r="B68" t="str">
            <v>BOM JESUS DO SUL</v>
          </cell>
          <cell r="C68">
            <v>2009</v>
          </cell>
          <cell r="D68">
            <v>0</v>
          </cell>
          <cell r="E68">
            <v>0</v>
          </cell>
        </row>
        <row r="69">
          <cell r="A69" t="str">
            <v>BOM JESUS DO SUL2010</v>
          </cell>
          <cell r="B69" t="str">
            <v>BOM JESUS DO SUL</v>
          </cell>
          <cell r="C69">
            <v>2010</v>
          </cell>
          <cell r="D69">
            <v>21.3</v>
          </cell>
          <cell r="E69">
            <v>3.0000000000000001E-3</v>
          </cell>
        </row>
        <row r="70">
          <cell r="A70" t="str">
            <v>BOM JESUS DO SUL2011</v>
          </cell>
          <cell r="B70" t="str">
            <v>BOM JESUS DO SUL</v>
          </cell>
          <cell r="C70">
            <v>2011</v>
          </cell>
          <cell r="D70">
            <v>0</v>
          </cell>
          <cell r="E70">
            <v>0</v>
          </cell>
        </row>
        <row r="71">
          <cell r="A71" t="str">
            <v>BOM JESUS DO SUL2012</v>
          </cell>
          <cell r="B71" t="str">
            <v>BOM JESUS DO SUL</v>
          </cell>
          <cell r="C71">
            <v>2012</v>
          </cell>
          <cell r="D71">
            <v>60.6</v>
          </cell>
          <cell r="E71">
            <v>0</v>
          </cell>
        </row>
        <row r="72">
          <cell r="A72" t="str">
            <v>BOM JESUS DO SUL2013</v>
          </cell>
          <cell r="B72" t="str">
            <v>BOM JESUS DO SUL</v>
          </cell>
          <cell r="C72">
            <v>2013</v>
          </cell>
          <cell r="D72">
            <v>24.4</v>
          </cell>
          <cell r="E72">
            <v>0</v>
          </cell>
        </row>
        <row r="73">
          <cell r="A73" t="str">
            <v>BOM JESUS DO SUL2014</v>
          </cell>
          <cell r="B73" t="str">
            <v>BOM JESUS DO SUL</v>
          </cell>
          <cell r="C73">
            <v>2014</v>
          </cell>
          <cell r="E73">
            <v>0</v>
          </cell>
        </row>
        <row r="74">
          <cell r="A74" t="str">
            <v>LARANJEIRAS DO SUL2009</v>
          </cell>
          <cell r="B74" t="str">
            <v>LARANJEIRAS DO SUL</v>
          </cell>
          <cell r="C74">
            <v>2009</v>
          </cell>
          <cell r="D74">
            <v>6.8</v>
          </cell>
          <cell r="E74">
            <v>2.8000000000000001E-2</v>
          </cell>
        </row>
        <row r="75">
          <cell r="A75" t="str">
            <v>LARANJEIRAS DO SUL2010</v>
          </cell>
          <cell r="B75" t="str">
            <v>LARANJEIRAS DO SUL</v>
          </cell>
          <cell r="C75">
            <v>2010</v>
          </cell>
          <cell r="D75">
            <v>8.6999999999999993</v>
          </cell>
          <cell r="E75">
            <v>1.2999999999999999E-2</v>
          </cell>
        </row>
        <row r="76">
          <cell r="A76" t="str">
            <v>LARANJEIRAS DO SUL2011</v>
          </cell>
          <cell r="B76" t="str">
            <v>LARANJEIRAS DO SUL</v>
          </cell>
          <cell r="C76">
            <v>2011</v>
          </cell>
          <cell r="D76">
            <v>12.2</v>
          </cell>
          <cell r="E76">
            <v>8.0000000000000002E-3</v>
          </cell>
        </row>
        <row r="77">
          <cell r="A77" t="str">
            <v>LARANJEIRAS DO SUL2012</v>
          </cell>
          <cell r="B77" t="str">
            <v>LARANJEIRAS DO SUL</v>
          </cell>
          <cell r="C77">
            <v>2012</v>
          </cell>
          <cell r="D77">
            <v>14.3</v>
          </cell>
          <cell r="E77">
            <v>1.0999999999999999E-2</v>
          </cell>
        </row>
        <row r="78">
          <cell r="A78" t="str">
            <v>LARANJEIRAS DO SUL2013</v>
          </cell>
          <cell r="B78" t="str">
            <v>LARANJEIRAS DO SUL</v>
          </cell>
          <cell r="C78">
            <v>2013</v>
          </cell>
          <cell r="D78">
            <v>14.3</v>
          </cell>
          <cell r="E78">
            <v>1.0999999999999999E-2</v>
          </cell>
        </row>
        <row r="79">
          <cell r="A79" t="str">
            <v>LARANJEIRAS DO SUL2014</v>
          </cell>
          <cell r="B79" t="str">
            <v>LARANJEIRAS DO SUL</v>
          </cell>
          <cell r="C79">
            <v>2014</v>
          </cell>
          <cell r="E79">
            <v>0.01</v>
          </cell>
        </row>
        <row r="80">
          <cell r="A80" t="str">
            <v>RIO BONITO DO IGUAÇU2009</v>
          </cell>
          <cell r="B80" t="str">
            <v>RIO BONITO DO IGUAÇU</v>
          </cell>
          <cell r="C80">
            <v>2009</v>
          </cell>
          <cell r="D80">
            <v>0</v>
          </cell>
          <cell r="E80">
            <v>3.0000000000000001E-3</v>
          </cell>
        </row>
        <row r="81">
          <cell r="A81" t="str">
            <v>RIO BONITO DO IGUAÇU2010</v>
          </cell>
          <cell r="B81" t="str">
            <v>RIO BONITO DO IGUAÇU</v>
          </cell>
          <cell r="C81">
            <v>2010</v>
          </cell>
          <cell r="D81">
            <v>18.899999999999999</v>
          </cell>
          <cell r="E81">
            <v>0</v>
          </cell>
        </row>
        <row r="82">
          <cell r="A82" t="str">
            <v>RIO BONITO DO IGUAÇU2011</v>
          </cell>
          <cell r="B82" t="str">
            <v>RIO BONITO DO IGUAÇU</v>
          </cell>
          <cell r="C82">
            <v>2011</v>
          </cell>
          <cell r="D82">
            <v>35.4</v>
          </cell>
          <cell r="E82">
            <v>7.0000000000000001E-3</v>
          </cell>
        </row>
        <row r="83">
          <cell r="A83" t="str">
            <v>RIO BONITO DO IGUAÇU2012</v>
          </cell>
          <cell r="B83" t="str">
            <v>RIO BONITO DO IGUAÇU</v>
          </cell>
          <cell r="C83">
            <v>2012</v>
          </cell>
          <cell r="D83">
            <v>20.399999999999999</v>
          </cell>
          <cell r="E83">
            <v>1.2E-2</v>
          </cell>
        </row>
        <row r="84">
          <cell r="A84" t="str">
            <v>RIO BONITO DO IGUAÇU2013</v>
          </cell>
          <cell r="B84" t="str">
            <v>RIO BONITO DO IGUAÇU</v>
          </cell>
          <cell r="C84">
            <v>2013</v>
          </cell>
          <cell r="D84">
            <v>24.4</v>
          </cell>
          <cell r="E84">
            <v>8.9999999999999993E-3</v>
          </cell>
        </row>
        <row r="85">
          <cell r="A85" t="str">
            <v>RIO BONITO DO IGUAÇU2014</v>
          </cell>
          <cell r="B85" t="str">
            <v>RIO BONITO DO IGUAÇU</v>
          </cell>
          <cell r="C85">
            <v>2014</v>
          </cell>
          <cell r="E85">
            <v>6.0000000000000001E-3</v>
          </cell>
        </row>
        <row r="86">
          <cell r="A86" t="str">
            <v>MARQUINHO2009</v>
          </cell>
          <cell r="B86" t="str">
            <v>MARQUINHO</v>
          </cell>
          <cell r="C86">
            <v>2009</v>
          </cell>
          <cell r="D86">
            <v>13.5</v>
          </cell>
          <cell r="E86">
            <v>7.0000000000000001E-3</v>
          </cell>
        </row>
        <row r="87">
          <cell r="A87" t="str">
            <v>MARQUINHO2010</v>
          </cell>
          <cell r="B87" t="str">
            <v>MARQUINHO</v>
          </cell>
          <cell r="C87">
            <v>2010</v>
          </cell>
          <cell r="D87">
            <v>22.5</v>
          </cell>
          <cell r="E87">
            <v>3.0000000000000001E-3</v>
          </cell>
        </row>
        <row r="88">
          <cell r="A88" t="str">
            <v>MARQUINHO2011</v>
          </cell>
          <cell r="B88" t="str">
            <v>MARQUINHO</v>
          </cell>
          <cell r="C88">
            <v>2011</v>
          </cell>
          <cell r="D88">
            <v>39</v>
          </cell>
          <cell r="E88">
            <v>4.0000000000000001E-3</v>
          </cell>
        </row>
        <row r="89">
          <cell r="A89" t="str">
            <v>MARQUINHO2012</v>
          </cell>
          <cell r="B89" t="str">
            <v>MARQUINHO</v>
          </cell>
          <cell r="C89">
            <v>2012</v>
          </cell>
          <cell r="D89">
            <v>43.5</v>
          </cell>
          <cell r="E89">
            <v>6.0000000000000001E-3</v>
          </cell>
        </row>
        <row r="90">
          <cell r="A90" t="str">
            <v>MARQUINHO2013</v>
          </cell>
          <cell r="B90" t="str">
            <v>MARQUINHO</v>
          </cell>
          <cell r="C90">
            <v>2013</v>
          </cell>
          <cell r="D90">
            <v>39.5</v>
          </cell>
          <cell r="E90">
            <v>1.2E-2</v>
          </cell>
        </row>
        <row r="91">
          <cell r="A91" t="str">
            <v>MARQUINHO2014</v>
          </cell>
          <cell r="B91" t="str">
            <v>MARQUINHO</v>
          </cell>
          <cell r="C91">
            <v>2014</v>
          </cell>
          <cell r="E91">
            <v>0.01</v>
          </cell>
        </row>
        <row r="92">
          <cell r="A92" t="str">
            <v>SÃO CARLOS DO IVAI2009</v>
          </cell>
          <cell r="B92" t="str">
            <v>SÃO CARLOS DO IVAI</v>
          </cell>
          <cell r="C92">
            <v>2009</v>
          </cell>
          <cell r="D92">
            <v>0</v>
          </cell>
          <cell r="E92">
            <v>7.0000000000000001E-3</v>
          </cell>
        </row>
        <row r="93">
          <cell r="A93" t="str">
            <v>SÃO CARLOS DO IVAI2010</v>
          </cell>
          <cell r="B93" t="str">
            <v>SÃO CARLOS DO IVAI</v>
          </cell>
          <cell r="C93">
            <v>2010</v>
          </cell>
          <cell r="D93">
            <v>11.6</v>
          </cell>
          <cell r="E93">
            <v>6.0000000000000001E-3</v>
          </cell>
        </row>
        <row r="94">
          <cell r="A94" t="str">
            <v>SÃO CARLOS DO IVAI2011</v>
          </cell>
          <cell r="B94" t="str">
            <v>SÃO CARLOS DO IVAI</v>
          </cell>
          <cell r="C94">
            <v>2011</v>
          </cell>
          <cell r="D94">
            <v>14.1</v>
          </cell>
          <cell r="E94">
            <v>6.0000000000000001E-3</v>
          </cell>
        </row>
        <row r="95">
          <cell r="A95" t="str">
            <v>SÃO CARLOS DO IVAI2012</v>
          </cell>
          <cell r="B95" t="str">
            <v>SÃO CARLOS DO IVAI</v>
          </cell>
          <cell r="C95">
            <v>2012</v>
          </cell>
          <cell r="D95">
            <v>0</v>
          </cell>
          <cell r="E95">
            <v>7.0000000000000001E-3</v>
          </cell>
        </row>
        <row r="96">
          <cell r="A96" t="str">
            <v>SÃO CARLOS DO IVAI2013</v>
          </cell>
          <cell r="B96" t="str">
            <v>SÃO CARLOS DO IVAI</v>
          </cell>
          <cell r="C96">
            <v>2013</v>
          </cell>
          <cell r="D96">
            <v>0</v>
          </cell>
          <cell r="E96">
            <v>1.0999999999999999E-2</v>
          </cell>
        </row>
        <row r="97">
          <cell r="A97" t="str">
            <v>SÃO CARLOS DO IVAI2014</v>
          </cell>
          <cell r="B97" t="str">
            <v>SÃO CARLOS DO IVAI</v>
          </cell>
          <cell r="C97">
            <v>2014</v>
          </cell>
          <cell r="E97">
            <v>0</v>
          </cell>
        </row>
        <row r="98">
          <cell r="A98" t="str">
            <v>SANTA CRUZ DO MONTE CASTELO2009</v>
          </cell>
          <cell r="B98" t="str">
            <v>SANTA CRUZ DO MONTE CASTELO</v>
          </cell>
          <cell r="C98">
            <v>2009</v>
          </cell>
          <cell r="D98">
            <v>10</v>
          </cell>
          <cell r="E98">
            <v>8.9999999999999993E-3</v>
          </cell>
        </row>
        <row r="99">
          <cell r="A99" t="str">
            <v>SANTA CRUZ DO MONTE CASTELO2010</v>
          </cell>
          <cell r="B99" t="str">
            <v>SANTA CRUZ DO MONTE CASTELO</v>
          </cell>
          <cell r="C99">
            <v>2010</v>
          </cell>
          <cell r="D99">
            <v>9.3000000000000007</v>
          </cell>
          <cell r="E99">
            <v>6.0000000000000001E-3</v>
          </cell>
        </row>
        <row r="100">
          <cell r="A100" t="str">
            <v>SANTA CRUZ DO MONTE CASTELO2011</v>
          </cell>
          <cell r="B100" t="str">
            <v>SANTA CRUZ DO MONTE CASTELO</v>
          </cell>
          <cell r="C100">
            <v>2011</v>
          </cell>
          <cell r="D100">
            <v>43</v>
          </cell>
          <cell r="E100">
            <v>3.0000000000000001E-3</v>
          </cell>
        </row>
        <row r="101">
          <cell r="A101" t="str">
            <v>SANTA CRUZ DO MONTE CASTELO2012</v>
          </cell>
          <cell r="B101" t="str">
            <v>SANTA CRUZ DO MONTE CASTELO</v>
          </cell>
          <cell r="C101">
            <v>2012</v>
          </cell>
          <cell r="D101">
            <v>20.6</v>
          </cell>
          <cell r="E101">
            <v>4.0000000000000001E-3</v>
          </cell>
        </row>
        <row r="102">
          <cell r="A102" t="str">
            <v>SANTA CRUZ DO MONTE CASTELO2013</v>
          </cell>
          <cell r="B102" t="str">
            <v>SANTA CRUZ DO MONTE CASTELO</v>
          </cell>
          <cell r="C102">
            <v>2013</v>
          </cell>
          <cell r="D102">
            <v>0</v>
          </cell>
          <cell r="E102">
            <v>2E-3</v>
          </cell>
        </row>
        <row r="103">
          <cell r="A103" t="str">
            <v>SANTA CRUZ DO MONTE CASTELO2014</v>
          </cell>
          <cell r="B103" t="str">
            <v>SANTA CRUZ DO MONTE CASTELO</v>
          </cell>
          <cell r="C103">
            <v>2014</v>
          </cell>
          <cell r="E103">
            <v>1E-3</v>
          </cell>
        </row>
        <row r="104">
          <cell r="A104" t="str">
            <v>MAMBORE2009</v>
          </cell>
          <cell r="B104" t="str">
            <v>MAMBORE</v>
          </cell>
          <cell r="C104">
            <v>2009</v>
          </cell>
          <cell r="D104">
            <v>4.8</v>
          </cell>
          <cell r="E104">
            <v>7.0000000000000001E-3</v>
          </cell>
        </row>
        <row r="105">
          <cell r="A105" t="str">
            <v>MAMBORE2010</v>
          </cell>
          <cell r="B105" t="str">
            <v>MAMBORE</v>
          </cell>
          <cell r="C105">
            <v>2010</v>
          </cell>
          <cell r="D105">
            <v>0</v>
          </cell>
          <cell r="E105">
            <v>2E-3</v>
          </cell>
        </row>
        <row r="106">
          <cell r="A106" t="str">
            <v>MAMBORE2011</v>
          </cell>
          <cell r="B106" t="str">
            <v>MAMBORE</v>
          </cell>
          <cell r="C106">
            <v>2011</v>
          </cell>
          <cell r="D106">
            <v>5.8</v>
          </cell>
          <cell r="E106">
            <v>3.0000000000000001E-3</v>
          </cell>
        </row>
        <row r="107">
          <cell r="A107" t="str">
            <v>MAMBORE2012</v>
          </cell>
          <cell r="B107" t="str">
            <v>MAMBORE</v>
          </cell>
          <cell r="C107">
            <v>2012</v>
          </cell>
          <cell r="D107">
            <v>17.100000000000001</v>
          </cell>
          <cell r="E107">
            <v>6.0000000000000001E-3</v>
          </cell>
        </row>
        <row r="108">
          <cell r="A108" t="str">
            <v>MAMBORE2013</v>
          </cell>
          <cell r="B108" t="str">
            <v>MAMBORE</v>
          </cell>
          <cell r="C108">
            <v>2013</v>
          </cell>
          <cell r="D108">
            <v>12.1</v>
          </cell>
          <cell r="E108">
            <v>2E-3</v>
          </cell>
        </row>
        <row r="109">
          <cell r="A109" t="str">
            <v>MAMBORE2014</v>
          </cell>
          <cell r="B109" t="str">
            <v>MAMBORE</v>
          </cell>
          <cell r="C109">
            <v>2014</v>
          </cell>
          <cell r="E109">
            <v>0.01</v>
          </cell>
        </row>
        <row r="110">
          <cell r="A110" t="str">
            <v>NOVA CANTU2009</v>
          </cell>
          <cell r="B110" t="str">
            <v>NOVA CANTU</v>
          </cell>
          <cell r="C110">
            <v>2009</v>
          </cell>
          <cell r="D110">
            <v>44.4</v>
          </cell>
          <cell r="E110">
            <v>5.0000000000000001E-3</v>
          </cell>
        </row>
        <row r="111">
          <cell r="A111" t="str">
            <v>NOVA CANTU2010</v>
          </cell>
          <cell r="B111" t="str">
            <v>NOVA CANTU</v>
          </cell>
          <cell r="C111">
            <v>2010</v>
          </cell>
          <cell r="D111">
            <v>40.799999999999997</v>
          </cell>
          <cell r="E111">
            <v>1E-3</v>
          </cell>
        </row>
        <row r="112">
          <cell r="A112" t="str">
            <v>NOVA CANTU2011</v>
          </cell>
          <cell r="B112" t="str">
            <v>NOVA CANTU</v>
          </cell>
          <cell r="C112">
            <v>2011</v>
          </cell>
          <cell r="D112">
            <v>10.1</v>
          </cell>
          <cell r="E112">
            <v>1.6E-2</v>
          </cell>
        </row>
        <row r="113">
          <cell r="A113" t="str">
            <v>NOVA CANTU2012</v>
          </cell>
          <cell r="B113" t="str">
            <v>NOVA CANTU</v>
          </cell>
          <cell r="C113">
            <v>2012</v>
          </cell>
          <cell r="D113">
            <v>42.1</v>
          </cell>
          <cell r="E113">
            <v>2.1000000000000001E-2</v>
          </cell>
        </row>
        <row r="114">
          <cell r="A114" t="str">
            <v>NOVA CANTU2013</v>
          </cell>
          <cell r="B114" t="str">
            <v>NOVA CANTU</v>
          </cell>
          <cell r="C114">
            <v>2013</v>
          </cell>
          <cell r="D114">
            <v>0</v>
          </cell>
          <cell r="E114">
            <v>0</v>
          </cell>
        </row>
        <row r="115">
          <cell r="A115" t="str">
            <v>NOVA CANTU2014</v>
          </cell>
          <cell r="B115" t="str">
            <v>NOVA CANTU</v>
          </cell>
          <cell r="C115">
            <v>2014</v>
          </cell>
          <cell r="E115">
            <v>7.0000000000000001E-3</v>
          </cell>
        </row>
        <row r="116">
          <cell r="A116" t="str">
            <v>TAPES2009</v>
          </cell>
          <cell r="B116" t="str">
            <v>TAPES</v>
          </cell>
          <cell r="C116">
            <v>2009</v>
          </cell>
          <cell r="D116">
            <v>32.700000000000003</v>
          </cell>
          <cell r="E116">
            <v>1E-3</v>
          </cell>
        </row>
        <row r="117">
          <cell r="A117" t="str">
            <v>TAPES2010</v>
          </cell>
          <cell r="B117" t="str">
            <v>TAPES</v>
          </cell>
          <cell r="C117">
            <v>2010</v>
          </cell>
          <cell r="D117">
            <v>0</v>
          </cell>
          <cell r="E117">
            <v>1.9E-2</v>
          </cell>
          <cell r="F117">
            <v>10.6</v>
          </cell>
          <cell r="G117">
            <v>12.38</v>
          </cell>
        </row>
        <row r="118">
          <cell r="A118" t="str">
            <v>TAPES2011</v>
          </cell>
          <cell r="B118" t="str">
            <v>TAPES</v>
          </cell>
          <cell r="C118">
            <v>2011</v>
          </cell>
          <cell r="D118">
            <v>18.5</v>
          </cell>
          <cell r="E118">
            <v>0</v>
          </cell>
        </row>
        <row r="119">
          <cell r="A119" t="str">
            <v>TAPES2012</v>
          </cell>
          <cell r="B119" t="str">
            <v>TAPES</v>
          </cell>
          <cell r="C119">
            <v>2012</v>
          </cell>
          <cell r="D119">
            <v>16.100000000000001</v>
          </cell>
          <cell r="E119">
            <v>1E-3</v>
          </cell>
        </row>
        <row r="120">
          <cell r="A120" t="str">
            <v>TAPES2013</v>
          </cell>
          <cell r="B120" t="str">
            <v>TAPES</v>
          </cell>
          <cell r="C120">
            <v>2013</v>
          </cell>
          <cell r="D120">
            <v>27</v>
          </cell>
          <cell r="E120">
            <v>3.0000000000000001E-3</v>
          </cell>
        </row>
        <row r="121">
          <cell r="A121" t="str">
            <v>TAPES2014</v>
          </cell>
          <cell r="B121" t="str">
            <v>TAPES</v>
          </cell>
          <cell r="C121">
            <v>2014</v>
          </cell>
          <cell r="E121">
            <v>7.0000000000000001E-3</v>
          </cell>
        </row>
        <row r="122">
          <cell r="A122" t="str">
            <v>SÃO GONÇALO DO PARÁ2009</v>
          </cell>
          <cell r="B122" t="str">
            <v>SÃO GONÇALO DO PARÁ</v>
          </cell>
          <cell r="C122">
            <v>2009</v>
          </cell>
          <cell r="D122">
            <v>0</v>
          </cell>
          <cell r="E122">
            <v>6.0000000000000001E-3</v>
          </cell>
        </row>
        <row r="123">
          <cell r="A123" t="str">
            <v>SÃO GONÇALO DO PARÁ2010</v>
          </cell>
          <cell r="B123" t="str">
            <v>SÃO GONÇALO DO PARÁ</v>
          </cell>
          <cell r="C123">
            <v>2010</v>
          </cell>
          <cell r="D123">
            <v>24.4</v>
          </cell>
          <cell r="E123">
            <v>5.0000000000000001E-3</v>
          </cell>
        </row>
        <row r="124">
          <cell r="A124" t="str">
            <v>SÃO GONÇALO DO PARÁ2011</v>
          </cell>
          <cell r="B124" t="str">
            <v>SÃO GONÇALO DO PARÁ</v>
          </cell>
          <cell r="C124">
            <v>2011</v>
          </cell>
          <cell r="D124">
            <v>14.8</v>
          </cell>
          <cell r="E124">
            <v>5.0000000000000001E-3</v>
          </cell>
        </row>
        <row r="125">
          <cell r="A125" t="str">
            <v>SÃO GONÇALO DO PARÁ2012</v>
          </cell>
          <cell r="B125" t="str">
            <v>SÃO GONÇALO DO PARÁ</v>
          </cell>
          <cell r="C125">
            <v>2012</v>
          </cell>
          <cell r="D125">
            <v>13.3</v>
          </cell>
          <cell r="E125">
            <v>8.0000000000000002E-3</v>
          </cell>
        </row>
        <row r="126">
          <cell r="A126" t="str">
            <v>SÃO GONÇALO DO PARÁ2013</v>
          </cell>
          <cell r="B126" t="str">
            <v>SÃO GONÇALO DO PARÁ</v>
          </cell>
          <cell r="C126">
            <v>2013</v>
          </cell>
          <cell r="D126">
            <v>0</v>
          </cell>
          <cell r="E126">
            <v>2E-3</v>
          </cell>
        </row>
        <row r="127">
          <cell r="A127" t="str">
            <v>SÃO GONÇALO DO PARÁ2014</v>
          </cell>
          <cell r="B127" t="str">
            <v>SÃO GONÇALO DO PARÁ</v>
          </cell>
          <cell r="C127">
            <v>2014</v>
          </cell>
          <cell r="E127">
            <v>3.0000000000000001E-3</v>
          </cell>
        </row>
        <row r="128">
          <cell r="A128" t="str">
            <v>DIVINÓPOLIS2009</v>
          </cell>
          <cell r="B128" t="str">
            <v>DIVINÓPOLIS</v>
          </cell>
          <cell r="C128">
            <v>2009</v>
          </cell>
          <cell r="D128">
            <v>10.4</v>
          </cell>
          <cell r="E128">
            <v>6.0000000000000001E-3</v>
          </cell>
        </row>
        <row r="129">
          <cell r="A129" t="str">
            <v>DIVINÓPOLIS2010</v>
          </cell>
          <cell r="B129" t="str">
            <v>DIVINÓPOLIS</v>
          </cell>
          <cell r="C129">
            <v>2010</v>
          </cell>
          <cell r="D129">
            <v>14.8</v>
          </cell>
          <cell r="E129">
            <v>7.0000000000000001E-3</v>
          </cell>
        </row>
        <row r="130">
          <cell r="A130" t="str">
            <v>DIVINÓPOLIS2011</v>
          </cell>
          <cell r="B130" t="str">
            <v>DIVINÓPOLIS</v>
          </cell>
          <cell r="C130">
            <v>2011</v>
          </cell>
          <cell r="D130">
            <v>17</v>
          </cell>
          <cell r="E130">
            <v>6.0000000000000001E-3</v>
          </cell>
        </row>
        <row r="131">
          <cell r="A131" t="str">
            <v>DIVINÓPOLIS2012</v>
          </cell>
          <cell r="B131" t="str">
            <v>DIVINÓPOLIS</v>
          </cell>
          <cell r="C131">
            <v>2012</v>
          </cell>
          <cell r="D131">
            <v>14</v>
          </cell>
          <cell r="E131">
            <v>3.0000000000000001E-3</v>
          </cell>
        </row>
        <row r="132">
          <cell r="A132" t="str">
            <v>DIVINÓPOLIS2013</v>
          </cell>
          <cell r="B132" t="str">
            <v>DIVINÓPOLIS</v>
          </cell>
          <cell r="C132">
            <v>2013</v>
          </cell>
          <cell r="D132">
            <v>9.8000000000000007</v>
          </cell>
          <cell r="E132">
            <v>3.0000000000000001E-3</v>
          </cell>
        </row>
        <row r="133">
          <cell r="A133" t="str">
            <v>DIVINÓPOLIS2014</v>
          </cell>
          <cell r="B133" t="str">
            <v>DIVINÓPOLIS</v>
          </cell>
          <cell r="C133">
            <v>2014</v>
          </cell>
          <cell r="E133">
            <v>4.0000000000000001E-3</v>
          </cell>
        </row>
        <row r="134">
          <cell r="A134" t="str">
            <v>ITAMBACURI2009</v>
          </cell>
          <cell r="B134" t="str">
            <v>ITAMBACURI</v>
          </cell>
          <cell r="C134">
            <v>2009</v>
          </cell>
          <cell r="D134">
            <v>21.5</v>
          </cell>
          <cell r="E134">
            <v>3.1E-2</v>
          </cell>
        </row>
        <row r="135">
          <cell r="A135" t="str">
            <v>ITAMBACURI2010</v>
          </cell>
          <cell r="B135" t="str">
            <v>ITAMBACURI</v>
          </cell>
          <cell r="C135">
            <v>2010</v>
          </cell>
          <cell r="D135">
            <v>19.8</v>
          </cell>
          <cell r="E135">
            <v>1.2E-2</v>
          </cell>
        </row>
        <row r="136">
          <cell r="A136" t="str">
            <v>ITAMBACURI2011</v>
          </cell>
          <cell r="B136" t="str">
            <v>ITAMBACURI</v>
          </cell>
          <cell r="C136">
            <v>2011</v>
          </cell>
          <cell r="D136">
            <v>24.4</v>
          </cell>
          <cell r="E136">
            <v>1.4E-2</v>
          </cell>
        </row>
        <row r="137">
          <cell r="A137" t="str">
            <v>ITAMBACURI2012</v>
          </cell>
          <cell r="B137" t="str">
            <v>ITAMBACURI</v>
          </cell>
          <cell r="C137">
            <v>2012</v>
          </cell>
          <cell r="D137">
            <v>17.600000000000001</v>
          </cell>
          <cell r="E137">
            <v>8.0000000000000002E-3</v>
          </cell>
        </row>
        <row r="138">
          <cell r="A138" t="str">
            <v>ITAMBACURI2013</v>
          </cell>
          <cell r="B138" t="str">
            <v>ITAMBACURI</v>
          </cell>
          <cell r="C138">
            <v>2013</v>
          </cell>
          <cell r="D138">
            <v>4.9000000000000004</v>
          </cell>
          <cell r="E138">
            <v>0.01</v>
          </cell>
        </row>
        <row r="139">
          <cell r="A139" t="str">
            <v>ITAMBACURI2014</v>
          </cell>
          <cell r="B139" t="str">
            <v>ITAMBACURI</v>
          </cell>
          <cell r="C139">
            <v>2014</v>
          </cell>
          <cell r="E139">
            <v>7.0000000000000001E-3</v>
          </cell>
        </row>
        <row r="140">
          <cell r="A140" t="str">
            <v>DIONÍSIO CERQUEIRA2009</v>
          </cell>
          <cell r="B140" t="str">
            <v>DIONÍSIO CERQUEIRA</v>
          </cell>
          <cell r="C140">
            <v>2009</v>
          </cell>
          <cell r="D140">
            <v>16</v>
          </cell>
          <cell r="E140">
            <v>1E-3</v>
          </cell>
        </row>
        <row r="141">
          <cell r="A141" t="str">
            <v>DIONÍSIO CERQUEIRA2010</v>
          </cell>
          <cell r="B141" t="str">
            <v>DIONÍSIO CERQUEIRA</v>
          </cell>
          <cell r="C141">
            <v>2010</v>
          </cell>
          <cell r="D141">
            <v>4.3</v>
          </cell>
          <cell r="E141">
            <v>2E-3</v>
          </cell>
        </row>
        <row r="142">
          <cell r="A142" t="str">
            <v>DIONÍSIO CERQUEIRA2011</v>
          </cell>
          <cell r="B142" t="str">
            <v>DIONÍSIO CERQUEIRA</v>
          </cell>
          <cell r="C142">
            <v>2011</v>
          </cell>
          <cell r="D142">
            <v>8.6</v>
          </cell>
          <cell r="E142">
            <v>1E-3</v>
          </cell>
        </row>
        <row r="143">
          <cell r="A143" t="str">
            <v>DIONÍSIO CERQUEIRA2012</v>
          </cell>
          <cell r="B143" t="str">
            <v>DIONÍSIO CERQUEIRA</v>
          </cell>
          <cell r="C143">
            <v>2012</v>
          </cell>
          <cell r="D143">
            <v>8.1999999999999993</v>
          </cell>
          <cell r="E143">
            <v>1E-3</v>
          </cell>
        </row>
        <row r="144">
          <cell r="A144" t="str">
            <v>DIONÍSIO CERQUEIRA2013</v>
          </cell>
          <cell r="B144" t="str">
            <v>DIONÍSIO CERQUEIRA</v>
          </cell>
          <cell r="C144">
            <v>2013</v>
          </cell>
          <cell r="D144">
            <v>20.8</v>
          </cell>
          <cell r="E144">
            <v>0</v>
          </cell>
        </row>
        <row r="145">
          <cell r="A145" t="str">
            <v>DIONÍSIO CERQUEIRA2014</v>
          </cell>
          <cell r="B145" t="str">
            <v>DIONÍSIO CERQUEIRA</v>
          </cell>
          <cell r="C145">
            <v>2014</v>
          </cell>
          <cell r="E145">
            <v>1E-3</v>
          </cell>
        </row>
        <row r="146">
          <cell r="A146" t="str">
            <v>ASSIS CHATEAUBRIAND2009</v>
          </cell>
          <cell r="B146" t="str">
            <v>ASSIS CHATEAUBRIAND</v>
          </cell>
          <cell r="C146">
            <v>2009</v>
          </cell>
          <cell r="D146">
            <v>15.113350125944583</v>
          </cell>
          <cell r="E146">
            <v>4.0000000000000001E-3</v>
          </cell>
        </row>
        <row r="147">
          <cell r="A147" t="str">
            <v>ASSIS CHATEAUBRIAND2010</v>
          </cell>
          <cell r="B147" t="str">
            <v>ASSIS CHATEAUBRIAND</v>
          </cell>
          <cell r="C147">
            <v>2010</v>
          </cell>
          <cell r="D147">
            <v>15.4</v>
          </cell>
          <cell r="E147">
            <v>3.0000000000000001E-3</v>
          </cell>
        </row>
        <row r="148">
          <cell r="A148" t="str">
            <v>ASSIS CHATEAUBRIAND2011</v>
          </cell>
          <cell r="B148" t="str">
            <v>ASSIS CHATEAUBRIAND</v>
          </cell>
          <cell r="C148">
            <v>2011</v>
          </cell>
          <cell r="D148">
            <v>4.7846889952153111</v>
          </cell>
          <cell r="E148">
            <v>5.0000000000000001E-3</v>
          </cell>
        </row>
        <row r="149">
          <cell r="A149" t="str">
            <v>ASSIS CHATEAUBRIAND2012</v>
          </cell>
          <cell r="B149" t="str">
            <v>ASSIS CHATEAUBRIAND</v>
          </cell>
          <cell r="C149">
            <v>2012</v>
          </cell>
          <cell r="D149">
            <v>17.600000000000001</v>
          </cell>
          <cell r="E149">
            <v>6.0000000000000001E-3</v>
          </cell>
        </row>
        <row r="150">
          <cell r="A150" t="str">
            <v>ASSIS CHATEAUBRIAND2013</v>
          </cell>
          <cell r="B150" t="str">
            <v>ASSIS CHATEAUBRIAND</v>
          </cell>
          <cell r="C150">
            <v>2013</v>
          </cell>
          <cell r="D150">
            <v>13.5</v>
          </cell>
          <cell r="E150">
            <v>1.2E-2</v>
          </cell>
        </row>
        <row r="151">
          <cell r="A151" t="str">
            <v>ASSIS CHATEAUBRIAND2014</v>
          </cell>
          <cell r="B151" t="str">
            <v>ASSIS CHATEAUBRIAND</v>
          </cell>
          <cell r="C151">
            <v>2014</v>
          </cell>
          <cell r="E151">
            <v>1.7999999999999999E-2</v>
          </cell>
        </row>
        <row r="152">
          <cell r="A152" t="str">
            <v>NOVA OLÍMPIA2009</v>
          </cell>
          <cell r="B152" t="str">
            <v>NOVA OLÍMPIA</v>
          </cell>
          <cell r="C152">
            <v>2009</v>
          </cell>
          <cell r="D152">
            <v>12.820512820512819</v>
          </cell>
          <cell r="E152">
            <v>7.0000000000000001E-3</v>
          </cell>
        </row>
        <row r="153">
          <cell r="A153" t="str">
            <v>NOVA OLÍMPIA2010</v>
          </cell>
          <cell r="B153" t="str">
            <v>NOVA OLÍMPIA</v>
          </cell>
          <cell r="C153">
            <v>2010</v>
          </cell>
          <cell r="D153">
            <v>0</v>
          </cell>
          <cell r="E153">
            <v>0</v>
          </cell>
        </row>
        <row r="154">
          <cell r="A154" t="str">
            <v>NOVA OLÍMPIA2011</v>
          </cell>
          <cell r="B154" t="str">
            <v>NOVA OLÍMPIA</v>
          </cell>
          <cell r="C154">
            <v>2011</v>
          </cell>
          <cell r="D154">
            <v>65.599999999999994</v>
          </cell>
          <cell r="E154">
            <v>1E-3</v>
          </cell>
        </row>
        <row r="155">
          <cell r="A155" t="str">
            <v>NOVA OLÍMPIA2012</v>
          </cell>
          <cell r="B155" t="str">
            <v>NOVA OLÍMPIA</v>
          </cell>
          <cell r="C155">
            <v>2012</v>
          </cell>
          <cell r="D155">
            <v>13.3</v>
          </cell>
          <cell r="E155">
            <v>4.0000000000000001E-3</v>
          </cell>
        </row>
        <row r="156">
          <cell r="A156" t="str">
            <v>NOVA OLÍMPIA2013</v>
          </cell>
          <cell r="B156" t="str">
            <v>NOVA OLÍMPIA</v>
          </cell>
          <cell r="C156">
            <v>2013</v>
          </cell>
          <cell r="D156">
            <v>25.6</v>
          </cell>
          <cell r="E156">
            <v>2E-3</v>
          </cell>
        </row>
        <row r="157">
          <cell r="A157" t="str">
            <v>NOVA OLÍMPIA2014</v>
          </cell>
          <cell r="B157" t="str">
            <v>NOVA OLÍMPIA</v>
          </cell>
          <cell r="C157">
            <v>2014</v>
          </cell>
          <cell r="E157">
            <v>0</v>
          </cell>
        </row>
        <row r="158">
          <cell r="A158" t="str">
            <v>MANAQUIRI2009</v>
          </cell>
          <cell r="B158" t="str">
            <v>MANAQUIRI</v>
          </cell>
          <cell r="C158">
            <v>2009</v>
          </cell>
          <cell r="D158">
            <v>18.399999999999999</v>
          </cell>
          <cell r="E158">
            <v>7.0000000000000001E-3</v>
          </cell>
        </row>
        <row r="159">
          <cell r="A159" t="str">
            <v>MANAQUIRI2010</v>
          </cell>
          <cell r="B159" t="str">
            <v>MANAQUIRI</v>
          </cell>
          <cell r="C159">
            <v>2010</v>
          </cell>
          <cell r="D159">
            <v>15.6</v>
          </cell>
          <cell r="E159">
            <v>4.0000000000000001E-3</v>
          </cell>
        </row>
        <row r="160">
          <cell r="A160" t="str">
            <v>MANAQUIRI2011</v>
          </cell>
          <cell r="B160" t="str">
            <v>MANAQUIRI</v>
          </cell>
          <cell r="C160">
            <v>2011</v>
          </cell>
          <cell r="D160">
            <v>17.600000000000001</v>
          </cell>
          <cell r="E160">
            <v>5.0000000000000001E-3</v>
          </cell>
        </row>
        <row r="161">
          <cell r="A161" t="str">
            <v>MANAQUIRI2012</v>
          </cell>
          <cell r="B161" t="str">
            <v>MANAQUIRI</v>
          </cell>
          <cell r="C161">
            <v>2012</v>
          </cell>
          <cell r="D161">
            <v>16</v>
          </cell>
          <cell r="E161">
            <v>5.0000000000000001E-3</v>
          </cell>
        </row>
        <row r="162">
          <cell r="A162" t="str">
            <v>MANAQUIRI2013</v>
          </cell>
          <cell r="B162" t="str">
            <v>MANAQUIRI</v>
          </cell>
          <cell r="C162">
            <v>2013</v>
          </cell>
          <cell r="D162">
            <v>16.100000000000001</v>
          </cell>
          <cell r="E162">
            <v>7.0000000000000001E-3</v>
          </cell>
        </row>
        <row r="163">
          <cell r="A163" t="str">
            <v>MANAQUIRI2014</v>
          </cell>
          <cell r="B163" t="str">
            <v>MANAQUIRI</v>
          </cell>
          <cell r="C163">
            <v>2014</v>
          </cell>
          <cell r="E163">
            <v>3.0000000000000001E-3</v>
          </cell>
        </row>
        <row r="164">
          <cell r="A164" t="str">
            <v>SÃO BORJA2009</v>
          </cell>
          <cell r="B164" t="str">
            <v>SÃO BORJA</v>
          </cell>
          <cell r="C164">
            <v>2009</v>
          </cell>
          <cell r="D164">
            <v>12.7</v>
          </cell>
          <cell r="E164">
            <v>4.0000000000000001E-3</v>
          </cell>
        </row>
        <row r="165">
          <cell r="A165" t="str">
            <v>SÃO BORJA2010</v>
          </cell>
          <cell r="B165" t="str">
            <v>SÃO BORJA</v>
          </cell>
          <cell r="C165">
            <v>2010</v>
          </cell>
          <cell r="D165">
            <v>15.1</v>
          </cell>
          <cell r="E165">
            <v>1E-3</v>
          </cell>
          <cell r="F165">
            <v>10.7</v>
          </cell>
          <cell r="G165">
            <v>12.48</v>
          </cell>
        </row>
        <row r="166">
          <cell r="A166" t="str">
            <v>SÃO BORJA2011</v>
          </cell>
          <cell r="B166" t="str">
            <v>SÃO BORJA</v>
          </cell>
          <cell r="C166">
            <v>2011</v>
          </cell>
          <cell r="D166">
            <v>12.8</v>
          </cell>
          <cell r="E166">
            <v>1E-3</v>
          </cell>
        </row>
        <row r="167">
          <cell r="A167" t="str">
            <v>SÃO BORJA2012</v>
          </cell>
          <cell r="B167" t="str">
            <v>SÃO BORJA</v>
          </cell>
          <cell r="C167">
            <v>2012</v>
          </cell>
          <cell r="D167">
            <v>14.4</v>
          </cell>
          <cell r="E167">
            <v>2E-3</v>
          </cell>
        </row>
        <row r="168">
          <cell r="A168" t="str">
            <v>SÃO BORJA2013</v>
          </cell>
          <cell r="B168" t="str">
            <v>SÃO BORJA</v>
          </cell>
          <cell r="C168">
            <v>2013</v>
          </cell>
          <cell r="D168">
            <v>28.4</v>
          </cell>
          <cell r="E168">
            <v>1E-3</v>
          </cell>
        </row>
        <row r="169">
          <cell r="A169" t="str">
            <v>SÃO BORJA2014</v>
          </cell>
          <cell r="B169" t="str">
            <v>SÃO BORJA</v>
          </cell>
          <cell r="C169">
            <v>2014</v>
          </cell>
          <cell r="E169">
            <v>0</v>
          </cell>
        </row>
        <row r="170">
          <cell r="A170" t="str">
            <v>SÃO BORJA1991</v>
          </cell>
          <cell r="B170" t="str">
            <v>SÃO BORJA</v>
          </cell>
          <cell r="C170">
            <v>1991</v>
          </cell>
          <cell r="F170">
            <v>18.600000000000001</v>
          </cell>
          <cell r="G170">
            <v>21.79</v>
          </cell>
        </row>
        <row r="171">
          <cell r="A171" t="str">
            <v>SÃO BORJA2000</v>
          </cell>
          <cell r="B171" t="str">
            <v>SÃO BORJA</v>
          </cell>
          <cell r="C171">
            <v>2000</v>
          </cell>
          <cell r="F171">
            <v>17.7</v>
          </cell>
          <cell r="G171">
            <v>20.63</v>
          </cell>
        </row>
        <row r="172">
          <cell r="A172" t="str">
            <v>SUL</v>
          </cell>
          <cell r="B172" t="str">
            <v>SUL</v>
          </cell>
          <cell r="F172">
            <v>13.01</v>
          </cell>
          <cell r="G172">
            <v>15.19</v>
          </cell>
        </row>
        <row r="173">
          <cell r="A173" t="str">
            <v>LAVRAS DO SUL2009</v>
          </cell>
          <cell r="B173" t="str">
            <v>LAVRAS DO SUL</v>
          </cell>
          <cell r="C173">
            <v>2009</v>
          </cell>
          <cell r="D173">
            <v>36.1</v>
          </cell>
          <cell r="E173">
            <v>1.4999999999999999E-2</v>
          </cell>
        </row>
        <row r="174">
          <cell r="A174" t="str">
            <v>LAVRAS DO SUL2010</v>
          </cell>
          <cell r="B174" t="str">
            <v>LAVRAS DO SUL</v>
          </cell>
          <cell r="C174">
            <v>2010</v>
          </cell>
          <cell r="D174">
            <v>36.1</v>
          </cell>
          <cell r="E174">
            <v>2.8000000000000001E-2</v>
          </cell>
        </row>
        <row r="175">
          <cell r="A175" t="str">
            <v>LAVRAS DO SUL2011</v>
          </cell>
          <cell r="B175" t="str">
            <v>LAVRAS DO SUL</v>
          </cell>
          <cell r="C175">
            <v>2011</v>
          </cell>
          <cell r="D175">
            <v>26.7</v>
          </cell>
        </row>
        <row r="176">
          <cell r="A176" t="str">
            <v>LAVRAS DO SUL2012</v>
          </cell>
          <cell r="B176" t="str">
            <v>LAVRAS DO SUL</v>
          </cell>
          <cell r="C176">
            <v>2012</v>
          </cell>
          <cell r="D176">
            <v>42.3</v>
          </cell>
        </row>
        <row r="177">
          <cell r="A177" t="str">
            <v>LAVRAS DO SUL2013</v>
          </cell>
          <cell r="B177" t="str">
            <v>LAVRAS DO SUL</v>
          </cell>
          <cell r="C177">
            <v>2013</v>
          </cell>
          <cell r="D177">
            <v>30.3</v>
          </cell>
        </row>
        <row r="178">
          <cell r="A178" t="str">
            <v>LAVRAS DO SUL2014</v>
          </cell>
          <cell r="B178" t="str">
            <v>LAVRAS DO SUL</v>
          </cell>
          <cell r="C178">
            <v>2014</v>
          </cell>
        </row>
        <row r="179">
          <cell r="A179" t="str">
            <v>LAVRAS DO SUL1991</v>
          </cell>
          <cell r="B179" t="str">
            <v>LAVRAS DO SUL</v>
          </cell>
          <cell r="C179">
            <v>1991</v>
          </cell>
          <cell r="F179">
            <v>31.22</v>
          </cell>
          <cell r="G179">
            <v>36.51</v>
          </cell>
        </row>
        <row r="180">
          <cell r="A180" t="str">
            <v>LAVRAS DO SUL2000</v>
          </cell>
          <cell r="B180" t="str">
            <v>LAVRAS DO SUL</v>
          </cell>
          <cell r="C180">
            <v>2000</v>
          </cell>
          <cell r="F180">
            <v>20.5</v>
          </cell>
          <cell r="G180">
            <v>23.79</v>
          </cell>
        </row>
        <row r="181">
          <cell r="A181" t="str">
            <v>LAVRAS DO SUL2010</v>
          </cell>
          <cell r="B181" t="str">
            <v>LAVRAS DO SUL</v>
          </cell>
          <cell r="C181">
            <v>2010</v>
          </cell>
          <cell r="F181">
            <v>10.199999999999999</v>
          </cell>
          <cell r="G181">
            <v>11.86</v>
          </cell>
        </row>
        <row r="182">
          <cell r="A182" t="str">
            <v>BARÃO DO TRIUNFO1991</v>
          </cell>
          <cell r="B182" t="str">
            <v>BARÃO DO TRIUNFO</v>
          </cell>
          <cell r="C182">
            <v>1991</v>
          </cell>
          <cell r="F182">
            <v>27.1</v>
          </cell>
          <cell r="G182">
            <v>31.72</v>
          </cell>
        </row>
        <row r="183">
          <cell r="A183" t="str">
            <v>BARÃO DO TRIUNFO2000</v>
          </cell>
          <cell r="B183" t="str">
            <v>BARÃO DO TRIUNFO</v>
          </cell>
          <cell r="C183">
            <v>2000</v>
          </cell>
          <cell r="F183">
            <v>25.3</v>
          </cell>
          <cell r="G183">
            <v>29.41</v>
          </cell>
        </row>
        <row r="184">
          <cell r="A184" t="str">
            <v>BARÃO DO TRIUNFO2010</v>
          </cell>
          <cell r="B184" t="str">
            <v>BARÃO DO TRIUNFO</v>
          </cell>
          <cell r="C184">
            <v>2010</v>
          </cell>
          <cell r="F184">
            <v>13.7</v>
          </cell>
          <cell r="G184">
            <v>16.04</v>
          </cell>
        </row>
        <row r="185">
          <cell r="A185" t="str">
            <v>BUTIÁ1991</v>
          </cell>
          <cell r="B185" t="str">
            <v>BUTIÁ</v>
          </cell>
          <cell r="C185">
            <v>1991</v>
          </cell>
          <cell r="F185">
            <v>25.51</v>
          </cell>
          <cell r="G185">
            <v>29.86</v>
          </cell>
        </row>
        <row r="186">
          <cell r="A186" t="str">
            <v>BUTIÁ2000</v>
          </cell>
          <cell r="B186" t="str">
            <v>BUTIÁ</v>
          </cell>
          <cell r="C186">
            <v>2000</v>
          </cell>
          <cell r="F186">
            <v>22.3</v>
          </cell>
          <cell r="G186">
            <v>25.91</v>
          </cell>
        </row>
        <row r="187">
          <cell r="A187" t="str">
            <v>BUTIÁ2010</v>
          </cell>
          <cell r="B187" t="str">
            <v>BUTIÁ</v>
          </cell>
          <cell r="C187">
            <v>2010</v>
          </cell>
          <cell r="F187">
            <v>11.6</v>
          </cell>
          <cell r="G187">
            <v>13.59</v>
          </cell>
        </row>
        <row r="188">
          <cell r="A188" t="str">
            <v>CHARQUEADAS1991</v>
          </cell>
          <cell r="B188" t="str">
            <v>CHARQUEADAS</v>
          </cell>
          <cell r="C188">
            <v>1991</v>
          </cell>
          <cell r="F188">
            <v>17.239999999999998</v>
          </cell>
          <cell r="G188">
            <v>20.21</v>
          </cell>
        </row>
        <row r="189">
          <cell r="A189" t="str">
            <v>CHARQUEADAS2000</v>
          </cell>
          <cell r="B189" t="str">
            <v>CHARQUEADAS</v>
          </cell>
          <cell r="C189">
            <v>2000</v>
          </cell>
          <cell r="F189">
            <v>16.3</v>
          </cell>
          <cell r="G189">
            <v>18.98</v>
          </cell>
        </row>
        <row r="190">
          <cell r="A190" t="str">
            <v>CHARQUEADAS2010</v>
          </cell>
          <cell r="B190" t="str">
            <v>CHARQUEADAS</v>
          </cell>
          <cell r="C190">
            <v>2010</v>
          </cell>
          <cell r="F190">
            <v>10</v>
          </cell>
          <cell r="G190">
            <v>11.64</v>
          </cell>
        </row>
        <row r="191">
          <cell r="A191" t="str">
            <v>ELDORADO DO SUL1991</v>
          </cell>
          <cell r="B191" t="str">
            <v>ELDORADO DO SUL</v>
          </cell>
          <cell r="C191">
            <v>1991</v>
          </cell>
          <cell r="F191">
            <v>24.64</v>
          </cell>
          <cell r="G191">
            <v>28.85</v>
          </cell>
        </row>
        <row r="192">
          <cell r="A192" t="str">
            <v>ELDORADO DO SUL2000</v>
          </cell>
          <cell r="B192" t="str">
            <v>ELDORADO DO SUL</v>
          </cell>
          <cell r="C192">
            <v>2000</v>
          </cell>
          <cell r="F192">
            <v>22</v>
          </cell>
          <cell r="G192">
            <v>25.56</v>
          </cell>
        </row>
        <row r="193">
          <cell r="A193" t="str">
            <v>ELDORADO DO SUL2010</v>
          </cell>
          <cell r="B193" t="str">
            <v>ELDORADO DO SUL</v>
          </cell>
          <cell r="C193">
            <v>2010</v>
          </cell>
        </row>
        <row r="194">
          <cell r="A194" t="str">
            <v>GENERAL CÂMARA1991</v>
          </cell>
          <cell r="B194" t="str">
            <v>GENERAL CÂMARA</v>
          </cell>
          <cell r="C194">
            <v>1991</v>
          </cell>
          <cell r="F194">
            <v>23.63</v>
          </cell>
          <cell r="G194">
            <v>27.67</v>
          </cell>
        </row>
        <row r="195">
          <cell r="A195" t="str">
            <v>GENERAL CÂMARA2000</v>
          </cell>
          <cell r="B195" t="str">
            <v>GENERAL CÂMARA</v>
          </cell>
          <cell r="C195">
            <v>2000</v>
          </cell>
          <cell r="F195">
            <v>17.5</v>
          </cell>
          <cell r="G195">
            <v>20.37</v>
          </cell>
        </row>
        <row r="196">
          <cell r="A196" t="str">
            <v>GENERAL CÂMARA2010</v>
          </cell>
          <cell r="B196" t="str">
            <v>GENERAL CÂMARA</v>
          </cell>
          <cell r="C196">
            <v>2010</v>
          </cell>
          <cell r="F196">
            <v>12.8</v>
          </cell>
          <cell r="G196">
            <v>15</v>
          </cell>
        </row>
        <row r="197">
          <cell r="A197" t="str">
            <v>MINAS DO LEÃO1991</v>
          </cell>
          <cell r="B197" t="str">
            <v>MINAS DO LEÃO</v>
          </cell>
          <cell r="C197">
            <v>1991</v>
          </cell>
          <cell r="F197">
            <v>27.8</v>
          </cell>
          <cell r="G197">
            <v>32.53</v>
          </cell>
        </row>
        <row r="198">
          <cell r="A198" t="str">
            <v>MINAS DO LEÃO2000</v>
          </cell>
          <cell r="B198" t="str">
            <v>MINAS DO LEÃO</v>
          </cell>
          <cell r="C198">
            <v>2000</v>
          </cell>
          <cell r="F198">
            <v>20.8</v>
          </cell>
          <cell r="G198">
            <v>24.14</v>
          </cell>
        </row>
        <row r="199">
          <cell r="A199" t="str">
            <v>MINAS DO LEÃO2010</v>
          </cell>
          <cell r="B199" t="str">
            <v>MINAS DO LEÃO</v>
          </cell>
          <cell r="C199">
            <v>2010</v>
          </cell>
          <cell r="F199">
            <v>13.4</v>
          </cell>
          <cell r="G199">
            <v>15.6</v>
          </cell>
        </row>
        <row r="200">
          <cell r="A200" t="str">
            <v>SÃO JERÔNIMO1991</v>
          </cell>
          <cell r="B200" t="str">
            <v>SÃO JERÔNIMO</v>
          </cell>
          <cell r="C200">
            <v>1991</v>
          </cell>
          <cell r="F200">
            <v>23.22</v>
          </cell>
          <cell r="G200">
            <v>27.19</v>
          </cell>
        </row>
        <row r="201">
          <cell r="A201" t="str">
            <v>SÃO JERÔNIMO2000</v>
          </cell>
          <cell r="B201" t="str">
            <v>SÃO JERÔNIMO</v>
          </cell>
          <cell r="C201">
            <v>2000</v>
          </cell>
          <cell r="F201">
            <v>22.3</v>
          </cell>
          <cell r="G201">
            <v>25.91</v>
          </cell>
        </row>
        <row r="202">
          <cell r="A202" t="str">
            <v>SÃO JERÔNIMO2010</v>
          </cell>
          <cell r="B202" t="str">
            <v>SÃO JERÔNIMO</v>
          </cell>
          <cell r="C202">
            <v>2010</v>
          </cell>
          <cell r="F202">
            <v>13.7</v>
          </cell>
          <cell r="G202">
            <v>15.95</v>
          </cell>
        </row>
        <row r="203">
          <cell r="A203" t="str">
            <v>TAPES1991</v>
          </cell>
          <cell r="B203" t="str">
            <v>TAPES</v>
          </cell>
          <cell r="C203">
            <v>1991</v>
          </cell>
          <cell r="F203">
            <v>24.07</v>
          </cell>
          <cell r="G203">
            <v>28.18</v>
          </cell>
        </row>
        <row r="204">
          <cell r="A204" t="str">
            <v>TAPES2000</v>
          </cell>
          <cell r="B204" t="str">
            <v>TAPES</v>
          </cell>
          <cell r="C204">
            <v>2000</v>
          </cell>
          <cell r="F204">
            <v>19.100000000000001</v>
          </cell>
          <cell r="G204">
            <v>22.24</v>
          </cell>
        </row>
        <row r="205">
          <cell r="A205" t="str">
            <v>TAPES2010</v>
          </cell>
          <cell r="B205" t="str">
            <v>TAPES</v>
          </cell>
          <cell r="C205">
            <v>2010</v>
          </cell>
          <cell r="F205">
            <v>10.6</v>
          </cell>
          <cell r="G205">
            <v>12.38</v>
          </cell>
        </row>
        <row r="206">
          <cell r="A206" t="str">
            <v>TRIUNFO1991</v>
          </cell>
          <cell r="B206" t="str">
            <v>TRIUNFO</v>
          </cell>
          <cell r="C206">
            <v>1991</v>
          </cell>
          <cell r="F206">
            <v>25.29</v>
          </cell>
          <cell r="G206">
            <v>29.6</v>
          </cell>
        </row>
        <row r="207">
          <cell r="A207" t="str">
            <v>TRIUNFO2000</v>
          </cell>
          <cell r="B207" t="str">
            <v>TRIUNFO</v>
          </cell>
          <cell r="C207">
            <v>2000</v>
          </cell>
          <cell r="F207">
            <v>19.5</v>
          </cell>
          <cell r="G207">
            <v>22.65</v>
          </cell>
        </row>
        <row r="208">
          <cell r="A208" t="str">
            <v>TRIUNFO2010</v>
          </cell>
          <cell r="B208" t="str">
            <v>TRIUNFO</v>
          </cell>
          <cell r="C208">
            <v>2010</v>
          </cell>
          <cell r="F208">
            <v>9.8000000000000007</v>
          </cell>
          <cell r="G208">
            <v>11.46</v>
          </cell>
        </row>
        <row r="209">
          <cell r="A209" t="str">
            <v>DIANÓPOLIS1991</v>
          </cell>
          <cell r="B209" t="str">
            <v>DIANÓPOLIS</v>
          </cell>
          <cell r="C209">
            <v>1991</v>
          </cell>
          <cell r="F209">
            <v>62.27</v>
          </cell>
          <cell r="G209">
            <v>81.42</v>
          </cell>
        </row>
        <row r="210">
          <cell r="A210" t="str">
            <v>DIANÓPOLIS2000</v>
          </cell>
          <cell r="B210" t="str">
            <v>DIANÓPOLIS</v>
          </cell>
          <cell r="C210">
            <v>2000</v>
          </cell>
          <cell r="F210">
            <v>35.14</v>
          </cell>
          <cell r="G210">
            <v>45.39</v>
          </cell>
        </row>
        <row r="211">
          <cell r="A211" t="str">
            <v>DIANÓPOLIS2009</v>
          </cell>
          <cell r="B211" t="str">
            <v>DIANÓPOLIS</v>
          </cell>
          <cell r="C211">
            <v>2009</v>
          </cell>
          <cell r="D211">
            <v>21.1</v>
          </cell>
          <cell r="E211">
            <v>3.1</v>
          </cell>
        </row>
        <row r="212">
          <cell r="A212" t="str">
            <v>DIANÓPOLIS2010</v>
          </cell>
          <cell r="B212" t="str">
            <v>DIANÓPOLIS</v>
          </cell>
          <cell r="C212">
            <v>2010</v>
          </cell>
          <cell r="D212">
            <v>28.7</v>
          </cell>
          <cell r="E212">
            <v>2.7</v>
          </cell>
          <cell r="F212">
            <v>15.4</v>
          </cell>
          <cell r="G212">
            <v>16.55</v>
          </cell>
        </row>
        <row r="213">
          <cell r="A213" t="str">
            <v>DIANÓPOLIS2011</v>
          </cell>
          <cell r="B213" t="str">
            <v>DIANÓPOLIS</v>
          </cell>
          <cell r="C213">
            <v>2011</v>
          </cell>
          <cell r="D213">
            <v>26.4</v>
          </cell>
          <cell r="E213">
            <v>1.6</v>
          </cell>
        </row>
        <row r="214">
          <cell r="A214" t="str">
            <v>DIANÓPOLIS2012</v>
          </cell>
          <cell r="B214" t="str">
            <v>DIANÓPOLIS</v>
          </cell>
          <cell r="C214">
            <v>2012</v>
          </cell>
          <cell r="D214">
            <v>20</v>
          </cell>
          <cell r="E214">
            <v>1.6</v>
          </cell>
        </row>
        <row r="215">
          <cell r="A215" t="str">
            <v>DIANÓPOLIS2013</v>
          </cell>
          <cell r="B215" t="str">
            <v>DIANÓPOLIS</v>
          </cell>
          <cell r="C215">
            <v>2013</v>
          </cell>
          <cell r="D215">
            <v>20.5</v>
          </cell>
          <cell r="E215">
            <v>1.8</v>
          </cell>
        </row>
        <row r="216">
          <cell r="A216" t="str">
            <v>DIANÓPOLIS2014</v>
          </cell>
          <cell r="B216" t="str">
            <v>DIANÓPOLIS</v>
          </cell>
          <cell r="C216">
            <v>2014</v>
          </cell>
          <cell r="E216">
            <v>0.9</v>
          </cell>
        </row>
        <row r="217">
          <cell r="A217" t="str">
            <v>NORTE</v>
          </cell>
          <cell r="B217" t="str">
            <v>NORTE</v>
          </cell>
          <cell r="F217">
            <v>21.577594654788403</v>
          </cell>
          <cell r="G217">
            <v>23.176881959910929</v>
          </cell>
        </row>
        <row r="218">
          <cell r="A218" t="str">
            <v>SÃO JULIÃO1991</v>
          </cell>
          <cell r="B218" t="str">
            <v>SÃO JULIÃO</v>
          </cell>
          <cell r="C218">
            <v>1991</v>
          </cell>
          <cell r="F218">
            <v>78.290000000000006</v>
          </cell>
          <cell r="G218">
            <v>101.88</v>
          </cell>
        </row>
        <row r="219">
          <cell r="A219" t="str">
            <v>SÃO JULIÃO2000</v>
          </cell>
          <cell r="B219" t="str">
            <v>SÃO JULIÃO</v>
          </cell>
          <cell r="C219">
            <v>2000</v>
          </cell>
          <cell r="F219">
            <v>45.01</v>
          </cell>
          <cell r="G219">
            <v>57.93</v>
          </cell>
        </row>
        <row r="220">
          <cell r="A220" t="str">
            <v>SÃO JULIÃO2009</v>
          </cell>
          <cell r="B220" t="str">
            <v>SÃO JULIÃO</v>
          </cell>
          <cell r="C220">
            <v>2009</v>
          </cell>
          <cell r="D220">
            <v>10</v>
          </cell>
          <cell r="E220">
            <v>5.9</v>
          </cell>
        </row>
        <row r="221">
          <cell r="A221" t="str">
            <v>SÃO JULIÃO2010</v>
          </cell>
          <cell r="B221" t="str">
            <v>SÃO JULIÃO</v>
          </cell>
          <cell r="C221">
            <v>2010</v>
          </cell>
          <cell r="D221">
            <v>0</v>
          </cell>
          <cell r="E221">
            <v>4</v>
          </cell>
          <cell r="F221">
            <v>23.5</v>
          </cell>
          <cell r="G221">
            <v>25.44</v>
          </cell>
        </row>
        <row r="222">
          <cell r="A222" t="str">
            <v>SÃO JULIÃO2011</v>
          </cell>
          <cell r="B222" t="str">
            <v>SÃO JULIÃO</v>
          </cell>
          <cell r="C222">
            <v>2011</v>
          </cell>
          <cell r="D222">
            <v>18.399999999999999</v>
          </cell>
          <cell r="E222">
            <v>0.9</v>
          </cell>
        </row>
        <row r="223">
          <cell r="A223" t="str">
            <v>SÃO JULIÃO2012</v>
          </cell>
          <cell r="B223" t="str">
            <v>SÃO JULIÃO</v>
          </cell>
          <cell r="C223">
            <v>2012</v>
          </cell>
          <cell r="D223">
            <v>0</v>
          </cell>
          <cell r="E223">
            <v>1.7</v>
          </cell>
        </row>
        <row r="224">
          <cell r="A224" t="str">
            <v>SÃO JULIÃO2013</v>
          </cell>
          <cell r="B224" t="str">
            <v>SÃO JULIÃO</v>
          </cell>
          <cell r="C224">
            <v>2013</v>
          </cell>
          <cell r="D224">
            <v>2.2000000000000002</v>
          </cell>
          <cell r="E224">
            <v>0.7</v>
          </cell>
        </row>
        <row r="225">
          <cell r="A225" t="str">
            <v>SÃO JULIÃO2014</v>
          </cell>
          <cell r="B225" t="str">
            <v>SÃO JULIÃO</v>
          </cell>
          <cell r="C225">
            <v>2014</v>
          </cell>
          <cell r="E225">
            <v>1.4</v>
          </cell>
        </row>
        <row r="226">
          <cell r="A226" t="str">
            <v>NORDESTE</v>
          </cell>
          <cell r="B226" t="str">
            <v>NORDESTE</v>
          </cell>
          <cell r="F226">
            <v>27.19</v>
          </cell>
          <cell r="G226">
            <v>29.33</v>
          </cell>
        </row>
        <row r="227">
          <cell r="A227" t="str">
            <v>ALEGRETE DO PIAUÍ1991</v>
          </cell>
          <cell r="B227" t="str">
            <v>ALEGRETE DO PIAUÍ</v>
          </cell>
          <cell r="C227">
            <v>1991</v>
          </cell>
          <cell r="F227">
            <v>85.41</v>
          </cell>
          <cell r="G227">
            <v>110.69</v>
          </cell>
        </row>
        <row r="228">
          <cell r="A228" t="str">
            <v>ALEGRETE DO PIAUÍ2000</v>
          </cell>
          <cell r="B228" t="str">
            <v>ALEGRETE DO PIAUÍ</v>
          </cell>
          <cell r="C228">
            <v>2000</v>
          </cell>
          <cell r="F228">
            <v>44.89</v>
          </cell>
          <cell r="G228">
            <v>57.79</v>
          </cell>
        </row>
        <row r="229">
          <cell r="A229" t="str">
            <v>ALEGRETE DO PIAUÍ2010</v>
          </cell>
          <cell r="B229" t="str">
            <v>ALEGRETE DO PIAUÍ</v>
          </cell>
          <cell r="C229">
            <v>2010</v>
          </cell>
          <cell r="D229">
            <v>0</v>
          </cell>
          <cell r="E229">
            <v>6.5</v>
          </cell>
          <cell r="F229">
            <v>28</v>
          </cell>
          <cell r="G229">
            <v>30.31</v>
          </cell>
        </row>
        <row r="230">
          <cell r="A230" t="str">
            <v>ALEGRETE DO PIAUÍ2009</v>
          </cell>
          <cell r="B230" t="str">
            <v>ALEGRETE DO PIAUÍ</v>
          </cell>
          <cell r="C230">
            <v>2009</v>
          </cell>
          <cell r="D230">
            <v>40.5</v>
          </cell>
          <cell r="E230">
            <v>8.9</v>
          </cell>
        </row>
        <row r="231">
          <cell r="A231" t="str">
            <v>ALEGRETE DO PIAUÍ2011</v>
          </cell>
          <cell r="B231" t="str">
            <v>ALEGRETE DO PIAUÍ</v>
          </cell>
          <cell r="C231">
            <v>2011</v>
          </cell>
          <cell r="D231">
            <v>0</v>
          </cell>
          <cell r="E231">
            <v>5.2</v>
          </cell>
        </row>
        <row r="232">
          <cell r="A232" t="str">
            <v>ALEGRETE DO PIAUÍ2012</v>
          </cell>
          <cell r="B232" t="str">
            <v>ALEGRETE DO PIAUÍ</v>
          </cell>
          <cell r="C232">
            <v>2012</v>
          </cell>
          <cell r="D232">
            <v>14.9</v>
          </cell>
          <cell r="E232">
            <v>3.2</v>
          </cell>
        </row>
        <row r="233">
          <cell r="A233" t="str">
            <v>ALEGRETE DO PIAUÍ2013</v>
          </cell>
          <cell r="B233" t="str">
            <v>ALEGRETE DO PIAUÍ</v>
          </cell>
          <cell r="C233">
            <v>2013</v>
          </cell>
          <cell r="D233">
            <v>14.5</v>
          </cell>
          <cell r="E233">
            <v>1.7</v>
          </cell>
        </row>
        <row r="234">
          <cell r="A234" t="str">
            <v>ALEGRETE DO PIAUÍ2014</v>
          </cell>
          <cell r="B234" t="str">
            <v>ALEGRETE DO PIAUÍ</v>
          </cell>
          <cell r="C234">
            <v>2014</v>
          </cell>
          <cell r="E234">
            <v>1.6</v>
          </cell>
        </row>
        <row r="235">
          <cell r="A235" t="str">
            <v>BOCAÍNA1991</v>
          </cell>
          <cell r="B235" t="str">
            <v>BOCAÍNA</v>
          </cell>
          <cell r="C235">
            <v>1991</v>
          </cell>
          <cell r="F235">
            <v>62.26</v>
          </cell>
          <cell r="G235">
            <v>81.78</v>
          </cell>
        </row>
        <row r="236">
          <cell r="A236" t="str">
            <v>BOCAÍNA2000</v>
          </cell>
          <cell r="B236" t="str">
            <v>BOCAÍNA</v>
          </cell>
          <cell r="C236">
            <v>2000</v>
          </cell>
          <cell r="F236">
            <v>36.380000000000003</v>
          </cell>
          <cell r="G236">
            <v>47.06</v>
          </cell>
        </row>
        <row r="237">
          <cell r="A237" t="str">
            <v>BOCAÍNA2010</v>
          </cell>
          <cell r="B237" t="str">
            <v>BOCAÍNA</v>
          </cell>
          <cell r="C237">
            <v>2010</v>
          </cell>
          <cell r="D237">
            <v>0</v>
          </cell>
          <cell r="E237">
            <v>2.5</v>
          </cell>
          <cell r="F237">
            <v>23.8</v>
          </cell>
          <cell r="G237">
            <v>25.76</v>
          </cell>
        </row>
        <row r="238">
          <cell r="A238" t="str">
            <v>BOCAÍNA2009</v>
          </cell>
          <cell r="B238" t="str">
            <v>BOCAÍNA</v>
          </cell>
          <cell r="C238">
            <v>2009</v>
          </cell>
          <cell r="D238">
            <v>32.200000000000003</v>
          </cell>
          <cell r="E238">
            <v>1.7</v>
          </cell>
        </row>
        <row r="239">
          <cell r="A239" t="str">
            <v>BOCAÍNA2011</v>
          </cell>
          <cell r="B239" t="str">
            <v>BOCAÍNA</v>
          </cell>
          <cell r="C239">
            <v>2011</v>
          </cell>
          <cell r="D239">
            <v>35.1</v>
          </cell>
          <cell r="E239">
            <v>1.5</v>
          </cell>
        </row>
        <row r="240">
          <cell r="A240" t="str">
            <v>BOCAÍNA2012</v>
          </cell>
          <cell r="B240" t="str">
            <v>BOCAÍNA</v>
          </cell>
          <cell r="C240">
            <v>2012</v>
          </cell>
          <cell r="D240">
            <v>39.200000000000003</v>
          </cell>
          <cell r="E240">
            <v>2.2999999999999998</v>
          </cell>
        </row>
        <row r="241">
          <cell r="A241" t="str">
            <v>BOCAÍNA2013</v>
          </cell>
          <cell r="B241" t="str">
            <v>BOCAÍNA</v>
          </cell>
          <cell r="C241">
            <v>2013</v>
          </cell>
          <cell r="D241">
            <v>27.8</v>
          </cell>
          <cell r="E241">
            <v>2.1</v>
          </cell>
        </row>
        <row r="242">
          <cell r="A242" t="str">
            <v>BOCAÍNA2014</v>
          </cell>
          <cell r="B242" t="str">
            <v>BOCAÍNA</v>
          </cell>
          <cell r="C242">
            <v>2014</v>
          </cell>
          <cell r="E242">
            <v>1.1000000000000001</v>
          </cell>
        </row>
        <row r="243">
          <cell r="A243" t="str">
            <v>CUMARU1991</v>
          </cell>
          <cell r="B243" t="str">
            <v>CUMARU</v>
          </cell>
          <cell r="C243">
            <v>1991</v>
          </cell>
          <cell r="F243">
            <v>76.73</v>
          </cell>
          <cell r="G243">
            <v>100.25</v>
          </cell>
        </row>
        <row r="244">
          <cell r="A244" t="str">
            <v>CUMARU2000</v>
          </cell>
          <cell r="B244" t="str">
            <v>CUMARU</v>
          </cell>
          <cell r="C244">
            <v>2000</v>
          </cell>
          <cell r="F244">
            <v>60.78</v>
          </cell>
          <cell r="G244">
            <v>67.31</v>
          </cell>
        </row>
        <row r="245">
          <cell r="A245" t="str">
            <v>CUMARU2010</v>
          </cell>
          <cell r="B245" t="str">
            <v>CUMARU</v>
          </cell>
          <cell r="C245">
            <v>2010</v>
          </cell>
          <cell r="D245">
            <v>9.4</v>
          </cell>
          <cell r="E245">
            <v>0.4</v>
          </cell>
          <cell r="F245">
            <v>32.799999999999997</v>
          </cell>
          <cell r="G245">
            <v>35.270000000000003</v>
          </cell>
        </row>
        <row r="246">
          <cell r="A246" t="str">
            <v>CUMARU2009</v>
          </cell>
          <cell r="B246" t="str">
            <v>CUMARU</v>
          </cell>
          <cell r="C246">
            <v>2009</v>
          </cell>
          <cell r="D246">
            <v>12.9</v>
          </cell>
          <cell r="E246">
            <v>1.9</v>
          </cell>
        </row>
        <row r="247">
          <cell r="A247" t="str">
            <v>CUMARU2011</v>
          </cell>
          <cell r="B247" t="str">
            <v>CUMARU</v>
          </cell>
          <cell r="C247">
            <v>2011</v>
          </cell>
          <cell r="D247">
            <v>4.5</v>
          </cell>
          <cell r="E247">
            <v>0.3</v>
          </cell>
        </row>
        <row r="248">
          <cell r="A248" t="str">
            <v>CUMARU2012</v>
          </cell>
          <cell r="B248" t="str">
            <v>CUMARU</v>
          </cell>
          <cell r="C248">
            <v>2012</v>
          </cell>
          <cell r="D248">
            <v>8.6999999999999993</v>
          </cell>
          <cell r="E248">
            <v>0.3</v>
          </cell>
        </row>
        <row r="249">
          <cell r="A249" t="str">
            <v>CUMARU2013</v>
          </cell>
          <cell r="B249" t="str">
            <v>CUMARU</v>
          </cell>
          <cell r="C249">
            <v>2013</v>
          </cell>
          <cell r="D249">
            <v>23.9</v>
          </cell>
          <cell r="E249">
            <v>0.2</v>
          </cell>
        </row>
        <row r="250">
          <cell r="A250" t="str">
            <v>CUMARU2014</v>
          </cell>
          <cell r="B250" t="str">
            <v>CUMARU</v>
          </cell>
          <cell r="C250">
            <v>2014</v>
          </cell>
          <cell r="E250">
            <v>0.3</v>
          </cell>
        </row>
        <row r="251">
          <cell r="A251" t="str">
            <v>FRONTEIRAS1991</v>
          </cell>
          <cell r="B251" t="str">
            <v>FRONTEIRAS</v>
          </cell>
          <cell r="C251">
            <v>1991</v>
          </cell>
          <cell r="F251">
            <v>72.06</v>
          </cell>
          <cell r="G251">
            <v>94.12</v>
          </cell>
        </row>
        <row r="252">
          <cell r="A252" t="str">
            <v>FRONTEIRAS2000</v>
          </cell>
          <cell r="B252" t="str">
            <v>FRONTEIRAS</v>
          </cell>
          <cell r="C252">
            <v>2000</v>
          </cell>
          <cell r="F252">
            <v>49.76</v>
          </cell>
          <cell r="G252">
            <v>63.87</v>
          </cell>
        </row>
        <row r="253">
          <cell r="A253" t="str">
            <v>FRONTEIRAS2010</v>
          </cell>
          <cell r="B253" t="str">
            <v>FRONTEIRAS</v>
          </cell>
          <cell r="C253">
            <v>2010</v>
          </cell>
          <cell r="D253">
            <v>14.8</v>
          </cell>
          <cell r="E253">
            <v>2.4</v>
          </cell>
          <cell r="F253">
            <v>28.3</v>
          </cell>
          <cell r="G253">
            <v>30.56</v>
          </cell>
        </row>
        <row r="254">
          <cell r="A254" t="str">
            <v>FRONTEIRAS2009</v>
          </cell>
          <cell r="B254" t="str">
            <v>FRONTEIRAS</v>
          </cell>
          <cell r="C254">
            <v>2009</v>
          </cell>
          <cell r="D254">
            <v>28.4</v>
          </cell>
          <cell r="E254">
            <v>2.7</v>
          </cell>
        </row>
        <row r="255">
          <cell r="A255" t="str">
            <v>FRONTEIRAS2011</v>
          </cell>
          <cell r="B255" t="str">
            <v>FRONTEIRAS</v>
          </cell>
          <cell r="C255">
            <v>2011</v>
          </cell>
          <cell r="D255">
            <v>41.7</v>
          </cell>
          <cell r="E255">
            <v>0.9</v>
          </cell>
        </row>
        <row r="256">
          <cell r="A256" t="str">
            <v>FRONTEIRAS2012</v>
          </cell>
          <cell r="B256" t="str">
            <v>FRONTEIRAS</v>
          </cell>
          <cell r="C256">
            <v>2012</v>
          </cell>
          <cell r="D256">
            <v>17.399999999999999</v>
          </cell>
          <cell r="E256">
            <v>2.2000000000000002</v>
          </cell>
        </row>
        <row r="257">
          <cell r="A257" t="str">
            <v>FRONTEIRAS2013</v>
          </cell>
          <cell r="B257" t="str">
            <v>FRONTEIRAS</v>
          </cell>
          <cell r="C257">
            <v>2013</v>
          </cell>
          <cell r="D257">
            <v>21.6</v>
          </cell>
          <cell r="E257">
            <v>0.9</v>
          </cell>
        </row>
        <row r="258">
          <cell r="A258" t="str">
            <v>FRONTEIRAS2014</v>
          </cell>
          <cell r="B258" t="str">
            <v>FRONTEIRAS</v>
          </cell>
          <cell r="C258">
            <v>2014</v>
          </cell>
          <cell r="E258">
            <v>0</v>
          </cell>
        </row>
        <row r="259">
          <cell r="A259" t="str">
            <v>PAES LANDIM1991</v>
          </cell>
          <cell r="B259" t="str">
            <v>PAES LANDIM</v>
          </cell>
          <cell r="C259">
            <v>1991</v>
          </cell>
          <cell r="F259">
            <v>62.26</v>
          </cell>
          <cell r="G259">
            <v>81.78</v>
          </cell>
        </row>
        <row r="260">
          <cell r="A260" t="str">
            <v>PAES LANDIM2000</v>
          </cell>
          <cell r="B260" t="str">
            <v>PAES LANDIM</v>
          </cell>
          <cell r="C260">
            <v>2000</v>
          </cell>
          <cell r="F260">
            <v>52.82</v>
          </cell>
          <cell r="G260">
            <v>67.67</v>
          </cell>
        </row>
        <row r="261">
          <cell r="A261" t="str">
            <v>PAES LANDIM2010</v>
          </cell>
          <cell r="B261" t="str">
            <v>PAES LANDIM</v>
          </cell>
          <cell r="C261">
            <v>2010</v>
          </cell>
          <cell r="D261">
            <v>15.6</v>
          </cell>
          <cell r="E261">
            <v>0.3</v>
          </cell>
          <cell r="F261">
            <v>33.4</v>
          </cell>
          <cell r="G261">
            <v>36.159999999999997</v>
          </cell>
        </row>
        <row r="262">
          <cell r="A262" t="str">
            <v>PAES LANDIM2009</v>
          </cell>
          <cell r="B262" t="str">
            <v>PAES LANDIM</v>
          </cell>
          <cell r="C262">
            <v>2009</v>
          </cell>
          <cell r="D262">
            <v>34.5</v>
          </cell>
          <cell r="E262">
            <v>1.2</v>
          </cell>
        </row>
        <row r="263">
          <cell r="A263" t="str">
            <v>PAES LANDIM2011</v>
          </cell>
          <cell r="B263" t="str">
            <v>PAES LANDIM</v>
          </cell>
          <cell r="C263">
            <v>2011</v>
          </cell>
          <cell r="D263">
            <v>18.5</v>
          </cell>
          <cell r="E263">
            <v>2</v>
          </cell>
        </row>
        <row r="264">
          <cell r="A264" t="str">
            <v>PAES LANDIM2012</v>
          </cell>
          <cell r="B264" t="str">
            <v>PAES LANDIM</v>
          </cell>
          <cell r="C264">
            <v>2012</v>
          </cell>
          <cell r="D264">
            <v>20.399999999999999</v>
          </cell>
          <cell r="E264">
            <v>1</v>
          </cell>
        </row>
        <row r="265">
          <cell r="A265" t="str">
            <v>PAES LANDIM2013</v>
          </cell>
          <cell r="B265" t="str">
            <v>PAES LANDIM</v>
          </cell>
          <cell r="C265">
            <v>2013</v>
          </cell>
          <cell r="D265">
            <v>75</v>
          </cell>
          <cell r="E265">
            <v>0.4</v>
          </cell>
        </row>
        <row r="266">
          <cell r="A266" t="str">
            <v>PAES LANDIM2014</v>
          </cell>
          <cell r="B266" t="str">
            <v>PAES LANDIM</v>
          </cell>
          <cell r="C266">
            <v>2014</v>
          </cell>
          <cell r="E266">
            <v>1.3</v>
          </cell>
        </row>
        <row r="267">
          <cell r="A267" t="str">
            <v>PICOS1991</v>
          </cell>
          <cell r="B267" t="str">
            <v>PICOS</v>
          </cell>
          <cell r="C267">
            <v>1991</v>
          </cell>
          <cell r="F267">
            <v>54.13</v>
          </cell>
          <cell r="G267">
            <v>71.44</v>
          </cell>
        </row>
        <row r="268">
          <cell r="A268" t="str">
            <v>PICOS2000</v>
          </cell>
          <cell r="B268" t="str">
            <v>PICOS</v>
          </cell>
          <cell r="C268">
            <v>2000</v>
          </cell>
          <cell r="F268">
            <v>32.32</v>
          </cell>
          <cell r="G268">
            <v>41.86</v>
          </cell>
        </row>
        <row r="269">
          <cell r="A269" t="str">
            <v>PICOS2010</v>
          </cell>
          <cell r="B269" t="str">
            <v>PICOS</v>
          </cell>
          <cell r="C269">
            <v>2010</v>
          </cell>
          <cell r="D269">
            <v>20.8</v>
          </cell>
          <cell r="E269">
            <v>1.5</v>
          </cell>
          <cell r="F269">
            <v>24.07</v>
          </cell>
          <cell r="G269">
            <v>25.97</v>
          </cell>
        </row>
        <row r="270">
          <cell r="A270" t="str">
            <v>PICOS2009</v>
          </cell>
          <cell r="B270" t="str">
            <v>PICOS</v>
          </cell>
          <cell r="C270">
            <v>2009</v>
          </cell>
          <cell r="D270">
            <v>24.8</v>
          </cell>
          <cell r="E270">
            <v>1.4</v>
          </cell>
        </row>
        <row r="271">
          <cell r="A271" t="str">
            <v>PICOS2011</v>
          </cell>
          <cell r="B271" t="str">
            <v>PICOS</v>
          </cell>
          <cell r="C271">
            <v>2011</v>
          </cell>
          <cell r="D271">
            <v>25</v>
          </cell>
          <cell r="E271">
            <v>1.4</v>
          </cell>
        </row>
        <row r="272">
          <cell r="A272" t="str">
            <v>PICOS2012</v>
          </cell>
          <cell r="B272" t="str">
            <v>PICOS</v>
          </cell>
          <cell r="C272">
            <v>2012</v>
          </cell>
          <cell r="D272">
            <v>23</v>
          </cell>
          <cell r="E272">
            <v>0.7</v>
          </cell>
        </row>
        <row r="273">
          <cell r="A273" t="str">
            <v>PICOS2013</v>
          </cell>
          <cell r="B273" t="str">
            <v>PICOS</v>
          </cell>
          <cell r="C273">
            <v>2013</v>
          </cell>
          <cell r="D273">
            <v>12</v>
          </cell>
          <cell r="E273">
            <v>0.6</v>
          </cell>
        </row>
        <row r="274">
          <cell r="A274" t="str">
            <v>PICOS2014</v>
          </cell>
          <cell r="B274" t="str">
            <v>PICOS</v>
          </cell>
          <cell r="C274">
            <v>2014</v>
          </cell>
          <cell r="E274">
            <v>0.8</v>
          </cell>
        </row>
        <row r="275">
          <cell r="A275" t="str">
            <v>SÃO JOÃO DO PIAUÍ1991</v>
          </cell>
          <cell r="B275" t="str">
            <v>SÃO JOÃO DO PIAUÍ</v>
          </cell>
          <cell r="C275">
            <v>1991</v>
          </cell>
          <cell r="F275">
            <v>64.56</v>
          </cell>
          <cell r="G275">
            <v>82.28</v>
          </cell>
        </row>
        <row r="276">
          <cell r="A276" t="str">
            <v>SÃO JOÃO DO PIAUÍ2000</v>
          </cell>
          <cell r="B276" t="str">
            <v>SÃO JOÃO DO PIAUÍ</v>
          </cell>
          <cell r="C276">
            <v>2000</v>
          </cell>
          <cell r="F276">
            <v>48.6</v>
          </cell>
          <cell r="G276">
            <v>62.42</v>
          </cell>
        </row>
        <row r="277">
          <cell r="A277" t="str">
            <v>SÃO JOÃO DO PIAUÍ2010</v>
          </cell>
          <cell r="B277" t="str">
            <v>SÃO JOÃO DO PIAUÍ</v>
          </cell>
          <cell r="C277">
            <v>2010</v>
          </cell>
          <cell r="D277">
            <v>14.4</v>
          </cell>
          <cell r="E277">
            <v>3.7</v>
          </cell>
          <cell r="F277">
            <v>24.4</v>
          </cell>
          <cell r="G277">
            <v>26.38</v>
          </cell>
        </row>
        <row r="278">
          <cell r="A278" t="str">
            <v>SÃO JOÃO DO PIAUÍ2009</v>
          </cell>
          <cell r="B278" t="str">
            <v>SÃO JOÃO DO PIAUÍ</v>
          </cell>
          <cell r="C278">
            <v>2009</v>
          </cell>
          <cell r="D278">
            <v>24.3</v>
          </cell>
          <cell r="E278">
            <v>4.2</v>
          </cell>
        </row>
        <row r="279">
          <cell r="A279" t="str">
            <v>SÃO JOÃO DO PIAUÍ2011</v>
          </cell>
          <cell r="B279" t="str">
            <v>SÃO JOÃO DO PIAUÍ</v>
          </cell>
          <cell r="C279">
            <v>2011</v>
          </cell>
          <cell r="D279">
            <v>14.8</v>
          </cell>
          <cell r="E279">
            <v>2.1</v>
          </cell>
        </row>
        <row r="280">
          <cell r="A280" t="str">
            <v>SÃO JOÃO DO PIAUÍ2012</v>
          </cell>
          <cell r="B280" t="str">
            <v>SÃO JOÃO DO PIAUÍ</v>
          </cell>
          <cell r="C280">
            <v>2012</v>
          </cell>
          <cell r="D280">
            <v>14.6</v>
          </cell>
          <cell r="E280">
            <v>1.6</v>
          </cell>
        </row>
        <row r="281">
          <cell r="A281" t="str">
            <v>SÃO JOÃO DO PIAUÍ2013</v>
          </cell>
          <cell r="B281" t="str">
            <v>SÃO JOÃO DO PIAUÍ</v>
          </cell>
          <cell r="C281">
            <v>2013</v>
          </cell>
          <cell r="D281">
            <v>15.9</v>
          </cell>
          <cell r="E281">
            <v>2.4</v>
          </cell>
        </row>
        <row r="282">
          <cell r="A282" t="str">
            <v>SÃO JOÃO DO PIAUÍ2014</v>
          </cell>
          <cell r="B282" t="str">
            <v>SÃO JOÃO DO PIAUÍ</v>
          </cell>
          <cell r="C282">
            <v>2014</v>
          </cell>
          <cell r="E282">
            <v>0.5</v>
          </cell>
        </row>
        <row r="283">
          <cell r="A283" t="str">
            <v>NOVA FLORESTA2009</v>
          </cell>
          <cell r="B283" t="str">
            <v>NOVA FLORESTA</v>
          </cell>
          <cell r="C283">
            <v>2009</v>
          </cell>
          <cell r="D283">
            <v>17.399999999999999</v>
          </cell>
          <cell r="E283">
            <v>1.7</v>
          </cell>
        </row>
        <row r="284">
          <cell r="A284" t="str">
            <v>NOVA FLORESTA2010</v>
          </cell>
          <cell r="B284" t="str">
            <v>NOVA FLORESTA</v>
          </cell>
          <cell r="C284">
            <v>2010</v>
          </cell>
          <cell r="D284">
            <v>19.100000000000001</v>
          </cell>
          <cell r="E284">
            <v>1.1000000000000001</v>
          </cell>
        </row>
        <row r="285">
          <cell r="A285" t="str">
            <v>NOVA FLORESTA2011</v>
          </cell>
          <cell r="B285" t="str">
            <v>NOVA FLORESTA</v>
          </cell>
          <cell r="C285">
            <v>2011</v>
          </cell>
          <cell r="D285">
            <v>6.4</v>
          </cell>
          <cell r="E285">
            <v>1.9</v>
          </cell>
        </row>
        <row r="286">
          <cell r="A286" t="str">
            <v>NOVA FLORESTA2012</v>
          </cell>
          <cell r="B286" t="str">
            <v>NOVA FLORESTA</v>
          </cell>
          <cell r="C286">
            <v>2012</v>
          </cell>
          <cell r="D286">
            <v>18.899999999999999</v>
          </cell>
          <cell r="E286">
            <v>0.5</v>
          </cell>
        </row>
        <row r="287">
          <cell r="A287" t="str">
            <v>NOVA FLORESTA2013</v>
          </cell>
          <cell r="B287" t="str">
            <v>NOVA FLORESTA</v>
          </cell>
          <cell r="C287">
            <v>2013</v>
          </cell>
          <cell r="D287">
            <v>13.6</v>
          </cell>
          <cell r="E287">
            <v>1.1000000000000001</v>
          </cell>
        </row>
        <row r="288">
          <cell r="A288" t="str">
            <v>NOVA FLORESTA2014</v>
          </cell>
          <cell r="B288" t="str">
            <v>NOVA FLORESTA</v>
          </cell>
          <cell r="C288">
            <v>2014</v>
          </cell>
          <cell r="D288">
            <v>13.6</v>
          </cell>
          <cell r="E288">
            <v>0.8</v>
          </cell>
        </row>
        <row r="289">
          <cell r="A289" t="str">
            <v>NOVA FLORESTA2006</v>
          </cell>
          <cell r="B289" t="str">
            <v>NOVA FLORESTA</v>
          </cell>
          <cell r="C289">
            <v>2006</v>
          </cell>
          <cell r="D289">
            <v>33.1</v>
          </cell>
          <cell r="E289">
            <v>3.9</v>
          </cell>
        </row>
        <row r="290">
          <cell r="A290" t="str">
            <v>NOVA FLORESTA2007</v>
          </cell>
          <cell r="B290" t="str">
            <v>NOVA FLORESTA</v>
          </cell>
          <cell r="C290">
            <v>2007</v>
          </cell>
          <cell r="D290">
            <v>36.1</v>
          </cell>
          <cell r="E290">
            <v>2</v>
          </cell>
        </row>
        <row r="291">
          <cell r="A291" t="str">
            <v>NOVA FLORESTA2008</v>
          </cell>
          <cell r="B291" t="str">
            <v>NOVA FLORESTA</v>
          </cell>
          <cell r="C291">
            <v>2008</v>
          </cell>
          <cell r="D291">
            <v>34.799999999999997</v>
          </cell>
          <cell r="E291">
            <v>2.5</v>
          </cell>
        </row>
        <row r="292">
          <cell r="A292" t="str">
            <v>NOVA FLORESTA2004</v>
          </cell>
          <cell r="B292" t="str">
            <v>NOVA FLORESTA</v>
          </cell>
          <cell r="C292">
            <v>2004</v>
          </cell>
          <cell r="D292">
            <v>28.4</v>
          </cell>
          <cell r="E292">
            <v>7.2</v>
          </cell>
        </row>
        <row r="293">
          <cell r="A293" t="str">
            <v>NOVA FLORESTA2005</v>
          </cell>
          <cell r="B293" t="str">
            <v>NOVA FLORESTA</v>
          </cell>
          <cell r="C293">
            <v>2005</v>
          </cell>
          <cell r="D293">
            <v>0</v>
          </cell>
          <cell r="E293">
            <v>5.8</v>
          </cell>
        </row>
        <row r="294">
          <cell r="A294" t="str">
            <v>NOVA PALMEIRA2009</v>
          </cell>
          <cell r="B294" t="str">
            <v>NOVA PALMEIRA</v>
          </cell>
          <cell r="C294">
            <v>2009</v>
          </cell>
          <cell r="D294">
            <v>15.4</v>
          </cell>
          <cell r="E294">
            <v>0.9</v>
          </cell>
        </row>
        <row r="295">
          <cell r="A295" t="str">
            <v>NOVA PALMEIRA2010</v>
          </cell>
          <cell r="B295" t="str">
            <v>NOVA PALMEIRA</v>
          </cell>
          <cell r="C295">
            <v>2010</v>
          </cell>
          <cell r="D295">
            <v>0</v>
          </cell>
          <cell r="E295">
            <v>2</v>
          </cell>
        </row>
        <row r="296">
          <cell r="A296" t="str">
            <v>NOVA PALMEIRA2011</v>
          </cell>
          <cell r="B296" t="str">
            <v>NOVA PALMEIRA</v>
          </cell>
          <cell r="C296">
            <v>2011</v>
          </cell>
          <cell r="D296">
            <v>22.2</v>
          </cell>
          <cell r="E296">
            <v>1.6</v>
          </cell>
        </row>
        <row r="297">
          <cell r="A297" t="str">
            <v>NOVA PALMEIRA2012</v>
          </cell>
          <cell r="B297" t="str">
            <v>NOVA PALMEIRA</v>
          </cell>
          <cell r="C297">
            <v>2012</v>
          </cell>
          <cell r="D297">
            <v>0</v>
          </cell>
          <cell r="E297">
            <v>1.2</v>
          </cell>
        </row>
        <row r="298">
          <cell r="A298" t="str">
            <v>NOVA PALMEIRA2013</v>
          </cell>
          <cell r="B298" t="str">
            <v>NOVA PALMEIRA</v>
          </cell>
          <cell r="C298">
            <v>2013</v>
          </cell>
          <cell r="D298">
            <v>0</v>
          </cell>
          <cell r="E298">
            <v>0</v>
          </cell>
        </row>
        <row r="299">
          <cell r="A299" t="str">
            <v>NOVA PALMEIRA2014</v>
          </cell>
          <cell r="B299" t="str">
            <v>NOVA PALMEIRA</v>
          </cell>
          <cell r="C299">
            <v>2014</v>
          </cell>
          <cell r="D299">
            <v>0</v>
          </cell>
          <cell r="E299">
            <v>1.4</v>
          </cell>
        </row>
        <row r="300">
          <cell r="A300" t="str">
            <v>NOVA PALMEIRA2006</v>
          </cell>
          <cell r="B300" t="str">
            <v>NOVA PALMEIRA</v>
          </cell>
          <cell r="C300">
            <v>2006</v>
          </cell>
          <cell r="D300">
            <v>0</v>
          </cell>
          <cell r="E300">
            <v>2.5</v>
          </cell>
        </row>
        <row r="301">
          <cell r="A301" t="str">
            <v>NOVA PALMEIRA2007</v>
          </cell>
          <cell r="B301" t="str">
            <v>NOVA PALMEIRA</v>
          </cell>
          <cell r="C301">
            <v>2007</v>
          </cell>
          <cell r="D301">
            <v>0</v>
          </cell>
          <cell r="E301">
            <v>1.8</v>
          </cell>
        </row>
        <row r="302">
          <cell r="A302" t="str">
            <v>NOVA PALMEIRA2008</v>
          </cell>
          <cell r="B302" t="str">
            <v>NOVA PALMEIRA</v>
          </cell>
          <cell r="C302">
            <v>2008</v>
          </cell>
          <cell r="D302">
            <v>0</v>
          </cell>
          <cell r="E302">
            <v>1.2</v>
          </cell>
        </row>
        <row r="303">
          <cell r="A303" t="str">
            <v>NOVA PALMEIRA2004</v>
          </cell>
          <cell r="B303" t="str">
            <v>NOVA PALMEIRA</v>
          </cell>
          <cell r="C303">
            <v>2004</v>
          </cell>
          <cell r="D303">
            <v>34.5</v>
          </cell>
          <cell r="E303">
            <v>1.4</v>
          </cell>
        </row>
        <row r="304">
          <cell r="A304" t="str">
            <v>NOVA PALMEIRA2005</v>
          </cell>
          <cell r="B304" t="str">
            <v>NOVA PALMEIRA</v>
          </cell>
          <cell r="C304">
            <v>2005</v>
          </cell>
          <cell r="D304">
            <v>16.100000000000001</v>
          </cell>
          <cell r="E304">
            <v>1.3</v>
          </cell>
        </row>
        <row r="305">
          <cell r="A305" t="str">
            <v>CUITÉ2004</v>
          </cell>
          <cell r="B305" t="str">
            <v>CUITÉ</v>
          </cell>
          <cell r="C305">
            <v>2004</v>
          </cell>
          <cell r="D305">
            <v>21.1</v>
          </cell>
          <cell r="E305">
            <v>6.5</v>
          </cell>
        </row>
        <row r="306">
          <cell r="A306" t="str">
            <v>CUITÉ2005</v>
          </cell>
          <cell r="B306" t="str">
            <v>CUITÉ</v>
          </cell>
          <cell r="C306">
            <v>2005</v>
          </cell>
          <cell r="D306">
            <v>17</v>
          </cell>
          <cell r="E306">
            <v>6.2</v>
          </cell>
        </row>
        <row r="307">
          <cell r="A307" t="str">
            <v>CUITÉ2006</v>
          </cell>
          <cell r="B307" t="str">
            <v>CUITÉ</v>
          </cell>
          <cell r="C307">
            <v>2006</v>
          </cell>
          <cell r="D307">
            <v>10.8</v>
          </cell>
          <cell r="E307">
            <v>3</v>
          </cell>
        </row>
        <row r="308">
          <cell r="A308" t="str">
            <v>CUITÉ2007</v>
          </cell>
          <cell r="B308" t="str">
            <v>CUITÉ</v>
          </cell>
          <cell r="C308">
            <v>2007</v>
          </cell>
          <cell r="D308">
            <v>3</v>
          </cell>
          <cell r="E308">
            <v>1.8</v>
          </cell>
        </row>
        <row r="309">
          <cell r="A309" t="str">
            <v>CUITÉ2008</v>
          </cell>
          <cell r="B309" t="str">
            <v>CUITÉ</v>
          </cell>
          <cell r="C309">
            <v>2008</v>
          </cell>
          <cell r="D309">
            <v>11.4</v>
          </cell>
          <cell r="E309">
            <v>2.2000000000000002</v>
          </cell>
        </row>
        <row r="310">
          <cell r="A310" t="str">
            <v>CUITÉ2009</v>
          </cell>
          <cell r="B310" t="str">
            <v>CUITÉ</v>
          </cell>
          <cell r="C310">
            <v>2009</v>
          </cell>
          <cell r="D310">
            <v>17.3</v>
          </cell>
          <cell r="E310">
            <v>1.9</v>
          </cell>
        </row>
        <row r="311">
          <cell r="A311" t="str">
            <v>CUITÉ2010</v>
          </cell>
          <cell r="B311" t="str">
            <v>CUITÉ</v>
          </cell>
          <cell r="C311">
            <v>2010</v>
          </cell>
          <cell r="D311">
            <v>24</v>
          </cell>
          <cell r="E311">
            <v>1.6</v>
          </cell>
        </row>
        <row r="312">
          <cell r="A312" t="str">
            <v>CUITÉ2011</v>
          </cell>
          <cell r="B312" t="str">
            <v>CUITÉ</v>
          </cell>
          <cell r="C312">
            <v>2011</v>
          </cell>
          <cell r="D312">
            <v>15.6</v>
          </cell>
          <cell r="E312">
            <v>1.6</v>
          </cell>
        </row>
        <row r="313">
          <cell r="A313" t="str">
            <v>CUITÉ2012</v>
          </cell>
          <cell r="B313" t="str">
            <v>CUITÉ</v>
          </cell>
          <cell r="C313">
            <v>2012</v>
          </cell>
          <cell r="D313">
            <v>12</v>
          </cell>
          <cell r="E313">
            <v>0.6</v>
          </cell>
        </row>
        <row r="314">
          <cell r="A314" t="str">
            <v>CUITÉ2013</v>
          </cell>
          <cell r="B314" t="str">
            <v>CUITÉ</v>
          </cell>
          <cell r="C314">
            <v>2013</v>
          </cell>
          <cell r="D314">
            <v>7.8</v>
          </cell>
          <cell r="E314">
            <v>0.6</v>
          </cell>
        </row>
        <row r="315">
          <cell r="A315" t="str">
            <v>CUITÉ2014</v>
          </cell>
          <cell r="B315" t="str">
            <v>CUITÉ</v>
          </cell>
          <cell r="C315">
            <v>2014</v>
          </cell>
          <cell r="D315">
            <v>27.2</v>
          </cell>
          <cell r="E315">
            <v>0.5</v>
          </cell>
        </row>
        <row r="316">
          <cell r="A316" t="str">
            <v>BARRA DE SANTA ROSA2004</v>
          </cell>
          <cell r="B316" t="str">
            <v>BARRA DE SANTA ROSA</v>
          </cell>
          <cell r="C316">
            <v>2004</v>
          </cell>
          <cell r="D316">
            <v>20.5</v>
          </cell>
          <cell r="E316">
            <v>7.9</v>
          </cell>
        </row>
        <row r="317">
          <cell r="A317" t="str">
            <v>BARRA DE SANTA ROSA2005</v>
          </cell>
          <cell r="B317" t="str">
            <v>BARRA DE SANTA ROSA</v>
          </cell>
          <cell r="C317">
            <v>2005</v>
          </cell>
          <cell r="D317">
            <v>13</v>
          </cell>
          <cell r="E317">
            <v>8</v>
          </cell>
        </row>
        <row r="318">
          <cell r="A318" t="str">
            <v>BARRA DE SANTA ROSA2006</v>
          </cell>
          <cell r="B318" t="str">
            <v>BARRA DE SANTA ROSA</v>
          </cell>
          <cell r="C318">
            <v>2006</v>
          </cell>
          <cell r="D318">
            <v>30.2</v>
          </cell>
          <cell r="E318">
            <v>9.4</v>
          </cell>
        </row>
        <row r="319">
          <cell r="A319" t="str">
            <v>BARRA DE SANTA ROSA2007</v>
          </cell>
          <cell r="B319" t="str">
            <v>BARRA DE SANTA ROSA</v>
          </cell>
          <cell r="C319">
            <v>2007</v>
          </cell>
          <cell r="D319">
            <v>22.6</v>
          </cell>
          <cell r="E319">
            <v>7.5</v>
          </cell>
        </row>
        <row r="320">
          <cell r="A320" t="str">
            <v>BARRA DE SANTA ROSA2008</v>
          </cell>
          <cell r="B320" t="str">
            <v>BARRA DE SANTA ROSA</v>
          </cell>
          <cell r="C320">
            <v>2008</v>
          </cell>
          <cell r="D320">
            <v>41.9</v>
          </cell>
          <cell r="E320">
            <v>5</v>
          </cell>
        </row>
        <row r="321">
          <cell r="A321" t="str">
            <v>BARRA DE SANTA ROSA2009</v>
          </cell>
          <cell r="B321" t="str">
            <v>BARRA DE SANTA ROSA</v>
          </cell>
          <cell r="C321">
            <v>2009</v>
          </cell>
          <cell r="D321">
            <v>13.7</v>
          </cell>
          <cell r="E321">
            <v>3.8</v>
          </cell>
        </row>
        <row r="322">
          <cell r="A322" t="str">
            <v>BARRA DE SANTA ROSA2010</v>
          </cell>
          <cell r="B322" t="str">
            <v>BARRA DE SANTA ROSA</v>
          </cell>
          <cell r="C322">
            <v>2010</v>
          </cell>
          <cell r="D322">
            <v>5.2</v>
          </cell>
          <cell r="E322">
            <v>3</v>
          </cell>
        </row>
        <row r="323">
          <cell r="A323" t="str">
            <v>BARRA DE SANTA ROSA2011</v>
          </cell>
          <cell r="B323" t="str">
            <v>BARRA DE SANTA ROSA</v>
          </cell>
          <cell r="C323">
            <v>2011</v>
          </cell>
          <cell r="D323">
            <v>20.9</v>
          </cell>
          <cell r="E323">
            <v>1.9</v>
          </cell>
        </row>
        <row r="324">
          <cell r="A324" t="str">
            <v>BARRA DE SANTA ROSA2012</v>
          </cell>
          <cell r="B324" t="str">
            <v>BARRA DE SANTA ROSA</v>
          </cell>
          <cell r="C324">
            <v>2012</v>
          </cell>
          <cell r="D324">
            <v>5.7</v>
          </cell>
          <cell r="E324">
            <v>1.2</v>
          </cell>
        </row>
        <row r="325">
          <cell r="A325" t="str">
            <v>BARRA DE SANTA ROSA2013</v>
          </cell>
          <cell r="B325" t="str">
            <v>BARRA DE SANTA ROSA</v>
          </cell>
          <cell r="C325">
            <v>2013</v>
          </cell>
          <cell r="D325">
            <v>17.600000000000001</v>
          </cell>
          <cell r="E325">
            <v>0.8</v>
          </cell>
        </row>
        <row r="326">
          <cell r="A326" t="str">
            <v>BARRA DE SANTA ROSA2014</v>
          </cell>
          <cell r="B326" t="str">
            <v>BARRA DE SANTA ROSA</v>
          </cell>
          <cell r="C326">
            <v>2014</v>
          </cell>
          <cell r="D326">
            <v>20.7</v>
          </cell>
          <cell r="E326">
            <v>1</v>
          </cell>
        </row>
        <row r="327">
          <cell r="A327" t="str">
            <v>CURRAL NOVO DO PIAUÍ1991</v>
          </cell>
          <cell r="B327" t="str">
            <v>CURRAL NOVO DO PIAUÍ</v>
          </cell>
          <cell r="C327">
            <v>1991</v>
          </cell>
          <cell r="F327">
            <v>100.47</v>
          </cell>
          <cell r="G327">
            <v>129.09</v>
          </cell>
        </row>
        <row r="328">
          <cell r="A328" t="str">
            <v>CURRAL NOVO DO PIAUÍ2000</v>
          </cell>
          <cell r="B328" t="str">
            <v>CURRAL NOVO DO PIAUÍ</v>
          </cell>
          <cell r="C328">
            <v>2000</v>
          </cell>
          <cell r="F328">
            <v>67.349999999999994</v>
          </cell>
          <cell r="G328">
            <v>85.57</v>
          </cell>
        </row>
        <row r="329">
          <cell r="A329" t="str">
            <v>CURRAL NOVO DO PIAUÍ2010</v>
          </cell>
          <cell r="B329" t="str">
            <v>CURRAL NOVO DO PIAUÍ</v>
          </cell>
          <cell r="C329">
            <v>2010</v>
          </cell>
          <cell r="D329">
            <v>13.3</v>
          </cell>
          <cell r="E329">
            <v>5.9</v>
          </cell>
          <cell r="F329">
            <v>41.5</v>
          </cell>
          <cell r="G329">
            <v>44.79</v>
          </cell>
        </row>
        <row r="330">
          <cell r="A330" t="str">
            <v>CURRAL NOVO DO PIAUÍ2009</v>
          </cell>
          <cell r="B330" t="str">
            <v>CURRAL NOVO DO PIAUÍ</v>
          </cell>
          <cell r="C330">
            <v>2009</v>
          </cell>
          <cell r="D330">
            <v>30</v>
          </cell>
          <cell r="E330">
            <v>7.7</v>
          </cell>
        </row>
        <row r="331">
          <cell r="A331" t="str">
            <v>CURRAL NOVO DO PIAUÍ2011</v>
          </cell>
          <cell r="B331" t="str">
            <v>CURRAL NOVO DO PIAUÍ</v>
          </cell>
          <cell r="C331">
            <v>2011</v>
          </cell>
          <cell r="D331">
            <v>24.4</v>
          </cell>
          <cell r="E331">
            <v>3.6</v>
          </cell>
        </row>
        <row r="332">
          <cell r="A332" t="str">
            <v>CURRAL NOVO DO PIAUÍ2012</v>
          </cell>
          <cell r="B332" t="str">
            <v>CURRAL NOVO DO PIAUÍ</v>
          </cell>
          <cell r="C332">
            <v>2012</v>
          </cell>
          <cell r="D332">
            <v>12.5</v>
          </cell>
          <cell r="E332">
            <v>2.5</v>
          </cell>
        </row>
        <row r="333">
          <cell r="A333" t="str">
            <v>CURRAL NOVO DO PIAUÍ2013</v>
          </cell>
          <cell r="B333" t="str">
            <v>CURRAL NOVO DO PIAUÍ</v>
          </cell>
          <cell r="C333">
            <v>2013</v>
          </cell>
          <cell r="D333">
            <v>12.8</v>
          </cell>
          <cell r="E333">
            <v>2.1</v>
          </cell>
        </row>
        <row r="334">
          <cell r="A334" t="str">
            <v>CURRAL NOVO DO PIAUÍ2014</v>
          </cell>
          <cell r="B334" t="str">
            <v>CURRAL NOVO DO PIAUÍ</v>
          </cell>
          <cell r="C334">
            <v>2014</v>
          </cell>
          <cell r="D334">
            <v>0</v>
          </cell>
          <cell r="E334">
            <v>2.8</v>
          </cell>
        </row>
        <row r="335">
          <cell r="A335" t="str">
            <v>PAQUETÁ1991</v>
          </cell>
          <cell r="B335" t="str">
            <v>PAQUETÁ</v>
          </cell>
          <cell r="C335">
            <v>1991</v>
          </cell>
          <cell r="F335">
            <v>87.17</v>
          </cell>
          <cell r="G335">
            <v>112.86</v>
          </cell>
        </row>
        <row r="336">
          <cell r="A336" t="str">
            <v>PAQUETÁ2000</v>
          </cell>
          <cell r="B336" t="str">
            <v>PAQUETÁ</v>
          </cell>
          <cell r="C336">
            <v>2000</v>
          </cell>
          <cell r="F336">
            <v>54.36</v>
          </cell>
          <cell r="G336">
            <v>69.58</v>
          </cell>
        </row>
        <row r="337">
          <cell r="A337" t="str">
            <v>PAQUETÁ2010</v>
          </cell>
          <cell r="B337" t="str">
            <v>PAQUETÁ</v>
          </cell>
          <cell r="C337">
            <v>2010</v>
          </cell>
          <cell r="D337">
            <v>0</v>
          </cell>
          <cell r="E337">
            <v>2.1</v>
          </cell>
          <cell r="F337">
            <v>31.4</v>
          </cell>
          <cell r="G337">
            <v>33.99</v>
          </cell>
        </row>
        <row r="338">
          <cell r="A338" t="str">
            <v>PAQUETÁ2009</v>
          </cell>
          <cell r="B338" t="str">
            <v>PAQUETÁ</v>
          </cell>
          <cell r="C338">
            <v>2009</v>
          </cell>
          <cell r="D338">
            <v>22.2</v>
          </cell>
          <cell r="E338">
            <v>2.7</v>
          </cell>
        </row>
        <row r="339">
          <cell r="A339" t="str">
            <v>PAQUETÁ2011</v>
          </cell>
          <cell r="B339" t="str">
            <v>PAQUETÁ</v>
          </cell>
          <cell r="C339">
            <v>2011</v>
          </cell>
          <cell r="D339">
            <v>44.4</v>
          </cell>
          <cell r="E339">
            <v>1.6</v>
          </cell>
        </row>
        <row r="340">
          <cell r="A340" t="str">
            <v>PAQUETÁ2012</v>
          </cell>
          <cell r="B340" t="str">
            <v>PAQUETÁ</v>
          </cell>
          <cell r="C340">
            <v>2012</v>
          </cell>
          <cell r="D340">
            <v>29.4</v>
          </cell>
          <cell r="E340">
            <v>2</v>
          </cell>
        </row>
        <row r="341">
          <cell r="A341" t="str">
            <v>PAQUETÁ2013</v>
          </cell>
          <cell r="B341" t="str">
            <v>PAQUETÁ</v>
          </cell>
          <cell r="C341">
            <v>2013</v>
          </cell>
          <cell r="D341">
            <v>0</v>
          </cell>
          <cell r="E341">
            <v>1.9</v>
          </cell>
        </row>
        <row r="342">
          <cell r="A342" t="str">
            <v>PAQUETÁ2014</v>
          </cell>
          <cell r="B342" t="str">
            <v>PAQUETÁ</v>
          </cell>
          <cell r="C342">
            <v>2014</v>
          </cell>
          <cell r="D342">
            <v>0</v>
          </cell>
          <cell r="E342">
            <v>2.8</v>
          </cell>
        </row>
        <row r="343">
          <cell r="A343" t="str">
            <v>CARIDADE DO PIAUÍ1991</v>
          </cell>
          <cell r="B343" t="str">
            <v>CARIDADE DO PIAUÍ</v>
          </cell>
          <cell r="C343">
            <v>1991</v>
          </cell>
          <cell r="F343">
            <v>76.650000000000006</v>
          </cell>
          <cell r="G343">
            <v>99.84</v>
          </cell>
        </row>
        <row r="344">
          <cell r="A344" t="str">
            <v>CARIDADE DO PIAUÍ2000</v>
          </cell>
          <cell r="B344" t="str">
            <v>CARIDADE DO PIAUÍ</v>
          </cell>
          <cell r="C344">
            <v>2000</v>
          </cell>
          <cell r="F344">
            <v>49.76</v>
          </cell>
          <cell r="G344">
            <v>63.87</v>
          </cell>
        </row>
        <row r="345">
          <cell r="A345" t="str">
            <v>CARIDADE DO PIAUÍ2010</v>
          </cell>
          <cell r="B345" t="str">
            <v>CARIDADE DO PIAUÍ</v>
          </cell>
          <cell r="C345">
            <v>2010</v>
          </cell>
          <cell r="D345">
            <v>20.399999999999999</v>
          </cell>
          <cell r="E345">
            <v>2</v>
          </cell>
          <cell r="F345">
            <v>34.799999999999997</v>
          </cell>
          <cell r="G345">
            <v>37.619999999999997</v>
          </cell>
        </row>
        <row r="346">
          <cell r="A346" t="str">
            <v>CARIDADE DO PIAUÍ2009</v>
          </cell>
          <cell r="B346" t="str">
            <v>CARIDADE DO PIAUÍ</v>
          </cell>
          <cell r="C346">
            <v>2009</v>
          </cell>
          <cell r="D346">
            <v>44.4</v>
          </cell>
          <cell r="E346">
            <v>4.3</v>
          </cell>
        </row>
        <row r="347">
          <cell r="A347" t="str">
            <v>CARIDADE DO PIAUÍ2011</v>
          </cell>
          <cell r="B347" t="str">
            <v>CARIDADE DO PIAUÍ</v>
          </cell>
          <cell r="C347">
            <v>2011</v>
          </cell>
          <cell r="D347">
            <v>27.8</v>
          </cell>
          <cell r="E347">
            <v>0.3</v>
          </cell>
        </row>
        <row r="348">
          <cell r="A348" t="str">
            <v>CARIDADE DO PIAUÍ2012</v>
          </cell>
          <cell r="B348" t="str">
            <v>CARIDADE DO PIAUÍ</v>
          </cell>
          <cell r="C348">
            <v>2012</v>
          </cell>
          <cell r="D348">
            <v>11.9</v>
          </cell>
          <cell r="E348">
            <v>0.7</v>
          </cell>
        </row>
        <row r="349">
          <cell r="A349" t="str">
            <v>CARIDADE DO PIAUÍ2013</v>
          </cell>
          <cell r="B349" t="str">
            <v>CARIDADE DO PIAUÍ</v>
          </cell>
          <cell r="C349">
            <v>2013</v>
          </cell>
          <cell r="D349">
            <v>40.5</v>
          </cell>
          <cell r="E349">
            <v>0.3</v>
          </cell>
        </row>
        <row r="350">
          <cell r="A350" t="str">
            <v>CARIDADE DO PIAUÍ2014</v>
          </cell>
          <cell r="B350" t="str">
            <v>CARIDADE DO PIAUÍ</v>
          </cell>
          <cell r="C350">
            <v>2014</v>
          </cell>
          <cell r="D350">
            <v>55.6</v>
          </cell>
          <cell r="E350">
            <v>0.1</v>
          </cell>
        </row>
        <row r="351">
          <cell r="A351" t="str">
            <v>DOM EXPEDITO LOPES1991</v>
          </cell>
          <cell r="B351" t="str">
            <v>DOM EXPEDITO LOPES</v>
          </cell>
          <cell r="C351">
            <v>1991</v>
          </cell>
          <cell r="F351">
            <v>59.34</v>
          </cell>
          <cell r="G351">
            <v>78.08</v>
          </cell>
        </row>
        <row r="352">
          <cell r="A352" t="str">
            <v>DOM EXPEDITO LOPES2000</v>
          </cell>
          <cell r="B352" t="str">
            <v>DOM EXPEDITO LOPES</v>
          </cell>
          <cell r="C352">
            <v>2000</v>
          </cell>
          <cell r="F352">
            <v>50.18</v>
          </cell>
          <cell r="G352">
            <v>64.39</v>
          </cell>
        </row>
        <row r="353">
          <cell r="A353" t="str">
            <v>DOM EXPEDITO LOPES2010</v>
          </cell>
          <cell r="B353" t="str">
            <v>DOM EXPEDITO LOPES</v>
          </cell>
          <cell r="C353">
            <v>2010</v>
          </cell>
          <cell r="D353">
            <v>12.5</v>
          </cell>
          <cell r="E353">
            <v>2.1</v>
          </cell>
          <cell r="F353">
            <v>25.8</v>
          </cell>
          <cell r="G353">
            <v>27.85</v>
          </cell>
        </row>
        <row r="354">
          <cell r="A354" t="str">
            <v>DOM EXPEDITO LOPES2009</v>
          </cell>
          <cell r="B354" t="str">
            <v>DOM EXPEDITO LOPES</v>
          </cell>
          <cell r="C354">
            <v>2009</v>
          </cell>
          <cell r="D354">
            <v>42.1</v>
          </cell>
          <cell r="E354">
            <v>2.1</v>
          </cell>
        </row>
        <row r="355">
          <cell r="A355" t="str">
            <v>DOM EXPEDITO LOPES2011</v>
          </cell>
          <cell r="B355" t="str">
            <v>DOM EXPEDITO LOPES</v>
          </cell>
          <cell r="C355">
            <v>2011</v>
          </cell>
          <cell r="D355">
            <v>11.6</v>
          </cell>
          <cell r="E355">
            <v>1.9</v>
          </cell>
        </row>
        <row r="356">
          <cell r="A356" t="str">
            <v>DOM EXPEDITO LOPES2012</v>
          </cell>
          <cell r="B356" t="str">
            <v>DOM EXPEDITO LOPES</v>
          </cell>
          <cell r="C356">
            <v>2012</v>
          </cell>
          <cell r="D356">
            <v>13.5</v>
          </cell>
          <cell r="E356">
            <v>0.9</v>
          </cell>
        </row>
        <row r="357">
          <cell r="A357" t="str">
            <v>DOM EXPEDITO LOPES2013</v>
          </cell>
          <cell r="B357" t="str">
            <v>DOM EXPEDITO LOPES</v>
          </cell>
          <cell r="C357">
            <v>2013</v>
          </cell>
          <cell r="D357">
            <v>33.700000000000003</v>
          </cell>
          <cell r="E357">
            <v>0.5</v>
          </cell>
        </row>
        <row r="358">
          <cell r="A358" t="str">
            <v>DOM EXPEDITO LOPES2014</v>
          </cell>
          <cell r="B358" t="str">
            <v>DOM EXPEDITO LOPES</v>
          </cell>
          <cell r="C358">
            <v>2014</v>
          </cell>
          <cell r="D358">
            <v>48.2</v>
          </cell>
          <cell r="E358">
            <v>0.5</v>
          </cell>
        </row>
        <row r="359">
          <cell r="A359" t="str">
            <v>FLORIANO1991</v>
          </cell>
          <cell r="B359" t="str">
            <v>FLORIANO</v>
          </cell>
          <cell r="C359">
            <v>1991</v>
          </cell>
          <cell r="F359">
            <v>61.32</v>
          </cell>
          <cell r="G359">
            <v>80.59</v>
          </cell>
        </row>
        <row r="360">
          <cell r="A360" t="str">
            <v>FLORIANO2000</v>
          </cell>
          <cell r="B360" t="str">
            <v>FLORIANO</v>
          </cell>
          <cell r="C360">
            <v>2000</v>
          </cell>
          <cell r="F360">
            <v>34.090000000000003</v>
          </cell>
          <cell r="G360">
            <v>44.16</v>
          </cell>
        </row>
        <row r="361">
          <cell r="A361" t="str">
            <v>FLORIANO2010</v>
          </cell>
          <cell r="B361" t="str">
            <v>FLORIANO</v>
          </cell>
          <cell r="C361">
            <v>2010</v>
          </cell>
          <cell r="F361">
            <v>19.100000000000001</v>
          </cell>
          <cell r="G361">
            <v>20.7</v>
          </cell>
        </row>
        <row r="362">
          <cell r="A362" t="str">
            <v>FLORIANO2009</v>
          </cell>
          <cell r="B362" t="str">
            <v>FLORIANO</v>
          </cell>
          <cell r="C362">
            <v>2009</v>
          </cell>
        </row>
        <row r="363">
          <cell r="A363" t="str">
            <v>FLORIANO2011</v>
          </cell>
          <cell r="B363" t="str">
            <v>FLORIANO</v>
          </cell>
          <cell r="C363">
            <v>2011</v>
          </cell>
        </row>
        <row r="364">
          <cell r="A364" t="str">
            <v>FLORIANO2012</v>
          </cell>
          <cell r="B364" t="str">
            <v>FLORIANO</v>
          </cell>
          <cell r="C364">
            <v>2012</v>
          </cell>
        </row>
        <row r="365">
          <cell r="A365" t="str">
            <v>FLORIANO2013</v>
          </cell>
          <cell r="B365" t="str">
            <v>FLORIANO</v>
          </cell>
          <cell r="C365">
            <v>2013</v>
          </cell>
        </row>
        <row r="366">
          <cell r="A366" t="str">
            <v>FLORIANO2014</v>
          </cell>
          <cell r="B366" t="str">
            <v>FLORIANO</v>
          </cell>
          <cell r="C366">
            <v>2014</v>
          </cell>
        </row>
        <row r="367">
          <cell r="A367" t="str">
            <v>JOÃO COSTA1991</v>
          </cell>
          <cell r="B367" t="str">
            <v>JOÃO COSTA</v>
          </cell>
          <cell r="C367">
            <v>1991</v>
          </cell>
          <cell r="F367">
            <v>71.47</v>
          </cell>
          <cell r="G367">
            <v>92.73</v>
          </cell>
        </row>
        <row r="368">
          <cell r="A368" t="str">
            <v>JOÃO COSTA2000</v>
          </cell>
          <cell r="B368" t="str">
            <v>JOÃO COSTA</v>
          </cell>
          <cell r="C368">
            <v>2000</v>
          </cell>
          <cell r="F368">
            <v>49.14</v>
          </cell>
          <cell r="G368">
            <v>63.1</v>
          </cell>
        </row>
        <row r="369">
          <cell r="A369" t="str">
            <v>JOÃO COSTA2010</v>
          </cell>
          <cell r="B369" t="str">
            <v>JOÃO COSTA</v>
          </cell>
          <cell r="C369">
            <v>2010</v>
          </cell>
          <cell r="F369">
            <v>27.6</v>
          </cell>
          <cell r="G369">
            <v>29.82</v>
          </cell>
        </row>
        <row r="370">
          <cell r="A370" t="str">
            <v>JOÃO COSTA2009</v>
          </cell>
          <cell r="B370" t="str">
            <v>JOÃO COSTA</v>
          </cell>
          <cell r="C370">
            <v>2009</v>
          </cell>
        </row>
        <row r="371">
          <cell r="A371" t="str">
            <v>JOÃO COSTA2011</v>
          </cell>
          <cell r="B371" t="str">
            <v>JOÃO COSTA</v>
          </cell>
          <cell r="C371">
            <v>2011</v>
          </cell>
        </row>
        <row r="372">
          <cell r="A372" t="str">
            <v>JOÃO COSTA2012</v>
          </cell>
          <cell r="B372" t="str">
            <v>JOÃO COSTA</v>
          </cell>
          <cell r="C372">
            <v>2012</v>
          </cell>
        </row>
        <row r="373">
          <cell r="A373" t="str">
            <v>JOÃO COSTA2013</v>
          </cell>
          <cell r="B373" t="str">
            <v>JOÃO COSTA</v>
          </cell>
          <cell r="C373">
            <v>2013</v>
          </cell>
        </row>
        <row r="374">
          <cell r="A374" t="str">
            <v>JOÃO COSTA2014</v>
          </cell>
          <cell r="B374" t="str">
            <v>JOÃO COSTA</v>
          </cell>
          <cell r="C374">
            <v>2014</v>
          </cell>
        </row>
        <row r="375">
          <cell r="A375" t="str">
            <v>JOSÉ DE FREITAS1991</v>
          </cell>
          <cell r="B375" t="str">
            <v>JOSÉ DE FREITAS</v>
          </cell>
          <cell r="C375">
            <v>1991</v>
          </cell>
          <cell r="F375">
            <v>71.16</v>
          </cell>
          <cell r="G375">
            <v>92.99</v>
          </cell>
        </row>
        <row r="376">
          <cell r="A376" t="str">
            <v>JOSÉ DE FREITAS2000</v>
          </cell>
          <cell r="B376" t="str">
            <v>JOSÉ DE FREITAS</v>
          </cell>
          <cell r="C376">
            <v>2000</v>
          </cell>
          <cell r="F376">
            <v>44.97</v>
          </cell>
          <cell r="G376">
            <v>57.89</v>
          </cell>
        </row>
        <row r="377">
          <cell r="A377" t="str">
            <v>JOSÉ DE FREITAS2010</v>
          </cell>
          <cell r="B377" t="str">
            <v>JOSÉ DE FREITAS</v>
          </cell>
          <cell r="C377">
            <v>2010</v>
          </cell>
          <cell r="F377">
            <v>22.4</v>
          </cell>
          <cell r="G377">
            <v>24.27</v>
          </cell>
        </row>
        <row r="378">
          <cell r="A378" t="str">
            <v>JOSÉ DE FREITAS2009</v>
          </cell>
          <cell r="B378" t="str">
            <v>JOSÉ DE FREITAS</v>
          </cell>
          <cell r="C378">
            <v>2009</v>
          </cell>
        </row>
        <row r="379">
          <cell r="A379" t="str">
            <v>JOSÉ DE FREITAS2011</v>
          </cell>
          <cell r="B379" t="str">
            <v>JOSÉ DE FREITAS</v>
          </cell>
          <cell r="C379">
            <v>2011</v>
          </cell>
        </row>
        <row r="380">
          <cell r="A380" t="str">
            <v>JOSÉ DE FREITAS2012</v>
          </cell>
          <cell r="B380" t="str">
            <v>JOSÉ DE FREITAS</v>
          </cell>
          <cell r="C380">
            <v>2012</v>
          </cell>
        </row>
        <row r="381">
          <cell r="A381" t="str">
            <v>JOSÉ DE FREITAS2013</v>
          </cell>
          <cell r="B381" t="str">
            <v>JOSÉ DE FREITAS</v>
          </cell>
          <cell r="C381">
            <v>2013</v>
          </cell>
        </row>
        <row r="382">
          <cell r="A382" t="str">
            <v>JOSÉ DE FREITAS2014</v>
          </cell>
          <cell r="B382" t="str">
            <v>JOSÉ DE FREITAS</v>
          </cell>
          <cell r="C382">
            <v>2014</v>
          </cell>
        </row>
        <row r="383">
          <cell r="A383" t="str">
            <v>OEIRAS1991</v>
          </cell>
          <cell r="B383" t="str">
            <v>OEIRAS</v>
          </cell>
          <cell r="C383">
            <v>1991</v>
          </cell>
          <cell r="F383">
            <v>62.26</v>
          </cell>
          <cell r="G383">
            <v>81.78</v>
          </cell>
        </row>
        <row r="384">
          <cell r="A384" t="str">
            <v>OEIRAS2000</v>
          </cell>
          <cell r="B384" t="str">
            <v>OEIRAS</v>
          </cell>
          <cell r="C384">
            <v>2000</v>
          </cell>
          <cell r="F384">
            <v>51.12</v>
          </cell>
          <cell r="G384">
            <v>65.56</v>
          </cell>
        </row>
        <row r="385">
          <cell r="A385" t="str">
            <v>OEIRAS2010</v>
          </cell>
          <cell r="B385" t="str">
            <v>OEIRAS</v>
          </cell>
          <cell r="C385">
            <v>2010</v>
          </cell>
          <cell r="F385">
            <v>27.3</v>
          </cell>
          <cell r="G385">
            <v>29.49</v>
          </cell>
        </row>
        <row r="386">
          <cell r="A386" t="str">
            <v>OEIRAS2009</v>
          </cell>
          <cell r="B386" t="str">
            <v>OEIRAS</v>
          </cell>
          <cell r="C386">
            <v>2009</v>
          </cell>
        </row>
        <row r="387">
          <cell r="A387" t="str">
            <v>OEIRAS2011</v>
          </cell>
          <cell r="B387" t="str">
            <v>OEIRAS</v>
          </cell>
          <cell r="C387">
            <v>2011</v>
          </cell>
        </row>
        <row r="388">
          <cell r="A388" t="str">
            <v>OEIRAS2012</v>
          </cell>
          <cell r="B388" t="str">
            <v>OEIRAS</v>
          </cell>
          <cell r="C388">
            <v>2012</v>
          </cell>
        </row>
        <row r="389">
          <cell r="A389" t="str">
            <v>OEIRAS2013</v>
          </cell>
          <cell r="B389" t="str">
            <v>OEIRAS</v>
          </cell>
          <cell r="C389">
            <v>2013</v>
          </cell>
        </row>
        <row r="390">
          <cell r="A390" t="str">
            <v>OEIRAS2014</v>
          </cell>
          <cell r="B390" t="str">
            <v>OEIRAS</v>
          </cell>
          <cell r="C390">
            <v>2014</v>
          </cell>
        </row>
        <row r="391">
          <cell r="A391" t="str">
            <v>PIRACURUCA1991</v>
          </cell>
          <cell r="B391" t="str">
            <v>PIRACURUCA</v>
          </cell>
          <cell r="C391">
            <v>1991</v>
          </cell>
          <cell r="F391">
            <v>63.4</v>
          </cell>
          <cell r="G391">
            <v>83.22</v>
          </cell>
        </row>
        <row r="392">
          <cell r="A392" t="str">
            <v>PIRACURUCA2000</v>
          </cell>
          <cell r="B392" t="str">
            <v>PIRACURUCA</v>
          </cell>
          <cell r="C392">
            <v>2000</v>
          </cell>
          <cell r="F392">
            <v>37.44</v>
          </cell>
          <cell r="G392">
            <v>48.41</v>
          </cell>
        </row>
        <row r="393">
          <cell r="A393" t="str">
            <v>PIRACURUCA2010</v>
          </cell>
          <cell r="B393" t="str">
            <v>PIRACURUCA</v>
          </cell>
          <cell r="C393">
            <v>2010</v>
          </cell>
          <cell r="F393">
            <v>24.2</v>
          </cell>
          <cell r="G393">
            <v>26.22</v>
          </cell>
        </row>
        <row r="394">
          <cell r="A394" t="str">
            <v>PIRACURUCA2009</v>
          </cell>
          <cell r="B394" t="str">
            <v>PIRACURUCA</v>
          </cell>
          <cell r="C394">
            <v>2009</v>
          </cell>
        </row>
        <row r="395">
          <cell r="A395" t="str">
            <v>PIRACURUCA2011</v>
          </cell>
          <cell r="B395" t="str">
            <v>PIRACURUCA</v>
          </cell>
          <cell r="C395">
            <v>2011</v>
          </cell>
        </row>
        <row r="396">
          <cell r="A396" t="str">
            <v>PIRACURUCA2012</v>
          </cell>
          <cell r="B396" t="str">
            <v>PIRACURUCA</v>
          </cell>
          <cell r="C396">
            <v>2012</v>
          </cell>
        </row>
        <row r="397">
          <cell r="A397" t="str">
            <v>PIRACURUCA2013</v>
          </cell>
          <cell r="B397" t="str">
            <v>PIRACURUCA</v>
          </cell>
          <cell r="C397">
            <v>2013</v>
          </cell>
        </row>
        <row r="398">
          <cell r="A398" t="str">
            <v>PIRACURUCA2014</v>
          </cell>
          <cell r="B398" t="str">
            <v>PIRACURUCA</v>
          </cell>
          <cell r="C398">
            <v>2014</v>
          </cell>
        </row>
        <row r="399">
          <cell r="A399" t="str">
            <v>PIRIPIRI1991</v>
          </cell>
          <cell r="B399" t="str">
            <v>PIRIPIRI</v>
          </cell>
          <cell r="C399">
            <v>1991</v>
          </cell>
          <cell r="F399">
            <v>54.13</v>
          </cell>
          <cell r="G399">
            <v>71.44</v>
          </cell>
        </row>
        <row r="400">
          <cell r="A400" t="str">
            <v>PIRIPIRI2000</v>
          </cell>
          <cell r="B400" t="str">
            <v>PIRIPIRI</v>
          </cell>
          <cell r="C400">
            <v>2000</v>
          </cell>
          <cell r="F400">
            <v>41.74</v>
          </cell>
          <cell r="G400">
            <v>53.83</v>
          </cell>
        </row>
        <row r="401">
          <cell r="A401" t="str">
            <v>PIRIPIRI2010</v>
          </cell>
          <cell r="B401" t="str">
            <v>PIRIPIRI</v>
          </cell>
          <cell r="C401">
            <v>2010</v>
          </cell>
          <cell r="F401">
            <v>23.4</v>
          </cell>
          <cell r="G401">
            <v>25.32</v>
          </cell>
        </row>
        <row r="402">
          <cell r="A402" t="str">
            <v>PIRIPIRI2009</v>
          </cell>
          <cell r="B402" t="str">
            <v>PIRIPIRI</v>
          </cell>
          <cell r="C402">
            <v>2009</v>
          </cell>
        </row>
        <row r="403">
          <cell r="A403" t="str">
            <v>PIRIPIRI2011</v>
          </cell>
          <cell r="B403" t="str">
            <v>PIRIPIRI</v>
          </cell>
          <cell r="C403">
            <v>2011</v>
          </cell>
        </row>
        <row r="404">
          <cell r="A404" t="str">
            <v>PIRIPIRI2012</v>
          </cell>
          <cell r="B404" t="str">
            <v>PIRIPIRI</v>
          </cell>
          <cell r="C404">
            <v>2012</v>
          </cell>
        </row>
        <row r="405">
          <cell r="A405" t="str">
            <v>PIRIPIRI2013</v>
          </cell>
          <cell r="B405" t="str">
            <v>PIRIPIRI</v>
          </cell>
          <cell r="C405">
            <v>2013</v>
          </cell>
        </row>
        <row r="406">
          <cell r="A406" t="str">
            <v>PIRIPIRI2014</v>
          </cell>
          <cell r="B406" t="str">
            <v>PIRIPIRI</v>
          </cell>
          <cell r="C406">
            <v>2014</v>
          </cell>
        </row>
        <row r="407">
          <cell r="A407" t="str">
            <v>BARAÚNA2004</v>
          </cell>
          <cell r="B407" t="str">
            <v>BARAÚNA</v>
          </cell>
          <cell r="C407">
            <v>2004</v>
          </cell>
          <cell r="D407">
            <v>12.8</v>
          </cell>
          <cell r="E407">
            <v>11.4</v>
          </cell>
        </row>
        <row r="408">
          <cell r="A408" t="str">
            <v>BARAÚNA2005</v>
          </cell>
          <cell r="B408" t="str">
            <v>BARAÚNA</v>
          </cell>
          <cell r="C408">
            <v>2005</v>
          </cell>
          <cell r="D408">
            <v>35.700000000000003</v>
          </cell>
          <cell r="E408">
            <v>15.6</v>
          </cell>
        </row>
        <row r="409">
          <cell r="A409" t="str">
            <v>BARAÚNA2006</v>
          </cell>
          <cell r="B409" t="str">
            <v>BARAÚNA</v>
          </cell>
          <cell r="C409">
            <v>2006</v>
          </cell>
          <cell r="D409">
            <v>16.399999999999999</v>
          </cell>
          <cell r="E409">
            <v>12.7</v>
          </cell>
        </row>
        <row r="410">
          <cell r="A410" t="str">
            <v>BARAÚNA2007</v>
          </cell>
          <cell r="B410" t="str">
            <v>BARAÚNA</v>
          </cell>
          <cell r="C410">
            <v>2007</v>
          </cell>
          <cell r="D410">
            <v>17.5</v>
          </cell>
          <cell r="E410">
            <v>6.3</v>
          </cell>
        </row>
        <row r="411">
          <cell r="A411" t="str">
            <v>BARAÚNA2008</v>
          </cell>
          <cell r="B411" t="str">
            <v>BARAÚNA</v>
          </cell>
          <cell r="C411">
            <v>2008</v>
          </cell>
          <cell r="D411">
            <v>17.2</v>
          </cell>
          <cell r="E411">
            <v>6.2</v>
          </cell>
        </row>
        <row r="412">
          <cell r="A412" t="str">
            <v>BARAÚNA2009</v>
          </cell>
          <cell r="B412" t="str">
            <v>BARAÚNA</v>
          </cell>
          <cell r="C412">
            <v>2009</v>
          </cell>
          <cell r="D412">
            <v>15.2</v>
          </cell>
          <cell r="E412">
            <v>5.7</v>
          </cell>
        </row>
        <row r="413">
          <cell r="A413" t="str">
            <v>BARAÚNA2010</v>
          </cell>
          <cell r="B413" t="str">
            <v>BARAÚNA</v>
          </cell>
          <cell r="C413">
            <v>2010</v>
          </cell>
          <cell r="D413">
            <v>31.8</v>
          </cell>
          <cell r="E413">
            <v>5.5</v>
          </cell>
        </row>
        <row r="414">
          <cell r="A414" t="str">
            <v>BARAÚNA2011</v>
          </cell>
          <cell r="B414" t="str">
            <v>BARAÚNA</v>
          </cell>
          <cell r="C414">
            <v>2011</v>
          </cell>
          <cell r="D414">
            <v>18.5</v>
          </cell>
          <cell r="E414">
            <v>4.5999999999999996</v>
          </cell>
        </row>
        <row r="415">
          <cell r="A415" t="str">
            <v>BARAÚNA2012</v>
          </cell>
          <cell r="B415" t="str">
            <v>BARAÚNA</v>
          </cell>
          <cell r="C415">
            <v>2012</v>
          </cell>
          <cell r="D415">
            <v>0</v>
          </cell>
          <cell r="E415">
            <v>2.8</v>
          </cell>
        </row>
        <row r="416">
          <cell r="A416" t="str">
            <v>BARAÚNA2013</v>
          </cell>
          <cell r="B416" t="str">
            <v>BARAÚNA</v>
          </cell>
          <cell r="C416">
            <v>2013</v>
          </cell>
          <cell r="D416">
            <v>0</v>
          </cell>
          <cell r="E416">
            <v>2.7</v>
          </cell>
        </row>
        <row r="417">
          <cell r="A417" t="str">
            <v>BARAÚNA2014</v>
          </cell>
          <cell r="B417" t="str">
            <v>BARAÚNA</v>
          </cell>
          <cell r="C417">
            <v>2014</v>
          </cell>
          <cell r="D417">
            <v>14.7</v>
          </cell>
          <cell r="E417">
            <v>2.9</v>
          </cell>
        </row>
        <row r="418">
          <cell r="A418" t="str">
            <v>BARRA DE SANTA ROSA2004</v>
          </cell>
          <cell r="B418" t="str">
            <v>BARRA DE SANTA ROSA</v>
          </cell>
          <cell r="C418">
            <v>2004</v>
          </cell>
          <cell r="D418">
            <v>20.5</v>
          </cell>
          <cell r="E418">
            <v>7.9</v>
          </cell>
        </row>
        <row r="419">
          <cell r="A419" t="str">
            <v>BARRA DE SANTA ROSA2005</v>
          </cell>
          <cell r="B419" t="str">
            <v>BARRA DE SANTA ROSA</v>
          </cell>
          <cell r="C419">
            <v>2005</v>
          </cell>
          <cell r="D419">
            <v>13</v>
          </cell>
          <cell r="E419">
            <v>8</v>
          </cell>
        </row>
        <row r="420">
          <cell r="A420" t="str">
            <v>BARRA DE SANTA ROSA2006</v>
          </cell>
          <cell r="B420" t="str">
            <v>BARRA DE SANTA ROSA</v>
          </cell>
          <cell r="C420">
            <v>2006</v>
          </cell>
          <cell r="D420">
            <v>30.2</v>
          </cell>
          <cell r="E420">
            <v>9.4</v>
          </cell>
        </row>
        <row r="421">
          <cell r="A421" t="str">
            <v>BARRA DE SANTA ROSA2007</v>
          </cell>
          <cell r="B421" t="str">
            <v>BARRA DE SANTA ROSA</v>
          </cell>
          <cell r="C421">
            <v>2007</v>
          </cell>
          <cell r="D421">
            <v>22.6</v>
          </cell>
          <cell r="E421">
            <v>7.5</v>
          </cell>
        </row>
        <row r="422">
          <cell r="A422" t="str">
            <v>BARRA DE SANTA ROSA2008</v>
          </cell>
          <cell r="B422" t="str">
            <v>BARRA DE SANTA ROSA</v>
          </cell>
          <cell r="C422">
            <v>2008</v>
          </cell>
          <cell r="D422">
            <v>41.9</v>
          </cell>
          <cell r="E422">
            <v>5</v>
          </cell>
        </row>
        <row r="423">
          <cell r="A423" t="str">
            <v>BARRA DE SANTA ROSA2009</v>
          </cell>
          <cell r="B423" t="str">
            <v>BARRA DE SANTA ROSA</v>
          </cell>
          <cell r="C423">
            <v>2009</v>
          </cell>
          <cell r="D423">
            <v>13.7</v>
          </cell>
          <cell r="E423">
            <v>3.8</v>
          </cell>
        </row>
        <row r="424">
          <cell r="A424" t="str">
            <v>BARRA DE SANTA ROSA2010</v>
          </cell>
          <cell r="B424" t="str">
            <v>BARRA DE SANTA ROSA</v>
          </cell>
          <cell r="C424">
            <v>2010</v>
          </cell>
          <cell r="D424">
            <v>5.2</v>
          </cell>
          <cell r="E424">
            <v>3</v>
          </cell>
        </row>
        <row r="425">
          <cell r="A425" t="str">
            <v>BARRA DE SANTA ROSA2011</v>
          </cell>
          <cell r="B425" t="str">
            <v>BARRA DE SANTA ROSA</v>
          </cell>
          <cell r="C425">
            <v>2011</v>
          </cell>
          <cell r="D425">
            <v>20.9</v>
          </cell>
          <cell r="E425">
            <v>1.9</v>
          </cell>
        </row>
        <row r="426">
          <cell r="A426" t="str">
            <v>BARRA DE SANTA ROSA2012</v>
          </cell>
          <cell r="B426" t="str">
            <v>BARRA DE SANTA ROSA</v>
          </cell>
          <cell r="C426">
            <v>2012</v>
          </cell>
          <cell r="D426">
            <v>5.7</v>
          </cell>
          <cell r="E426">
            <v>1.2</v>
          </cell>
        </row>
        <row r="427">
          <cell r="A427" t="str">
            <v>BARRA DE SANTA ROSA2013</v>
          </cell>
          <cell r="B427" t="str">
            <v>BARRA DE SANTA ROSA</v>
          </cell>
          <cell r="C427">
            <v>2013</v>
          </cell>
          <cell r="D427">
            <v>17.600000000000001</v>
          </cell>
          <cell r="E427">
            <v>0.8</v>
          </cell>
        </row>
        <row r="428">
          <cell r="A428" t="str">
            <v>BARRA DE SANTA ROSA2014</v>
          </cell>
          <cell r="B428" t="str">
            <v>BARRA DE SANTA ROSA</v>
          </cell>
          <cell r="C428">
            <v>2014</v>
          </cell>
          <cell r="D428">
            <v>20.7</v>
          </cell>
          <cell r="E428">
            <v>1</v>
          </cell>
        </row>
        <row r="429">
          <cell r="A429" t="str">
            <v>DIAS D` ÁVILA1991</v>
          </cell>
          <cell r="B429" t="str">
            <v>DIAS D` ÁVILA</v>
          </cell>
          <cell r="C429">
            <v>1991</v>
          </cell>
          <cell r="F429">
            <v>66.260000000000005</v>
          </cell>
          <cell r="G429">
            <v>84.99</v>
          </cell>
        </row>
        <row r="430">
          <cell r="A430" t="str">
            <v>DIAS D` ÁVILA2000</v>
          </cell>
          <cell r="B430" t="str">
            <v>DIAS D` ÁVILA</v>
          </cell>
          <cell r="C430">
            <v>2000</v>
          </cell>
          <cell r="F430">
            <v>32.83</v>
          </cell>
          <cell r="G430">
            <v>42.11</v>
          </cell>
        </row>
        <row r="431">
          <cell r="A431" t="str">
            <v>DIAS D` ÁVILA2010</v>
          </cell>
          <cell r="B431" t="str">
            <v>DIAS D` ÁVILA</v>
          </cell>
          <cell r="C431">
            <v>2010</v>
          </cell>
          <cell r="D431">
            <v>18.600000000000001</v>
          </cell>
          <cell r="E431">
            <v>1.6</v>
          </cell>
          <cell r="F431">
            <v>17.5</v>
          </cell>
          <cell r="G431">
            <v>18.899999999999999</v>
          </cell>
        </row>
        <row r="432">
          <cell r="A432" t="str">
            <v>DIAS D` ÁVILA2009</v>
          </cell>
          <cell r="B432" t="str">
            <v>DIAS D` ÁVILA</v>
          </cell>
          <cell r="C432">
            <v>2009</v>
          </cell>
          <cell r="D432">
            <v>20.399999999999999</v>
          </cell>
          <cell r="E432">
            <v>1.8</v>
          </cell>
        </row>
        <row r="433">
          <cell r="A433" t="str">
            <v>DIAS D` ÁVILA2011</v>
          </cell>
          <cell r="B433" t="str">
            <v>DIAS D` ÁVILA</v>
          </cell>
          <cell r="C433">
            <v>2011</v>
          </cell>
          <cell r="D433">
            <v>17.7</v>
          </cell>
          <cell r="E433">
            <v>2.1</v>
          </cell>
        </row>
        <row r="434">
          <cell r="A434" t="str">
            <v>DIAS D` ÁVILA2012</v>
          </cell>
          <cell r="B434" t="str">
            <v>DIAS D` ÁVILA</v>
          </cell>
          <cell r="C434">
            <v>2012</v>
          </cell>
          <cell r="D434">
            <v>16.100000000000001</v>
          </cell>
          <cell r="E434">
            <v>1.6</v>
          </cell>
        </row>
        <row r="435">
          <cell r="A435" t="str">
            <v>DIAS D` ÁVILA2013</v>
          </cell>
          <cell r="B435" t="str">
            <v>DIAS D` ÁVILA</v>
          </cell>
          <cell r="C435">
            <v>2013</v>
          </cell>
          <cell r="D435">
            <v>28.1</v>
          </cell>
          <cell r="E435">
            <v>1.7</v>
          </cell>
        </row>
        <row r="436">
          <cell r="A436" t="str">
            <v>DIAS D` ÁVILA2014</v>
          </cell>
          <cell r="B436" t="str">
            <v>DIAS D` ÁVILA</v>
          </cell>
          <cell r="C436">
            <v>2014</v>
          </cell>
          <cell r="D436">
            <v>16.899999999999999</v>
          </cell>
          <cell r="E436">
            <v>1.7</v>
          </cell>
        </row>
      </sheetData>
      <sheetData sheetId="14">
        <row r="1">
          <cell r="D1" t="str">
            <v>LUZ(T_LUZ)</v>
          </cell>
          <cell r="E1" t="str">
            <v>ÁGUA E ESGOTO( AGUA_ESGOTO)</v>
          </cell>
          <cell r="F1" t="str">
            <v>LIXO( T_LIXO)</v>
          </cell>
        </row>
        <row r="2">
          <cell r="A2" t="str">
            <v>MANAQUIRI1991</v>
          </cell>
          <cell r="B2" t="str">
            <v>MANAQUIRI</v>
          </cell>
          <cell r="C2">
            <v>1991</v>
          </cell>
          <cell r="D2">
            <v>0.18290000000000001</v>
          </cell>
          <cell r="E2">
            <v>0.753</v>
          </cell>
          <cell r="F2">
            <v>0.33979999999999999</v>
          </cell>
        </row>
        <row r="3">
          <cell r="A3" t="str">
            <v>MANAQUIRI2000</v>
          </cell>
          <cell r="B3" t="str">
            <v>MANAQUIRI</v>
          </cell>
          <cell r="C3">
            <v>2000</v>
          </cell>
          <cell r="D3">
            <v>0.51519999999999999</v>
          </cell>
          <cell r="E3">
            <v>0.64910000000000001</v>
          </cell>
          <cell r="F3">
            <v>0.44429999999999997</v>
          </cell>
        </row>
        <row r="4">
          <cell r="A4" t="str">
            <v>MANAQUIRI2010</v>
          </cell>
          <cell r="B4" t="str">
            <v>MANAQUIRI</v>
          </cell>
          <cell r="C4">
            <v>2010</v>
          </cell>
          <cell r="D4">
            <v>0.75209999999999999</v>
          </cell>
          <cell r="E4">
            <v>0.56759999999999999</v>
          </cell>
          <cell r="F4">
            <v>0.97599999999999998</v>
          </cell>
        </row>
        <row r="5">
          <cell r="A5" t="str">
            <v>NORTE</v>
          </cell>
          <cell r="B5" t="str">
            <v>NORTE</v>
          </cell>
          <cell r="D5">
            <v>0.886143875278396</v>
          </cell>
          <cell r="E5">
            <v>0.25888240534521201</v>
          </cell>
          <cell r="F5">
            <v>0.87475590200445397</v>
          </cell>
        </row>
        <row r="6">
          <cell r="A6" t="str">
            <v>BRASIL</v>
          </cell>
          <cell r="B6" t="str">
            <v>BRASIL</v>
          </cell>
          <cell r="D6">
            <v>0.97189613656783203</v>
          </cell>
          <cell r="E6">
            <v>9.2017160826594502E-2</v>
          </cell>
          <cell r="F6">
            <v>0.130013808463252</v>
          </cell>
        </row>
        <row r="7">
          <cell r="A7" t="str">
            <v>SÃO BORJA1991</v>
          </cell>
          <cell r="B7" t="str">
            <v>SÃO BORJA</v>
          </cell>
          <cell r="C7">
            <v>1991</v>
          </cell>
          <cell r="D7">
            <v>0.91830000000000001</v>
          </cell>
          <cell r="E7">
            <v>1.7299999999999999E-2</v>
          </cell>
          <cell r="F7">
            <v>0.91679999999999995</v>
          </cell>
        </row>
        <row r="8">
          <cell r="A8" t="str">
            <v>SÃO BORJA2000</v>
          </cell>
          <cell r="B8" t="str">
            <v>SÃO BORJA</v>
          </cell>
          <cell r="C8">
            <v>2000</v>
          </cell>
          <cell r="D8">
            <v>0.97589999999999999</v>
          </cell>
          <cell r="E8">
            <v>5.2499999999999998E-2</v>
          </cell>
          <cell r="F8">
            <v>0.98070000000000002</v>
          </cell>
        </row>
        <row r="9">
          <cell r="A9" t="str">
            <v>SÃO BORJA2010</v>
          </cell>
          <cell r="B9" t="str">
            <v>SÃO BORJA</v>
          </cell>
          <cell r="C9">
            <v>2010</v>
          </cell>
          <cell r="D9">
            <v>0.99080000000000001</v>
          </cell>
          <cell r="E9">
            <v>8.3999999999999995E-3</v>
          </cell>
          <cell r="F9">
            <v>0.98919999999999997</v>
          </cell>
        </row>
        <row r="10">
          <cell r="A10" t="str">
            <v>SUL</v>
          </cell>
          <cell r="B10" t="str">
            <v>SUL</v>
          </cell>
          <cell r="D10">
            <v>0.99484688552188605</v>
          </cell>
          <cell r="E10">
            <v>1.55004208754209E-2</v>
          </cell>
          <cell r="F10">
            <v>0.9827898989898991</v>
          </cell>
        </row>
        <row r="11">
          <cell r="A11" t="str">
            <v>BARÃO DO TRIUNFO1991</v>
          </cell>
          <cell r="B11" t="str">
            <v>BARÃO DO TRIUNFO</v>
          </cell>
          <cell r="C11">
            <v>1991</v>
          </cell>
          <cell r="D11">
            <v>48.53</v>
          </cell>
          <cell r="E11">
            <v>1.2</v>
          </cell>
          <cell r="F11">
            <v>0</v>
          </cell>
        </row>
        <row r="12">
          <cell r="A12" t="str">
            <v>BARÃO DO TRIUNFO2000</v>
          </cell>
          <cell r="B12" t="str">
            <v>BARÃO DO TRIUNFO</v>
          </cell>
          <cell r="C12">
            <v>2000</v>
          </cell>
          <cell r="D12">
            <v>78.84</v>
          </cell>
          <cell r="E12">
            <v>1.53</v>
          </cell>
          <cell r="F12">
            <v>98.02</v>
          </cell>
        </row>
        <row r="13">
          <cell r="A13" t="str">
            <v>BARÃO DO TRIUNFO2010</v>
          </cell>
          <cell r="B13" t="str">
            <v>BARÃO DO TRIUNFO</v>
          </cell>
          <cell r="C13">
            <v>2010</v>
          </cell>
          <cell r="D13">
            <v>99.37</v>
          </cell>
          <cell r="E13">
            <v>1.43</v>
          </cell>
          <cell r="F13">
            <v>98.72</v>
          </cell>
        </row>
        <row r="14">
          <cell r="A14" t="str">
            <v>BUTIÁ1991</v>
          </cell>
          <cell r="B14" t="str">
            <v>BUTIÁ</v>
          </cell>
          <cell r="C14">
            <v>1991</v>
          </cell>
          <cell r="D14">
            <v>95.67</v>
          </cell>
          <cell r="E14">
            <v>3.33</v>
          </cell>
          <cell r="F14">
            <v>76.11</v>
          </cell>
        </row>
        <row r="15">
          <cell r="A15" t="str">
            <v>BUTIÁ2000</v>
          </cell>
          <cell r="B15" t="str">
            <v>BUTIÁ</v>
          </cell>
          <cell r="C15">
            <v>2000</v>
          </cell>
          <cell r="D15">
            <v>98.95</v>
          </cell>
          <cell r="E15">
            <v>1.38</v>
          </cell>
          <cell r="F15">
            <v>97.96</v>
          </cell>
        </row>
        <row r="16">
          <cell r="A16" t="str">
            <v>BUTIÁ2010</v>
          </cell>
          <cell r="B16" t="str">
            <v>BUTIÁ</v>
          </cell>
          <cell r="C16">
            <v>2010</v>
          </cell>
          <cell r="D16">
            <v>99.41</v>
          </cell>
          <cell r="E16">
            <v>0.31</v>
          </cell>
          <cell r="F16">
            <v>99.69</v>
          </cell>
        </row>
        <row r="17">
          <cell r="A17" t="str">
            <v>CHARQUEADAS1991</v>
          </cell>
          <cell r="B17" t="str">
            <v>CHARQUEADAS</v>
          </cell>
          <cell r="C17">
            <v>1991</v>
          </cell>
          <cell r="D17">
            <v>97.43</v>
          </cell>
          <cell r="E17">
            <v>0.82</v>
          </cell>
          <cell r="F17">
            <v>93.28</v>
          </cell>
        </row>
        <row r="18">
          <cell r="A18" t="str">
            <v>CHARQUEADAS2000</v>
          </cell>
          <cell r="B18" t="str">
            <v>CHARQUEADAS</v>
          </cell>
          <cell r="C18">
            <v>2000</v>
          </cell>
          <cell r="D18">
            <v>99.81</v>
          </cell>
          <cell r="E18">
            <v>0.97</v>
          </cell>
          <cell r="F18">
            <v>98.89</v>
          </cell>
        </row>
        <row r="19">
          <cell r="A19" t="str">
            <v>CHARQUEADAS2010</v>
          </cell>
          <cell r="B19" t="str">
            <v>CHARQUEADAS</v>
          </cell>
          <cell r="C19">
            <v>2010</v>
          </cell>
          <cell r="D19">
            <v>99.97</v>
          </cell>
          <cell r="E19">
            <v>0</v>
          </cell>
          <cell r="F19">
            <v>99.72</v>
          </cell>
        </row>
        <row r="20">
          <cell r="A20" t="str">
            <v>ELDORADO DO SUL1991</v>
          </cell>
          <cell r="B20" t="str">
            <v>ELDORADO DO SUL</v>
          </cell>
          <cell r="C20">
            <v>1991</v>
          </cell>
          <cell r="D20">
            <v>92.7</v>
          </cell>
          <cell r="E20">
            <v>1.69</v>
          </cell>
          <cell r="F20">
            <v>90.27</v>
          </cell>
        </row>
        <row r="21">
          <cell r="A21" t="str">
            <v>ELDORADO DO SUL2000</v>
          </cell>
          <cell r="B21" t="str">
            <v>ELDORADO DO SUL</v>
          </cell>
          <cell r="C21">
            <v>2000</v>
          </cell>
          <cell r="D21">
            <v>98.95</v>
          </cell>
          <cell r="E21">
            <v>2.21</v>
          </cell>
          <cell r="F21">
            <v>98.25</v>
          </cell>
        </row>
        <row r="22">
          <cell r="A22" t="str">
            <v>ELDORADO DO SUL2010</v>
          </cell>
          <cell r="B22" t="str">
            <v>ELDORADO DO SUL</v>
          </cell>
          <cell r="C22">
            <v>2010</v>
          </cell>
          <cell r="D22">
            <v>99.57</v>
          </cell>
          <cell r="E22">
            <v>0.52</v>
          </cell>
          <cell r="F22">
            <v>98.89</v>
          </cell>
        </row>
        <row r="23">
          <cell r="A23" t="str">
            <v>GENERAL CÂMARA1991</v>
          </cell>
          <cell r="B23" t="str">
            <v>GENERAL CÂMARA</v>
          </cell>
          <cell r="C23">
            <v>1991</v>
          </cell>
          <cell r="D23">
            <v>80.239999999999995</v>
          </cell>
          <cell r="E23">
            <v>1.87</v>
          </cell>
          <cell r="F23">
            <v>78.7</v>
          </cell>
        </row>
        <row r="24">
          <cell r="A24" t="str">
            <v>GENERAL CÂMARA2000</v>
          </cell>
          <cell r="B24" t="str">
            <v>GENERAL CÂMARA</v>
          </cell>
          <cell r="C24">
            <v>2000</v>
          </cell>
          <cell r="D24">
            <v>96.33</v>
          </cell>
          <cell r="E24">
            <v>7.71</v>
          </cell>
          <cell r="F24">
            <v>94.27</v>
          </cell>
        </row>
        <row r="25">
          <cell r="A25" t="str">
            <v>GENERAL CÂMARA2010</v>
          </cell>
          <cell r="B25" t="str">
            <v>GENERAL CÂMARA</v>
          </cell>
          <cell r="C25">
            <v>2010</v>
          </cell>
          <cell r="D25">
            <v>99.57</v>
          </cell>
          <cell r="E25">
            <v>3.28</v>
          </cell>
          <cell r="F25">
            <v>97.47</v>
          </cell>
        </row>
        <row r="26">
          <cell r="A26" t="str">
            <v>MINAS DO LEÃO1991</v>
          </cell>
          <cell r="B26" t="str">
            <v>MINAS DO LEÃO</v>
          </cell>
          <cell r="C26">
            <v>1991</v>
          </cell>
          <cell r="D26">
            <v>92.23</v>
          </cell>
          <cell r="E26">
            <v>2.84</v>
          </cell>
          <cell r="F26">
            <v>66.03</v>
          </cell>
        </row>
        <row r="27">
          <cell r="A27" t="str">
            <v>MINAS DO LEÃO2000</v>
          </cell>
          <cell r="B27" t="str">
            <v>MINAS DO LEÃO</v>
          </cell>
          <cell r="C27">
            <v>2000</v>
          </cell>
          <cell r="D27">
            <v>99.07</v>
          </cell>
          <cell r="E27">
            <v>1.41</v>
          </cell>
          <cell r="F27">
            <v>97.36</v>
          </cell>
        </row>
        <row r="28">
          <cell r="A28" t="str">
            <v>MINAS DO LEÃO2010</v>
          </cell>
          <cell r="B28" t="str">
            <v>MINAS DO LEÃO</v>
          </cell>
          <cell r="C28">
            <v>2010</v>
          </cell>
          <cell r="D28">
            <v>99.79</v>
          </cell>
          <cell r="E28">
            <v>0.21</v>
          </cell>
          <cell r="F28">
            <v>99.4</v>
          </cell>
        </row>
        <row r="29">
          <cell r="A29" t="str">
            <v>SÃO JERÔNIMO1991</v>
          </cell>
          <cell r="B29" t="str">
            <v>SÃO JERÔNIMO</v>
          </cell>
          <cell r="C29">
            <v>1991</v>
          </cell>
          <cell r="D29">
            <v>77.349999999999994</v>
          </cell>
          <cell r="E29">
            <v>2.44</v>
          </cell>
          <cell r="F29">
            <v>86.81</v>
          </cell>
        </row>
        <row r="30">
          <cell r="A30" t="str">
            <v>SÃO JERÔNIMO2000</v>
          </cell>
          <cell r="B30" t="str">
            <v>SÃO JERÔNIMO</v>
          </cell>
          <cell r="C30">
            <v>2000</v>
          </cell>
          <cell r="D30">
            <v>93.9</v>
          </cell>
          <cell r="E30">
            <v>4.24</v>
          </cell>
          <cell r="F30">
            <v>96.31</v>
          </cell>
        </row>
        <row r="31">
          <cell r="A31" t="str">
            <v>SÃO JERÔNIMO2010</v>
          </cell>
          <cell r="B31" t="str">
            <v>SÃO JERÔNIMO</v>
          </cell>
          <cell r="C31">
            <v>2010</v>
          </cell>
          <cell r="D31">
            <v>99.37</v>
          </cell>
          <cell r="E31">
            <v>2.33</v>
          </cell>
          <cell r="F31">
            <v>97.85</v>
          </cell>
        </row>
        <row r="32">
          <cell r="A32" t="str">
            <v>TAPES1991</v>
          </cell>
          <cell r="B32" t="str">
            <v>TAPES</v>
          </cell>
          <cell r="C32">
            <v>1991</v>
          </cell>
          <cell r="D32">
            <v>91.09</v>
          </cell>
          <cell r="E32">
            <v>2.14</v>
          </cell>
          <cell r="F32">
            <v>91.74</v>
          </cell>
        </row>
        <row r="33">
          <cell r="A33" t="str">
            <v>TAPES2000</v>
          </cell>
          <cell r="B33" t="str">
            <v>TAPES</v>
          </cell>
          <cell r="C33">
            <v>2000</v>
          </cell>
          <cell r="D33">
            <v>97.78</v>
          </cell>
          <cell r="E33">
            <v>3.35</v>
          </cell>
          <cell r="F33">
            <v>98.21</v>
          </cell>
        </row>
        <row r="34">
          <cell r="A34" t="str">
            <v>TAPES2010</v>
          </cell>
          <cell r="B34" t="str">
            <v>TAPES</v>
          </cell>
          <cell r="C34">
            <v>2010</v>
          </cell>
          <cell r="D34">
            <v>99.79</v>
          </cell>
          <cell r="E34">
            <v>0.66</v>
          </cell>
          <cell r="F34">
            <v>99.62</v>
          </cell>
        </row>
        <row r="35">
          <cell r="A35" t="str">
            <v>TRIUNFO1991</v>
          </cell>
          <cell r="B35" t="str">
            <v>TRIUNFO</v>
          </cell>
          <cell r="C35">
            <v>1991</v>
          </cell>
          <cell r="D35">
            <v>90</v>
          </cell>
          <cell r="E35">
            <v>1.57</v>
          </cell>
          <cell r="F35">
            <v>68.97</v>
          </cell>
        </row>
        <row r="36">
          <cell r="A36" t="str">
            <v>TRIUNFO2000</v>
          </cell>
          <cell r="B36" t="str">
            <v>TRIUNFO</v>
          </cell>
          <cell r="C36">
            <v>2000</v>
          </cell>
          <cell r="D36">
            <v>97.88</v>
          </cell>
          <cell r="E36">
            <v>6.96</v>
          </cell>
          <cell r="F36">
            <v>96.9</v>
          </cell>
        </row>
        <row r="37">
          <cell r="A37" t="str">
            <v>TRIUNFO2010</v>
          </cell>
          <cell r="B37" t="str">
            <v>TRIUNFO</v>
          </cell>
          <cell r="C37">
            <v>2010</v>
          </cell>
          <cell r="D37">
            <v>99.72</v>
          </cell>
          <cell r="E37">
            <v>1.88</v>
          </cell>
          <cell r="F37">
            <v>98.84</v>
          </cell>
        </row>
        <row r="38">
          <cell r="A38" t="str">
            <v>CRISTAL1991</v>
          </cell>
          <cell r="B38" t="str">
            <v>CRISTAL</v>
          </cell>
          <cell r="C38">
            <v>1991</v>
          </cell>
        </row>
        <row r="39">
          <cell r="A39" t="str">
            <v>CRISTAL2000</v>
          </cell>
          <cell r="B39" t="str">
            <v>CRISTAL</v>
          </cell>
          <cell r="C39">
            <v>2000</v>
          </cell>
        </row>
        <row r="40">
          <cell r="A40" t="str">
            <v>CRISTAL2010</v>
          </cell>
          <cell r="B40" t="str">
            <v>CRISTAL</v>
          </cell>
          <cell r="C40">
            <v>2010</v>
          </cell>
        </row>
        <row r="41">
          <cell r="A41" t="str">
            <v>DIANÓPOLIS1991</v>
          </cell>
          <cell r="B41" t="str">
            <v>DIANÓPOLIS</v>
          </cell>
          <cell r="C41">
            <v>1991</v>
          </cell>
          <cell r="D41">
            <v>59.13</v>
          </cell>
          <cell r="E41">
            <v>10.3</v>
          </cell>
          <cell r="F41">
            <v>26.84</v>
          </cell>
        </row>
        <row r="42">
          <cell r="A42" t="str">
            <v>DIANÓPOLIS2000</v>
          </cell>
          <cell r="B42" t="str">
            <v>DIANÓPOLIS</v>
          </cell>
          <cell r="C42">
            <v>2000</v>
          </cell>
          <cell r="D42">
            <v>77.34</v>
          </cell>
          <cell r="E42">
            <v>6.77</v>
          </cell>
          <cell r="F42">
            <v>70.8</v>
          </cell>
        </row>
        <row r="43">
          <cell r="A43" t="str">
            <v>DIANÓPOLIS2010</v>
          </cell>
          <cell r="B43" t="str">
            <v>DIANÓPOLIS</v>
          </cell>
          <cell r="C43">
            <v>2010</v>
          </cell>
          <cell r="D43">
            <v>95.21</v>
          </cell>
          <cell r="E43">
            <v>10.59</v>
          </cell>
          <cell r="F43">
            <v>97.3</v>
          </cell>
        </row>
        <row r="44">
          <cell r="A44" t="str">
            <v>SÃO JULIÃO1991</v>
          </cell>
          <cell r="B44" t="str">
            <v>SÃO JULIÃO</v>
          </cell>
          <cell r="C44">
            <v>1991</v>
          </cell>
          <cell r="D44">
            <v>31.94</v>
          </cell>
          <cell r="E44">
            <v>71.069999999999993</v>
          </cell>
          <cell r="F44">
            <v>4.78</v>
          </cell>
        </row>
        <row r="45">
          <cell r="A45" t="str">
            <v>SÃO JULIÃO2000</v>
          </cell>
          <cell r="B45" t="str">
            <v>SÃO JULIÃO</v>
          </cell>
          <cell r="C45">
            <v>2000</v>
          </cell>
          <cell r="D45">
            <v>67.349999999999994</v>
          </cell>
          <cell r="E45">
            <v>8.07</v>
          </cell>
          <cell r="F45">
            <v>65.010000000000005</v>
          </cell>
        </row>
        <row r="46">
          <cell r="A46" t="str">
            <v>SÃO JULIÃO2010</v>
          </cell>
          <cell r="B46" t="str">
            <v>SÃO JULIÃO</v>
          </cell>
          <cell r="C46">
            <v>2010</v>
          </cell>
          <cell r="D46">
            <v>94.29</v>
          </cell>
          <cell r="E46">
            <v>17.98</v>
          </cell>
          <cell r="F46">
            <v>99.88</v>
          </cell>
        </row>
        <row r="47">
          <cell r="A47" t="str">
            <v>NORDESTE</v>
          </cell>
          <cell r="B47" t="str">
            <v>NORDESTE</v>
          </cell>
          <cell r="D47">
            <v>95.786008918617554</v>
          </cell>
          <cell r="E47">
            <v>17.7331828316611</v>
          </cell>
          <cell r="F47">
            <v>88.949124860646364</v>
          </cell>
        </row>
        <row r="48">
          <cell r="A48" t="str">
            <v>ALEGRETE DO PIAUÍ1991</v>
          </cell>
          <cell r="B48" t="str">
            <v>ALEGRETE DO PIAUÍ</v>
          </cell>
          <cell r="C48">
            <v>1991</v>
          </cell>
          <cell r="D48">
            <v>28.99</v>
          </cell>
          <cell r="E48">
            <v>84.79</v>
          </cell>
          <cell r="F48">
            <v>0</v>
          </cell>
        </row>
        <row r="49">
          <cell r="A49" t="str">
            <v>ALEGRETE DO PIAUÍ2000</v>
          </cell>
          <cell r="B49" t="str">
            <v>ALEGRETE DO PIAUÍ</v>
          </cell>
          <cell r="C49">
            <v>2000</v>
          </cell>
          <cell r="D49">
            <v>71.06</v>
          </cell>
          <cell r="E49">
            <v>8.23</v>
          </cell>
          <cell r="F49">
            <v>63.83</v>
          </cell>
        </row>
        <row r="50">
          <cell r="A50" t="str">
            <v>ALEGRETE DO PIAUÍ2010</v>
          </cell>
          <cell r="B50" t="str">
            <v>ALEGRETE DO PIAUÍ</v>
          </cell>
          <cell r="C50">
            <v>2010</v>
          </cell>
          <cell r="D50">
            <v>98.34</v>
          </cell>
          <cell r="E50">
            <v>3.89</v>
          </cell>
          <cell r="F50">
            <v>97.43</v>
          </cell>
        </row>
        <row r="51">
          <cell r="A51" t="str">
            <v>BOCAÍNA1991</v>
          </cell>
          <cell r="B51" t="str">
            <v>BOCAÍNA</v>
          </cell>
          <cell r="C51">
            <v>1991</v>
          </cell>
          <cell r="D51">
            <v>40.729999999999997</v>
          </cell>
          <cell r="E51">
            <v>56.77</v>
          </cell>
          <cell r="F51">
            <v>28.79</v>
          </cell>
        </row>
        <row r="52">
          <cell r="A52" t="str">
            <v>BOCAÍNA2000</v>
          </cell>
          <cell r="B52" t="str">
            <v>BOCAÍNA</v>
          </cell>
          <cell r="C52">
            <v>2000</v>
          </cell>
          <cell r="D52">
            <v>70.78</v>
          </cell>
          <cell r="E52">
            <v>0</v>
          </cell>
          <cell r="F52">
            <v>39.69</v>
          </cell>
        </row>
        <row r="53">
          <cell r="A53" t="str">
            <v>BOCAÍNA2010</v>
          </cell>
          <cell r="B53" t="str">
            <v>BOCAÍNA</v>
          </cell>
          <cell r="C53">
            <v>2010</v>
          </cell>
          <cell r="D53">
            <v>97.68</v>
          </cell>
          <cell r="E53">
            <v>1.32</v>
          </cell>
          <cell r="F53">
            <v>96.69</v>
          </cell>
        </row>
        <row r="54">
          <cell r="A54" t="str">
            <v>CUMARU1991</v>
          </cell>
          <cell r="B54" t="str">
            <v>CUMARU</v>
          </cell>
          <cell r="C54">
            <v>1991</v>
          </cell>
          <cell r="D54">
            <v>50.5</v>
          </cell>
          <cell r="E54">
            <v>34.82</v>
          </cell>
          <cell r="F54">
            <v>46.77</v>
          </cell>
        </row>
        <row r="55">
          <cell r="A55" t="str">
            <v>CUMARU2000</v>
          </cell>
          <cell r="B55" t="str">
            <v>CUMARU</v>
          </cell>
          <cell r="C55">
            <v>2000</v>
          </cell>
          <cell r="D55">
            <v>94.43</v>
          </cell>
          <cell r="E55">
            <v>54.66</v>
          </cell>
          <cell r="F55">
            <v>84.39</v>
          </cell>
        </row>
        <row r="56">
          <cell r="A56" t="str">
            <v>CUMARU2010</v>
          </cell>
          <cell r="B56" t="str">
            <v>CUMARU</v>
          </cell>
          <cell r="C56">
            <v>2010</v>
          </cell>
          <cell r="D56">
            <v>99.74</v>
          </cell>
          <cell r="E56">
            <v>52.66</v>
          </cell>
          <cell r="F56">
            <v>90.44</v>
          </cell>
        </row>
        <row r="57">
          <cell r="A57" t="str">
            <v>FRONTEIRAS1991</v>
          </cell>
          <cell r="B57" t="str">
            <v>FRONTEIRAS</v>
          </cell>
          <cell r="C57">
            <v>1991</v>
          </cell>
          <cell r="D57">
            <v>39.24</v>
          </cell>
          <cell r="E57">
            <v>11.27</v>
          </cell>
          <cell r="F57">
            <v>37.35</v>
          </cell>
        </row>
        <row r="58">
          <cell r="A58" t="str">
            <v>FRONTEIRAS2000</v>
          </cell>
          <cell r="B58" t="str">
            <v>FRONTEIRAS</v>
          </cell>
          <cell r="C58">
            <v>2000</v>
          </cell>
          <cell r="D58">
            <v>63.52</v>
          </cell>
          <cell r="E58">
            <v>8.41</v>
          </cell>
          <cell r="F58">
            <v>41.31</v>
          </cell>
        </row>
        <row r="59">
          <cell r="A59" t="str">
            <v>FRONTEIRAS2010</v>
          </cell>
          <cell r="B59" t="str">
            <v>FRONTEIRAS</v>
          </cell>
          <cell r="C59">
            <v>2010</v>
          </cell>
          <cell r="D59">
            <v>96.8</v>
          </cell>
          <cell r="E59">
            <v>9.5500000000000007</v>
          </cell>
          <cell r="F59">
            <v>88.77</v>
          </cell>
        </row>
        <row r="60">
          <cell r="A60" t="str">
            <v>PAES LANDIM1991</v>
          </cell>
          <cell r="B60" t="str">
            <v>PAES LANDIM</v>
          </cell>
          <cell r="C60">
            <v>1991</v>
          </cell>
          <cell r="D60">
            <v>50.9</v>
          </cell>
          <cell r="E60">
            <v>23.89</v>
          </cell>
          <cell r="F60">
            <v>28.3</v>
          </cell>
        </row>
        <row r="61">
          <cell r="A61" t="str">
            <v>PAES LANDIM2000</v>
          </cell>
          <cell r="B61" t="str">
            <v>PAES LANDIM</v>
          </cell>
          <cell r="C61">
            <v>2000</v>
          </cell>
          <cell r="D61">
            <v>67.67</v>
          </cell>
          <cell r="E61">
            <v>1.72</v>
          </cell>
          <cell r="F61">
            <v>97.25</v>
          </cell>
        </row>
        <row r="62">
          <cell r="A62" t="str">
            <v>PAES LANDIM2010</v>
          </cell>
          <cell r="B62" t="str">
            <v>PAES LANDIM</v>
          </cell>
          <cell r="C62">
            <v>2010</v>
          </cell>
          <cell r="D62">
            <v>85.32</v>
          </cell>
          <cell r="E62">
            <v>12.1</v>
          </cell>
          <cell r="F62">
            <v>99.75</v>
          </cell>
        </row>
        <row r="63">
          <cell r="A63" t="str">
            <v>PICOS1991</v>
          </cell>
          <cell r="B63" t="str">
            <v>PICOS</v>
          </cell>
          <cell r="C63">
            <v>1991</v>
          </cell>
          <cell r="D63">
            <v>84.94</v>
          </cell>
          <cell r="E63">
            <v>16.79</v>
          </cell>
          <cell r="F63">
            <v>37.869999999999997</v>
          </cell>
        </row>
        <row r="64">
          <cell r="A64" t="str">
            <v>PICOS2000</v>
          </cell>
          <cell r="B64" t="str">
            <v>PICOS</v>
          </cell>
          <cell r="C64">
            <v>2000</v>
          </cell>
          <cell r="D64">
            <v>95.36</v>
          </cell>
          <cell r="E64">
            <v>4.78</v>
          </cell>
          <cell r="F64">
            <v>75.95</v>
          </cell>
        </row>
        <row r="65">
          <cell r="A65" t="str">
            <v>PICOS2010</v>
          </cell>
          <cell r="B65" t="str">
            <v>PICOS</v>
          </cell>
          <cell r="C65">
            <v>2010</v>
          </cell>
          <cell r="D65">
            <v>99.28</v>
          </cell>
          <cell r="E65">
            <v>2.9</v>
          </cell>
          <cell r="F65">
            <v>95.29</v>
          </cell>
        </row>
        <row r="66">
          <cell r="A66" t="str">
            <v>SÃO JOÃO DO PIAUÍ1991</v>
          </cell>
          <cell r="B66" t="str">
            <v>SÃO JOÃO DO PIAUÍ</v>
          </cell>
          <cell r="C66">
            <v>1991</v>
          </cell>
          <cell r="D66">
            <v>57.31</v>
          </cell>
          <cell r="E66">
            <v>27.44</v>
          </cell>
          <cell r="F66">
            <v>27.29</v>
          </cell>
        </row>
        <row r="67">
          <cell r="A67" t="str">
            <v>SÃO JOÃO DO PIAUÍ2000</v>
          </cell>
          <cell r="B67" t="str">
            <v>SÃO JOÃO DO PIAUÍ</v>
          </cell>
          <cell r="C67">
            <v>2000</v>
          </cell>
          <cell r="D67">
            <v>77.739999999999995</v>
          </cell>
          <cell r="E67">
            <v>3.67</v>
          </cell>
          <cell r="F67">
            <v>81.290000000000006</v>
          </cell>
        </row>
        <row r="68">
          <cell r="A68" t="str">
            <v>SÃO JOÃO DO PIAUÍ2010</v>
          </cell>
          <cell r="B68" t="str">
            <v>SÃO JOÃO DO PIAUÍ</v>
          </cell>
          <cell r="C68">
            <v>2010</v>
          </cell>
          <cell r="D68">
            <v>96.04</v>
          </cell>
          <cell r="E68">
            <v>8.0500000000000007</v>
          </cell>
          <cell r="F68">
            <v>92.05</v>
          </cell>
        </row>
        <row r="69">
          <cell r="A69" t="str">
            <v>CURRAL NOVO DO PIAUÍ1991</v>
          </cell>
          <cell r="B69" t="str">
            <v>CURRAL NOVO DO PIAUÍ</v>
          </cell>
          <cell r="C69">
            <v>1991</v>
          </cell>
          <cell r="D69">
            <v>4.3600000000000003</v>
          </cell>
          <cell r="E69">
            <v>41.48</v>
          </cell>
          <cell r="F69">
            <v>0</v>
          </cell>
        </row>
        <row r="70">
          <cell r="A70" t="str">
            <v>CURRAL NOVO DO PIAUÍ2000</v>
          </cell>
          <cell r="B70" t="str">
            <v>CURRAL NOVO DO PIAUÍ</v>
          </cell>
          <cell r="C70">
            <v>2000</v>
          </cell>
          <cell r="D70">
            <v>24.92</v>
          </cell>
          <cell r="E70">
            <v>19.55</v>
          </cell>
          <cell r="F70">
            <v>0</v>
          </cell>
        </row>
        <row r="71">
          <cell r="A71" t="str">
            <v>CURRAL NOVO DO PIAUÍ2010</v>
          </cell>
          <cell r="B71" t="str">
            <v>CURRAL NOVO DO PIAUÍ</v>
          </cell>
          <cell r="C71">
            <v>2010</v>
          </cell>
          <cell r="D71">
            <v>53.2</v>
          </cell>
          <cell r="E71">
            <v>26.03</v>
          </cell>
          <cell r="F71">
            <v>95</v>
          </cell>
        </row>
        <row r="72">
          <cell r="A72" t="str">
            <v>PAQUETÁ1991</v>
          </cell>
          <cell r="B72" t="str">
            <v>PAQUETÁ</v>
          </cell>
          <cell r="C72">
            <v>1991</v>
          </cell>
          <cell r="D72">
            <v>14.36</v>
          </cell>
          <cell r="E72">
            <v>78.83</v>
          </cell>
          <cell r="F72">
            <v>0</v>
          </cell>
        </row>
        <row r="73">
          <cell r="A73" t="str">
            <v>PAQUETÁ2000</v>
          </cell>
          <cell r="B73" t="str">
            <v>PAQUETÁ</v>
          </cell>
          <cell r="C73">
            <v>2000</v>
          </cell>
          <cell r="D73">
            <v>59.65</v>
          </cell>
          <cell r="E73">
            <v>1.1499999999999999</v>
          </cell>
          <cell r="F73">
            <v>20.66</v>
          </cell>
        </row>
        <row r="74">
          <cell r="A74" t="str">
            <v>PAQUETÁ2010</v>
          </cell>
          <cell r="B74" t="str">
            <v>PAQUETÁ</v>
          </cell>
          <cell r="C74">
            <v>2010</v>
          </cell>
          <cell r="D74">
            <v>90.83</v>
          </cell>
          <cell r="E74">
            <v>2.63</v>
          </cell>
          <cell r="F74">
            <v>80.03</v>
          </cell>
        </row>
        <row r="75">
          <cell r="A75" t="str">
            <v>CARIDADE DO PIAUÍ1991</v>
          </cell>
          <cell r="B75" t="str">
            <v>CARIDADE DO PIAUÍ</v>
          </cell>
          <cell r="C75">
            <v>1991</v>
          </cell>
          <cell r="D75">
            <v>0.71</v>
          </cell>
          <cell r="E75">
            <v>65.349999999999994</v>
          </cell>
          <cell r="F75">
            <v>0</v>
          </cell>
        </row>
        <row r="76">
          <cell r="A76" t="str">
            <v>CARIDADE DO PIAUÍ2000</v>
          </cell>
          <cell r="B76" t="str">
            <v>CARIDADE DO PIAUÍ</v>
          </cell>
          <cell r="C76">
            <v>2000</v>
          </cell>
          <cell r="D76">
            <v>27.81</v>
          </cell>
          <cell r="E76">
            <v>5.99</v>
          </cell>
          <cell r="F76">
            <v>1.37</v>
          </cell>
        </row>
        <row r="77">
          <cell r="A77" t="str">
            <v>CARIDADE DO PIAUÍ2010</v>
          </cell>
          <cell r="B77" t="str">
            <v>CARIDADE DO PIAUÍ</v>
          </cell>
          <cell r="C77">
            <v>2010</v>
          </cell>
          <cell r="D77">
            <v>75.86</v>
          </cell>
          <cell r="E77">
            <v>34.909999999999997</v>
          </cell>
          <cell r="F77">
            <v>82.54</v>
          </cell>
        </row>
        <row r="78">
          <cell r="A78" t="str">
            <v>DOM EXPEDITO LOPES1991</v>
          </cell>
          <cell r="B78" t="str">
            <v>DOM EXPEDITO LOPES</v>
          </cell>
          <cell r="C78">
            <v>1991</v>
          </cell>
          <cell r="D78">
            <v>77.510000000000005</v>
          </cell>
          <cell r="E78">
            <v>25.49</v>
          </cell>
          <cell r="F78">
            <v>6.02</v>
          </cell>
        </row>
        <row r="79">
          <cell r="A79" t="str">
            <v>DOM EXPEDITO LOPES2000</v>
          </cell>
          <cell r="B79" t="str">
            <v>DOM EXPEDITO LOPES</v>
          </cell>
          <cell r="C79">
            <v>2000</v>
          </cell>
          <cell r="D79">
            <v>97.78</v>
          </cell>
          <cell r="E79">
            <v>2.95</v>
          </cell>
          <cell r="F79">
            <v>53.16</v>
          </cell>
        </row>
        <row r="80">
          <cell r="A80" t="str">
            <v>DOM EXPEDITO LOPES2010</v>
          </cell>
          <cell r="B80" t="str">
            <v>DOM EXPEDITO LOPES</v>
          </cell>
          <cell r="C80">
            <v>2010</v>
          </cell>
          <cell r="D80">
            <v>99.37</v>
          </cell>
          <cell r="E80">
            <v>6.18</v>
          </cell>
          <cell r="F80">
            <v>93.18</v>
          </cell>
        </row>
        <row r="81">
          <cell r="A81" t="str">
            <v>FLORIANO1991</v>
          </cell>
          <cell r="B81" t="str">
            <v>FLORIANO</v>
          </cell>
          <cell r="C81">
            <v>1991</v>
          </cell>
          <cell r="D81">
            <v>80.459999999999994</v>
          </cell>
          <cell r="E81">
            <v>14.11</v>
          </cell>
          <cell r="F81">
            <v>37.450000000000003</v>
          </cell>
        </row>
        <row r="82">
          <cell r="A82" t="str">
            <v>FLORIANO2000</v>
          </cell>
          <cell r="B82" t="str">
            <v>FLORIANO</v>
          </cell>
          <cell r="C82">
            <v>2000</v>
          </cell>
          <cell r="D82">
            <v>88.77</v>
          </cell>
          <cell r="E82">
            <v>2.59</v>
          </cell>
          <cell r="F82">
            <v>74.2</v>
          </cell>
        </row>
        <row r="83">
          <cell r="A83" t="str">
            <v>FLORIANO2010</v>
          </cell>
          <cell r="B83" t="str">
            <v>FLORIANO</v>
          </cell>
          <cell r="C83">
            <v>2010</v>
          </cell>
          <cell r="D83">
            <v>94.35</v>
          </cell>
          <cell r="E83">
            <v>2.5299999999999998</v>
          </cell>
          <cell r="F83">
            <v>93.11</v>
          </cell>
        </row>
        <row r="84">
          <cell r="A84" t="str">
            <v>JOÃO COSTA1991</v>
          </cell>
          <cell r="B84" t="str">
            <v>JOÃO COSTA</v>
          </cell>
          <cell r="C84">
            <v>1991</v>
          </cell>
          <cell r="D84">
            <v>15.3</v>
          </cell>
          <cell r="E84">
            <v>80.77</v>
          </cell>
          <cell r="F84">
            <v>0</v>
          </cell>
        </row>
        <row r="85">
          <cell r="A85" t="str">
            <v>JOÃO COSTA2000</v>
          </cell>
          <cell r="B85" t="str">
            <v>JOÃO COSTA</v>
          </cell>
          <cell r="C85">
            <v>2000</v>
          </cell>
          <cell r="D85">
            <v>55.11</v>
          </cell>
          <cell r="E85">
            <v>1.87</v>
          </cell>
          <cell r="F85">
            <v>31.81</v>
          </cell>
        </row>
        <row r="86">
          <cell r="A86" t="str">
            <v>JOÃO COSTA2010</v>
          </cell>
          <cell r="B86" t="str">
            <v>JOÃO COSTA</v>
          </cell>
          <cell r="C86">
            <v>2010</v>
          </cell>
          <cell r="D86">
            <v>90.93</v>
          </cell>
          <cell r="E86">
            <v>20.11</v>
          </cell>
          <cell r="F86">
            <v>57.86</v>
          </cell>
        </row>
        <row r="87">
          <cell r="A87" t="str">
            <v>JOSÉ DE FREITAS1991</v>
          </cell>
          <cell r="B87" t="str">
            <v>JOSÉ DE FREITAS</v>
          </cell>
          <cell r="C87">
            <v>1991</v>
          </cell>
          <cell r="D87">
            <v>48.46</v>
          </cell>
          <cell r="E87">
            <v>45.31</v>
          </cell>
          <cell r="F87">
            <v>1.38</v>
          </cell>
        </row>
        <row r="88">
          <cell r="A88" t="str">
            <v>JOSÉ DE FREITAS2000</v>
          </cell>
          <cell r="B88" t="str">
            <v>JOSÉ DE FREITAS</v>
          </cell>
          <cell r="C88">
            <v>2000</v>
          </cell>
          <cell r="D88">
            <v>78.44</v>
          </cell>
          <cell r="E88">
            <v>11.41</v>
          </cell>
          <cell r="F88">
            <v>31.56</v>
          </cell>
        </row>
        <row r="89">
          <cell r="A89" t="str">
            <v>JOSÉ DE FREITAS2010</v>
          </cell>
          <cell r="B89" t="str">
            <v>JOSÉ DE FREITAS</v>
          </cell>
          <cell r="C89">
            <v>2010</v>
          </cell>
          <cell r="D89">
            <v>96.53</v>
          </cell>
          <cell r="E89">
            <v>11.41</v>
          </cell>
          <cell r="F89">
            <v>41.92</v>
          </cell>
        </row>
        <row r="90">
          <cell r="A90" t="str">
            <v>OEIRAS1991</v>
          </cell>
          <cell r="B90" t="str">
            <v>OEIRAS</v>
          </cell>
          <cell r="C90">
            <v>1991</v>
          </cell>
          <cell r="D90">
            <v>43.08</v>
          </cell>
          <cell r="E90">
            <v>45.37</v>
          </cell>
          <cell r="F90">
            <v>41.79</v>
          </cell>
        </row>
        <row r="91">
          <cell r="A91" t="str">
            <v>OEIRAS2000</v>
          </cell>
          <cell r="B91" t="str">
            <v>OEIRAS</v>
          </cell>
          <cell r="C91">
            <v>2000</v>
          </cell>
          <cell r="D91">
            <v>61.61</v>
          </cell>
          <cell r="E91">
            <v>1.9</v>
          </cell>
          <cell r="F91">
            <v>54.3</v>
          </cell>
        </row>
        <row r="92">
          <cell r="A92" t="str">
            <v>OEIRAS2010</v>
          </cell>
          <cell r="B92" t="str">
            <v>OEIRAS</v>
          </cell>
          <cell r="C92">
            <v>2010</v>
          </cell>
          <cell r="D92">
            <v>87.99</v>
          </cell>
          <cell r="E92">
            <v>2.77</v>
          </cell>
          <cell r="F92">
            <v>85.33</v>
          </cell>
        </row>
        <row r="93">
          <cell r="A93" t="str">
            <v>PIRACURUCA1991</v>
          </cell>
          <cell r="B93" t="str">
            <v>PIRACURUCA</v>
          </cell>
          <cell r="C93">
            <v>1991</v>
          </cell>
          <cell r="D93">
            <v>54.71</v>
          </cell>
          <cell r="E93">
            <v>25.69</v>
          </cell>
          <cell r="F93">
            <v>2.16</v>
          </cell>
        </row>
        <row r="94">
          <cell r="A94" t="str">
            <v>PIRACURUCA2000</v>
          </cell>
          <cell r="B94" t="str">
            <v>PIRACURUCA</v>
          </cell>
          <cell r="C94">
            <v>2000</v>
          </cell>
          <cell r="D94">
            <v>73.099999999999994</v>
          </cell>
          <cell r="E94">
            <v>2.4</v>
          </cell>
          <cell r="F94">
            <v>53.97</v>
          </cell>
        </row>
        <row r="95">
          <cell r="A95" t="str">
            <v>PIRACURUCA2010</v>
          </cell>
          <cell r="B95" t="str">
            <v>PIRACURUCA</v>
          </cell>
          <cell r="C95">
            <v>2010</v>
          </cell>
          <cell r="D95">
            <v>88.51</v>
          </cell>
          <cell r="E95">
            <v>9.43</v>
          </cell>
          <cell r="F95">
            <v>81.650000000000006</v>
          </cell>
        </row>
        <row r="96">
          <cell r="A96" t="str">
            <v>PIRIPIRI1991</v>
          </cell>
          <cell r="B96" t="str">
            <v>PIRIPIRI</v>
          </cell>
          <cell r="C96">
            <v>1991</v>
          </cell>
          <cell r="D96">
            <v>59.39</v>
          </cell>
          <cell r="E96">
            <v>33.630000000000003</v>
          </cell>
          <cell r="F96">
            <v>7.32</v>
          </cell>
        </row>
        <row r="97">
          <cell r="A97" t="str">
            <v>PIRIPIRI2000</v>
          </cell>
          <cell r="B97" t="str">
            <v>PIRIPIRI</v>
          </cell>
          <cell r="C97">
            <v>2000</v>
          </cell>
          <cell r="D97">
            <v>82.14</v>
          </cell>
          <cell r="E97">
            <v>9.16</v>
          </cell>
          <cell r="F97">
            <v>50.75</v>
          </cell>
        </row>
        <row r="98">
          <cell r="A98" t="str">
            <v>PIRIPIRI2010</v>
          </cell>
          <cell r="B98" t="str">
            <v>PIRIPIRI</v>
          </cell>
          <cell r="C98">
            <v>2010</v>
          </cell>
          <cell r="D98">
            <v>95.45</v>
          </cell>
          <cell r="E98">
            <v>8.6300000000000008</v>
          </cell>
          <cell r="F98">
            <v>86.12</v>
          </cell>
        </row>
        <row r="99">
          <cell r="A99" t="str">
            <v>DIAS D` ÁVILA1991</v>
          </cell>
          <cell r="B99" t="str">
            <v>DIAS D` ÁVILA</v>
          </cell>
          <cell r="C99">
            <v>1991</v>
          </cell>
          <cell r="D99">
            <v>96.51</v>
          </cell>
          <cell r="E99">
            <v>6.93</v>
          </cell>
          <cell r="F99">
            <v>41.18</v>
          </cell>
        </row>
        <row r="100">
          <cell r="A100" t="str">
            <v>DIAS D` ÁVILA2000</v>
          </cell>
          <cell r="B100" t="str">
            <v>DIAS D` ÁVILA</v>
          </cell>
          <cell r="C100">
            <v>2000</v>
          </cell>
          <cell r="D100">
            <v>98.57</v>
          </cell>
          <cell r="E100">
            <v>5.66</v>
          </cell>
          <cell r="F100">
            <v>89.31</v>
          </cell>
        </row>
        <row r="101">
          <cell r="A101" t="str">
            <v>DIAS D` ÁVILA2010</v>
          </cell>
          <cell r="B101" t="str">
            <v>DIAS D` ÁVILA</v>
          </cell>
          <cell r="C101">
            <v>2010</v>
          </cell>
          <cell r="D101">
            <v>99.41</v>
          </cell>
          <cell r="E101">
            <v>6.82</v>
          </cell>
          <cell r="F101">
            <v>91.64</v>
          </cell>
        </row>
      </sheetData>
      <sheetData sheetId="15">
        <row r="2">
          <cell r="A2" t="str">
            <v>MANAQUIRI2002</v>
          </cell>
          <cell r="B2" t="str">
            <v>MANAQUIRI</v>
          </cell>
          <cell r="C2">
            <v>2002</v>
          </cell>
          <cell r="D2">
            <v>13130</v>
          </cell>
        </row>
        <row r="3">
          <cell r="A3" t="str">
            <v>MANAQUIRI2003</v>
          </cell>
          <cell r="B3" t="str">
            <v>MANAQUIRI</v>
          </cell>
          <cell r="C3">
            <v>2003</v>
          </cell>
          <cell r="D3">
            <v>13325</v>
          </cell>
        </row>
        <row r="4">
          <cell r="A4" t="str">
            <v>MANAQUIRI2004</v>
          </cell>
          <cell r="B4" t="str">
            <v>MANAQUIRI</v>
          </cell>
          <cell r="C4">
            <v>2004</v>
          </cell>
          <cell r="D4">
            <v>13655</v>
          </cell>
        </row>
        <row r="5">
          <cell r="A5" t="str">
            <v>MANAQUIRI2005</v>
          </cell>
          <cell r="B5" t="str">
            <v>MANAQUIRI</v>
          </cell>
          <cell r="C5">
            <v>2005</v>
          </cell>
          <cell r="D5">
            <v>13918</v>
          </cell>
        </row>
        <row r="6">
          <cell r="A6" t="str">
            <v>MANAQUIRI2006</v>
          </cell>
          <cell r="B6" t="str">
            <v>MANAQUIRI</v>
          </cell>
          <cell r="C6">
            <v>2006</v>
          </cell>
          <cell r="D6">
            <v>14140</v>
          </cell>
        </row>
        <row r="7">
          <cell r="A7" t="str">
            <v>MANAQUIRI2007</v>
          </cell>
          <cell r="B7" t="str">
            <v>MANAQUIRI</v>
          </cell>
          <cell r="C7">
            <v>2007</v>
          </cell>
          <cell r="D7">
            <v>19956</v>
          </cell>
        </row>
        <row r="8">
          <cell r="A8" t="str">
            <v>MANAQUIRI2008</v>
          </cell>
          <cell r="B8" t="str">
            <v>MANAQUIRI</v>
          </cell>
          <cell r="C8">
            <v>2008</v>
          </cell>
          <cell r="D8">
            <v>20095</v>
          </cell>
        </row>
        <row r="9">
          <cell r="A9" t="str">
            <v>MANAQUIRI2009</v>
          </cell>
          <cell r="B9" t="str">
            <v>MANAQUIRI</v>
          </cell>
          <cell r="C9">
            <v>2009</v>
          </cell>
          <cell r="D9">
            <v>20836</v>
          </cell>
        </row>
        <row r="10">
          <cell r="A10" t="str">
            <v>MANAQUIRI2010</v>
          </cell>
          <cell r="B10" t="str">
            <v>MANAQUIRI</v>
          </cell>
          <cell r="C10">
            <v>2010</v>
          </cell>
          <cell r="D10">
            <v>22807</v>
          </cell>
        </row>
        <row r="11">
          <cell r="A11" t="str">
            <v>MANAQUIRI2011</v>
          </cell>
          <cell r="B11" t="str">
            <v>MANAQUIRI</v>
          </cell>
          <cell r="C11">
            <v>2011</v>
          </cell>
          <cell r="D11">
            <v>23575</v>
          </cell>
        </row>
        <row r="12">
          <cell r="A12" t="str">
            <v>MANAQUIRI2012</v>
          </cell>
          <cell r="B12" t="str">
            <v>MANAQUIRI</v>
          </cell>
          <cell r="C12">
            <v>2012</v>
          </cell>
          <cell r="D12">
            <v>24325</v>
          </cell>
        </row>
        <row r="13">
          <cell r="A13" t="str">
            <v>MANAQUIRI2013</v>
          </cell>
          <cell r="B13" t="str">
            <v>MANAQUIRI</v>
          </cell>
          <cell r="C13">
            <v>2013</v>
          </cell>
          <cell r="D13">
            <v>26530</v>
          </cell>
        </row>
        <row r="14">
          <cell r="A14" t="str">
            <v>MANAQUIRI2014</v>
          </cell>
          <cell r="B14" t="str">
            <v>MANAQUIRI</v>
          </cell>
          <cell r="C14">
            <v>2014</v>
          </cell>
          <cell r="D14">
            <v>27480</v>
          </cell>
        </row>
        <row r="15">
          <cell r="A15" t="str">
            <v>SÃO BORJA/RS2002</v>
          </cell>
          <cell r="B15" t="str">
            <v>SÃO BORJA/RS</v>
          </cell>
          <cell r="C15">
            <v>2002</v>
          </cell>
          <cell r="D15">
            <v>65700</v>
          </cell>
        </row>
        <row r="16">
          <cell r="A16" t="str">
            <v>SÃO BORJA/RS2003</v>
          </cell>
          <cell r="B16" t="str">
            <v>SÃO BORJA/RS</v>
          </cell>
          <cell r="C16">
            <v>2003</v>
          </cell>
          <cell r="D16">
            <v>66086</v>
          </cell>
        </row>
        <row r="17">
          <cell r="A17" t="str">
            <v>SÃO BORJA/RS2004</v>
          </cell>
          <cell r="B17" t="str">
            <v>SÃO BORJA/RS</v>
          </cell>
          <cell r="C17">
            <v>2004</v>
          </cell>
          <cell r="D17">
            <v>66896</v>
          </cell>
        </row>
        <row r="18">
          <cell r="A18" t="str">
            <v>SÃO BORJA/RS2005</v>
          </cell>
          <cell r="B18" t="str">
            <v>SÃO BORJA/RS</v>
          </cell>
          <cell r="C18">
            <v>2005</v>
          </cell>
          <cell r="D18">
            <v>67344</v>
          </cell>
        </row>
        <row r="19">
          <cell r="A19" t="str">
            <v>SÃO BORJA/RS2006</v>
          </cell>
          <cell r="B19" t="str">
            <v>SÃO BORJA/RS</v>
          </cell>
          <cell r="C19">
            <v>2006</v>
          </cell>
          <cell r="D19">
            <v>67788</v>
          </cell>
        </row>
        <row r="20">
          <cell r="A20" t="str">
            <v>SÃO BORJA/RS2007</v>
          </cell>
          <cell r="B20" t="str">
            <v>SÃO BORJA/RS</v>
          </cell>
          <cell r="C20">
            <v>2007</v>
          </cell>
          <cell r="D20">
            <v>61600</v>
          </cell>
        </row>
        <row r="21">
          <cell r="A21" t="str">
            <v>SÃO BORJA/RS2008</v>
          </cell>
          <cell r="B21" t="str">
            <v>SÃO BORJA/RS</v>
          </cell>
          <cell r="C21">
            <v>2008</v>
          </cell>
          <cell r="D21">
            <v>63257</v>
          </cell>
        </row>
        <row r="22">
          <cell r="A22" t="str">
            <v>SÃO BORJA/RS2009</v>
          </cell>
          <cell r="B22" t="str">
            <v>SÃO BORJA/RS</v>
          </cell>
          <cell r="C22">
            <v>2009</v>
          </cell>
          <cell r="D22">
            <v>63035</v>
          </cell>
        </row>
        <row r="23">
          <cell r="A23" t="str">
            <v>SÃO BORJA/RS2010</v>
          </cell>
          <cell r="B23" t="str">
            <v>SÃO BORJA/RS</v>
          </cell>
          <cell r="C23">
            <v>2010</v>
          </cell>
          <cell r="D23">
            <v>61662</v>
          </cell>
        </row>
        <row r="24">
          <cell r="A24" t="str">
            <v>SÃO BORJA/RS2011</v>
          </cell>
          <cell r="B24" t="str">
            <v>SÃO BORJA/RS</v>
          </cell>
          <cell r="C24">
            <v>2011</v>
          </cell>
          <cell r="D24">
            <v>61426</v>
          </cell>
        </row>
        <row r="25">
          <cell r="A25" t="str">
            <v>SÃO BORJA/RS2012</v>
          </cell>
          <cell r="B25" t="str">
            <v>SÃO BORJA/RS</v>
          </cell>
          <cell r="C25">
            <v>2012</v>
          </cell>
          <cell r="D25">
            <v>61189</v>
          </cell>
        </row>
        <row r="26">
          <cell r="A26" t="str">
            <v>SÃO BORJA/RS2013</v>
          </cell>
          <cell r="B26" t="str">
            <v>SÃO BORJA/RS</v>
          </cell>
          <cell r="C26">
            <v>2013</v>
          </cell>
          <cell r="D26">
            <v>63194</v>
          </cell>
        </row>
        <row r="27">
          <cell r="A27" t="str">
            <v>SÃO BORJA/RS2014</v>
          </cell>
          <cell r="B27" t="str">
            <v>SÃO BORJA/RS</v>
          </cell>
          <cell r="C27">
            <v>2014</v>
          </cell>
          <cell r="D27">
            <v>63089</v>
          </cell>
        </row>
        <row r="28">
          <cell r="A28" t="str">
            <v>Barão do Triunfo/RS2002</v>
          </cell>
          <cell r="B28" t="str">
            <v>Barão do Triunfo/RS</v>
          </cell>
          <cell r="C28">
            <v>2002</v>
          </cell>
          <cell r="D28">
            <v>6827</v>
          </cell>
        </row>
        <row r="29">
          <cell r="A29" t="str">
            <v>Barão do Triunfo/RS2003</v>
          </cell>
          <cell r="B29" t="str">
            <v>Barão do Triunfo/RS</v>
          </cell>
          <cell r="C29">
            <v>2003</v>
          </cell>
          <cell r="D29">
            <v>6904</v>
          </cell>
        </row>
        <row r="30">
          <cell r="A30" t="str">
            <v>Barão do Triunfo/RS2004</v>
          </cell>
          <cell r="B30" t="str">
            <v>Barão do Triunfo/RS</v>
          </cell>
          <cell r="C30">
            <v>2004</v>
          </cell>
          <cell r="D30">
            <v>7064</v>
          </cell>
        </row>
        <row r="31">
          <cell r="A31" t="str">
            <v>Barão do Triunfo/RS2005</v>
          </cell>
          <cell r="B31" t="str">
            <v>Barão do Triunfo/RS</v>
          </cell>
          <cell r="C31">
            <v>2005</v>
          </cell>
          <cell r="D31">
            <v>7153</v>
          </cell>
        </row>
        <row r="32">
          <cell r="A32" t="str">
            <v>Barão do Triunfo/RS2006</v>
          </cell>
          <cell r="B32" t="str">
            <v>Barão do Triunfo/RS</v>
          </cell>
          <cell r="C32">
            <v>2006</v>
          </cell>
          <cell r="D32">
            <v>7241</v>
          </cell>
        </row>
        <row r="33">
          <cell r="A33" t="str">
            <v>Barão do Triunfo/RS2007</v>
          </cell>
          <cell r="B33" t="str">
            <v>Barão do Triunfo/RS</v>
          </cell>
          <cell r="C33">
            <v>2007</v>
          </cell>
          <cell r="D33">
            <v>6878</v>
          </cell>
        </row>
        <row r="34">
          <cell r="A34" t="str">
            <v>Barão do Triunfo/RS2008</v>
          </cell>
          <cell r="B34" t="str">
            <v>Barão do Triunfo/RS</v>
          </cell>
          <cell r="C34">
            <v>2008</v>
          </cell>
          <cell r="D34">
            <v>7198</v>
          </cell>
        </row>
        <row r="35">
          <cell r="A35" t="str">
            <v>Barão do Triunfo/RS2009</v>
          </cell>
          <cell r="B35" t="str">
            <v>Barão do Triunfo/RS</v>
          </cell>
          <cell r="C35">
            <v>2009</v>
          </cell>
          <cell r="D35">
            <v>7246</v>
          </cell>
        </row>
        <row r="36">
          <cell r="A36" t="str">
            <v>Barão do Triunfo/RS2010</v>
          </cell>
          <cell r="B36" t="str">
            <v>Barão do Triunfo/RS</v>
          </cell>
          <cell r="C36">
            <v>2010</v>
          </cell>
          <cell r="D36">
            <v>7018</v>
          </cell>
        </row>
        <row r="37">
          <cell r="A37" t="str">
            <v>Barão do Triunfo/RS2011</v>
          </cell>
          <cell r="B37" t="str">
            <v>Barão do Triunfo/RS</v>
          </cell>
          <cell r="C37">
            <v>2011</v>
          </cell>
          <cell r="D37">
            <v>7045</v>
          </cell>
        </row>
        <row r="38">
          <cell r="A38" t="str">
            <v>Barão do Triunfo/RS2012</v>
          </cell>
          <cell r="B38" t="str">
            <v>Barão do Triunfo/RS</v>
          </cell>
          <cell r="C38">
            <v>2012</v>
          </cell>
          <cell r="D38">
            <v>7072</v>
          </cell>
        </row>
        <row r="39">
          <cell r="A39" t="str">
            <v>Barão do Triunfo/RS2013</v>
          </cell>
          <cell r="B39" t="str">
            <v>Barão do Triunfo/RS</v>
          </cell>
          <cell r="C39">
            <v>2013</v>
          </cell>
          <cell r="D39">
            <v>7331</v>
          </cell>
        </row>
        <row r="40">
          <cell r="A40" t="str">
            <v>Barão do Triunfo/RS2014</v>
          </cell>
          <cell r="B40" t="str">
            <v>Barão do Triunfo/RS</v>
          </cell>
          <cell r="C40">
            <v>2014</v>
          </cell>
          <cell r="D40">
            <v>7360</v>
          </cell>
        </row>
        <row r="41">
          <cell r="A41" t="str">
            <v>BUTIÁ/RS2002</v>
          </cell>
          <cell r="B41" t="str">
            <v>BUTIÁ/RS</v>
          </cell>
          <cell r="C41">
            <v>2002</v>
          </cell>
          <cell r="D41">
            <v>20663</v>
          </cell>
        </row>
        <row r="42">
          <cell r="A42" t="str">
            <v>BUTIÁ/RS2003</v>
          </cell>
          <cell r="B42" t="str">
            <v>BUTIÁ/RS</v>
          </cell>
          <cell r="C42">
            <v>2003</v>
          </cell>
          <cell r="D42">
            <v>20821</v>
          </cell>
        </row>
        <row r="43">
          <cell r="A43" t="str">
            <v>BUTIÁ/RS2004</v>
          </cell>
          <cell r="B43" t="str">
            <v>BUTIÁ/RS</v>
          </cell>
          <cell r="C43">
            <v>2004</v>
          </cell>
          <cell r="D43">
            <v>21153</v>
          </cell>
        </row>
        <row r="44">
          <cell r="A44" t="str">
            <v>BUTIÁ/RS2005</v>
          </cell>
          <cell r="B44" t="str">
            <v>BUTIÁ/RS</v>
          </cell>
          <cell r="C44">
            <v>2005</v>
          </cell>
          <cell r="D44">
            <v>21337</v>
          </cell>
        </row>
        <row r="45">
          <cell r="A45" t="str">
            <v>BUTIÁ/RS2006</v>
          </cell>
          <cell r="B45" t="str">
            <v>BUTIÁ/RS</v>
          </cell>
          <cell r="C45">
            <v>2006</v>
          </cell>
          <cell r="D45">
            <v>21519</v>
          </cell>
        </row>
        <row r="46">
          <cell r="A46" t="str">
            <v>BUTIÁ/RS2007</v>
          </cell>
          <cell r="B46" t="str">
            <v>BUTIÁ/RS</v>
          </cell>
          <cell r="C46">
            <v>2007</v>
          </cell>
          <cell r="D46">
            <v>19631</v>
          </cell>
        </row>
        <row r="47">
          <cell r="A47" t="str">
            <v>BUTIÁ/RS2008</v>
          </cell>
          <cell r="B47" t="str">
            <v>BUTIÁ/RS</v>
          </cell>
          <cell r="C47">
            <v>2008</v>
          </cell>
          <cell r="D47">
            <v>20240</v>
          </cell>
        </row>
        <row r="48">
          <cell r="A48" t="str">
            <v>BUTIÁ/RS2009</v>
          </cell>
          <cell r="B48" t="str">
            <v>BUTIÁ/RS</v>
          </cell>
          <cell r="C48">
            <v>2009</v>
          </cell>
          <cell r="D48">
            <v>20213</v>
          </cell>
        </row>
        <row r="49">
          <cell r="A49" t="str">
            <v>BUTIÁ/RS2010</v>
          </cell>
          <cell r="B49" t="str">
            <v>BUTIÁ/RS</v>
          </cell>
          <cell r="C49">
            <v>2010</v>
          </cell>
          <cell r="D49">
            <v>20405</v>
          </cell>
        </row>
        <row r="50">
          <cell r="A50" t="str">
            <v>BUTIÁ/RS2011</v>
          </cell>
          <cell r="B50" t="str">
            <v>BUTIÁ/RS</v>
          </cell>
          <cell r="C50">
            <v>2011</v>
          </cell>
          <cell r="D50">
            <v>20412</v>
          </cell>
        </row>
        <row r="51">
          <cell r="A51" t="str">
            <v>BUTIÁ/RS2012</v>
          </cell>
          <cell r="B51" t="str">
            <v>BUTIÁ/RS</v>
          </cell>
          <cell r="C51">
            <v>2012</v>
          </cell>
          <cell r="D51">
            <v>20419</v>
          </cell>
        </row>
        <row r="52">
          <cell r="A52" t="str">
            <v>BUTIÁ/RS2013</v>
          </cell>
          <cell r="B52" t="str">
            <v>BUTIÁ/RS</v>
          </cell>
          <cell r="C52">
            <v>2013</v>
          </cell>
          <cell r="D52">
            <v>21131</v>
          </cell>
        </row>
        <row r="53">
          <cell r="A53" t="str">
            <v>BUTIÁ/RS2014</v>
          </cell>
          <cell r="B53" t="str">
            <v>BUTIÁ/RS</v>
          </cell>
          <cell r="C53">
            <v>2014</v>
          </cell>
          <cell r="D53">
            <v>21163</v>
          </cell>
        </row>
        <row r="54">
          <cell r="A54" t="str">
            <v>CHARQUEADAS/RS2002</v>
          </cell>
          <cell r="B54" t="str">
            <v>CHARQUEADAS/RS</v>
          </cell>
          <cell r="C54">
            <v>2002</v>
          </cell>
          <cell r="D54">
            <v>31056</v>
          </cell>
        </row>
        <row r="55">
          <cell r="A55" t="str">
            <v>CHARQUEADAS/RS2003</v>
          </cell>
          <cell r="B55" t="str">
            <v>CHARQUEADAS/RS</v>
          </cell>
          <cell r="C55">
            <v>2003</v>
          </cell>
          <cell r="D55">
            <v>31564</v>
          </cell>
        </row>
        <row r="56">
          <cell r="A56" t="str">
            <v>CHARQUEADAS/RS2004</v>
          </cell>
          <cell r="B56" t="str">
            <v>CHARQUEADAS/RS</v>
          </cell>
          <cell r="C56">
            <v>2004</v>
          </cell>
          <cell r="D56">
            <v>32631</v>
          </cell>
        </row>
        <row r="57">
          <cell r="A57" t="str">
            <v>CHARQUEADAS/RS2005</v>
          </cell>
          <cell r="B57" t="str">
            <v>CHARQUEADAS/RS</v>
          </cell>
          <cell r="C57">
            <v>2005</v>
          </cell>
          <cell r="D57">
            <v>33222</v>
          </cell>
        </row>
        <row r="58">
          <cell r="A58" t="str">
            <v>CHARQUEADAS/RS2006</v>
          </cell>
          <cell r="B58" t="str">
            <v>CHARQUEADAS/RS</v>
          </cell>
          <cell r="C58">
            <v>2006</v>
          </cell>
          <cell r="D58">
            <v>33808</v>
          </cell>
        </row>
        <row r="59">
          <cell r="A59" t="str">
            <v>CHARQUEADAS/RS2007</v>
          </cell>
          <cell r="B59" t="str">
            <v>CHARQUEADAS/RS</v>
          </cell>
          <cell r="C59">
            <v>2007</v>
          </cell>
          <cell r="D59">
            <v>33518</v>
          </cell>
        </row>
        <row r="60">
          <cell r="A60" t="str">
            <v>CHARQUEADAS/RS2008</v>
          </cell>
          <cell r="B60" t="str">
            <v>CHARQUEADAS/RS</v>
          </cell>
          <cell r="C60">
            <v>2008</v>
          </cell>
          <cell r="D60">
            <v>35507</v>
          </cell>
        </row>
        <row r="61">
          <cell r="A61" t="str">
            <v>CHARQUEADAS/RS2009</v>
          </cell>
          <cell r="B61" t="str">
            <v>CHARQUEADAS/RS</v>
          </cell>
          <cell r="C61">
            <v>2009</v>
          </cell>
          <cell r="D61">
            <v>36045</v>
          </cell>
        </row>
        <row r="62">
          <cell r="A62" t="str">
            <v>CHARQUEADAS/RS2010</v>
          </cell>
          <cell r="B62" t="str">
            <v>CHARQUEADAS/RS</v>
          </cell>
          <cell r="C62">
            <v>2010</v>
          </cell>
          <cell r="D62">
            <v>35363</v>
          </cell>
        </row>
        <row r="63">
          <cell r="A63" t="str">
            <v>CHARQUEADAS/RS2011</v>
          </cell>
          <cell r="B63" t="str">
            <v>CHARQUEADAS/RS</v>
          </cell>
          <cell r="C63">
            <v>2011</v>
          </cell>
          <cell r="D63">
            <v>35731</v>
          </cell>
        </row>
        <row r="64">
          <cell r="A64" t="str">
            <v>CHARQUEADAS/RS2012</v>
          </cell>
          <cell r="B64" t="str">
            <v>CHARQUEADAS/RS</v>
          </cell>
          <cell r="C64">
            <v>2012</v>
          </cell>
          <cell r="D64">
            <v>36130</v>
          </cell>
        </row>
        <row r="65">
          <cell r="A65" t="str">
            <v>CHARQUEADAS/RS2013</v>
          </cell>
          <cell r="B65" t="str">
            <v>CHARQUEADAS/RS</v>
          </cell>
          <cell r="C65">
            <v>2013</v>
          </cell>
          <cell r="D65">
            <v>37589</v>
          </cell>
        </row>
        <row r="66">
          <cell r="A66" t="str">
            <v>CHARQUEADAS/RS2014</v>
          </cell>
          <cell r="B66" t="str">
            <v>CHARQUEADAS/RS</v>
          </cell>
          <cell r="C66">
            <v>2014</v>
          </cell>
          <cell r="D66">
            <v>37946</v>
          </cell>
        </row>
        <row r="67">
          <cell r="A67" t="str">
            <v>ELDORADO DO SUL/RS2002</v>
          </cell>
          <cell r="B67" t="str">
            <v>ELDORADO DO SUL/RS</v>
          </cell>
          <cell r="C67">
            <v>2002</v>
          </cell>
          <cell r="D67">
            <v>29281</v>
          </cell>
        </row>
        <row r="68">
          <cell r="A68" t="str">
            <v>ELDORADO DO SUL/RS2003</v>
          </cell>
          <cell r="B68" t="str">
            <v>ELDORADO DO SUL/RS</v>
          </cell>
          <cell r="C68">
            <v>2003</v>
          </cell>
          <cell r="D68">
            <v>30215</v>
          </cell>
        </row>
        <row r="69">
          <cell r="A69" t="str">
            <v>ELDORADO DO SUL/RS2004</v>
          </cell>
          <cell r="B69" t="str">
            <v>ELDORADO DO SUL/RS</v>
          </cell>
          <cell r="C69">
            <v>2004</v>
          </cell>
          <cell r="D69">
            <v>32175</v>
          </cell>
        </row>
        <row r="70">
          <cell r="A70" t="str">
            <v>ELDORADO DO SUL/RS2005</v>
          </cell>
          <cell r="B70" t="str">
            <v>ELDORADO DO SUL/RS</v>
          </cell>
          <cell r="C70">
            <v>2005</v>
          </cell>
          <cell r="D70">
            <v>33261</v>
          </cell>
        </row>
        <row r="71">
          <cell r="A71" t="str">
            <v>ELDORADO DO SUL/RS2006</v>
          </cell>
          <cell r="B71" t="str">
            <v>ELDORADO DO SUL/RS</v>
          </cell>
          <cell r="C71">
            <v>2006</v>
          </cell>
          <cell r="D71">
            <v>34338</v>
          </cell>
        </row>
        <row r="72">
          <cell r="A72" t="str">
            <v>ELDORADO DO SUL/RS2007</v>
          </cell>
          <cell r="B72" t="str">
            <v>ELDORADO DO SUL/RS</v>
          </cell>
          <cell r="C72">
            <v>2007</v>
          </cell>
          <cell r="D72">
            <v>29947</v>
          </cell>
        </row>
        <row r="73">
          <cell r="A73" t="str">
            <v>ELDORADO DO SUL/RS2008</v>
          </cell>
          <cell r="B73" t="str">
            <v>ELDORADO DO SUL/RS</v>
          </cell>
          <cell r="C73">
            <v>2008</v>
          </cell>
          <cell r="D73">
            <v>33098</v>
          </cell>
        </row>
        <row r="74">
          <cell r="A74" t="str">
            <v>ELDORADO DO SUL/RS2009</v>
          </cell>
          <cell r="B74" t="str">
            <v>ELDORADO DO SUL/RS</v>
          </cell>
          <cell r="C74">
            <v>2009</v>
          </cell>
          <cell r="D74">
            <v>33668</v>
          </cell>
        </row>
        <row r="75">
          <cell r="A75" t="str">
            <v>ELDORADO DO SUL/RS2010</v>
          </cell>
          <cell r="B75" t="str">
            <v>ELDORADO DO SUL/RS</v>
          </cell>
          <cell r="C75">
            <v>2010</v>
          </cell>
          <cell r="D75">
            <v>34335</v>
          </cell>
        </row>
        <row r="76">
          <cell r="A76" t="str">
            <v>ELDORADO DO SUL/RS2011</v>
          </cell>
          <cell r="B76" t="str">
            <v>ELDORADO DO SUL/RS</v>
          </cell>
          <cell r="C76">
            <v>2011</v>
          </cell>
          <cell r="D76">
            <v>34886</v>
          </cell>
        </row>
        <row r="77">
          <cell r="A77" t="str">
            <v>ELDORADO DO SUL/RS2012</v>
          </cell>
          <cell r="B77" t="str">
            <v>ELDORADO DO SUL/RS</v>
          </cell>
          <cell r="C77">
            <v>2012</v>
          </cell>
          <cell r="D77">
            <v>35412</v>
          </cell>
        </row>
        <row r="78">
          <cell r="A78" t="str">
            <v>ELDORADO DO SUL/RS2013</v>
          </cell>
          <cell r="B78" t="str">
            <v>ELDORADO DO SUL/RS</v>
          </cell>
          <cell r="C78">
            <v>2013</v>
          </cell>
          <cell r="D78">
            <v>36911</v>
          </cell>
        </row>
        <row r="79">
          <cell r="A79" t="str">
            <v>ELDORADO DO SUL/RS2014</v>
          </cell>
          <cell r="B79" t="str">
            <v>ELDORADO DO SUL/RS</v>
          </cell>
          <cell r="C79">
            <v>2014</v>
          </cell>
          <cell r="D79">
            <v>37366</v>
          </cell>
        </row>
        <row r="80">
          <cell r="A80" t="str">
            <v>GENERAL CÂMARA/RS2002</v>
          </cell>
          <cell r="B80" t="str">
            <v>GENERAL CÂMARA/RS</v>
          </cell>
          <cell r="C80">
            <v>2002</v>
          </cell>
          <cell r="D80">
            <v>8703</v>
          </cell>
        </row>
        <row r="81">
          <cell r="A81" t="str">
            <v>GENERAL CÂMARA/RS2003</v>
          </cell>
          <cell r="B81" t="str">
            <v>GENERAL CÂMARA/RS</v>
          </cell>
          <cell r="C81">
            <v>2003</v>
          </cell>
          <cell r="D81">
            <v>8688</v>
          </cell>
        </row>
        <row r="82">
          <cell r="A82" t="str">
            <v>GENERAL CÂMARA/RS2004</v>
          </cell>
          <cell r="B82" t="str">
            <v>GENERAL CÂMARA/RS</v>
          </cell>
          <cell r="C82">
            <v>2004</v>
          </cell>
          <cell r="D82">
            <v>8655</v>
          </cell>
        </row>
        <row r="83">
          <cell r="A83" t="str">
            <v>GENERAL CÂMARA/RS2005</v>
          </cell>
          <cell r="B83" t="str">
            <v>GENERAL CÂMARA/RS</v>
          </cell>
          <cell r="C83">
            <v>2005</v>
          </cell>
          <cell r="D83">
            <v>8637</v>
          </cell>
        </row>
        <row r="84">
          <cell r="A84" t="str">
            <v>GENERAL CÂMARA/RS2006</v>
          </cell>
          <cell r="B84" t="str">
            <v>GENERAL CÂMARA/RS</v>
          </cell>
          <cell r="C84">
            <v>2006</v>
          </cell>
          <cell r="D84">
            <v>8619</v>
          </cell>
        </row>
        <row r="85">
          <cell r="A85" t="str">
            <v>GENERAL CÂMARA/RS2007</v>
          </cell>
          <cell r="B85" t="str">
            <v>GENERAL CÂMARA/RS</v>
          </cell>
          <cell r="C85">
            <v>2007</v>
          </cell>
          <cell r="D85">
            <v>8516</v>
          </cell>
        </row>
        <row r="86">
          <cell r="A86" t="str">
            <v>GENERAL CÂMARA/RS2008</v>
          </cell>
          <cell r="B86" t="str">
            <v>GENERAL CÂMARA/RS</v>
          </cell>
          <cell r="C86">
            <v>2008</v>
          </cell>
          <cell r="D86">
            <v>9074</v>
          </cell>
        </row>
        <row r="87">
          <cell r="A87" t="str">
            <v>GENERAL CÂMARA/RS2009</v>
          </cell>
          <cell r="B87" t="str">
            <v>GENERAL CÂMARA/RS</v>
          </cell>
          <cell r="C87">
            <v>2009</v>
          </cell>
          <cell r="D87">
            <v>9101</v>
          </cell>
        </row>
        <row r="88">
          <cell r="A88" t="str">
            <v>GENERAL CÂMARA/RS2010</v>
          </cell>
          <cell r="B88" t="str">
            <v>GENERAL CÂMARA/RS</v>
          </cell>
          <cell r="C88">
            <v>2010</v>
          </cell>
          <cell r="D88">
            <v>8452</v>
          </cell>
        </row>
        <row r="89">
          <cell r="A89" t="str">
            <v>GENERAL CÂMARA/RS2011</v>
          </cell>
          <cell r="B89" t="str">
            <v>GENERAL CÂMARA/RS</v>
          </cell>
          <cell r="C89">
            <v>2011</v>
          </cell>
          <cell r="D89">
            <v>8425</v>
          </cell>
        </row>
        <row r="90">
          <cell r="A90" t="str">
            <v>GENERAL CÂMARA/RS2012</v>
          </cell>
          <cell r="B90" t="str">
            <v>GENERAL CÂMARA/RS</v>
          </cell>
          <cell r="C90">
            <v>2012</v>
          </cell>
          <cell r="D90">
            <v>8404</v>
          </cell>
        </row>
        <row r="91">
          <cell r="A91" t="str">
            <v>GENERAL CÂMARA/RS2013</v>
          </cell>
          <cell r="B91" t="str">
            <v>GENERAL CÂMARA/RS</v>
          </cell>
          <cell r="C91">
            <v>2013</v>
          </cell>
          <cell r="D91">
            <v>8685</v>
          </cell>
        </row>
        <row r="92">
          <cell r="A92" t="str">
            <v>GENERAL CÂMARA/RS2014</v>
          </cell>
          <cell r="B92" t="str">
            <v>GENERAL CÂMARA/RS</v>
          </cell>
          <cell r="C92">
            <v>2014</v>
          </cell>
          <cell r="D92">
            <v>8679</v>
          </cell>
        </row>
        <row r="93">
          <cell r="A93" t="str">
            <v>MINAS DO LEÃO/RS2002</v>
          </cell>
          <cell r="B93" t="str">
            <v>MINAS DO LEÃO/RS</v>
          </cell>
          <cell r="C93">
            <v>2002</v>
          </cell>
          <cell r="D93">
            <v>7424</v>
          </cell>
        </row>
        <row r="94">
          <cell r="A94" t="str">
            <v>MINAS DO LEÃO/RS2003</v>
          </cell>
          <cell r="B94" t="str">
            <v>MINAS DO LEÃO/RS</v>
          </cell>
          <cell r="C94">
            <v>2003</v>
          </cell>
          <cell r="D94">
            <v>7472</v>
          </cell>
        </row>
        <row r="95">
          <cell r="A95" t="str">
            <v>MINAS DO LEÃO/RS2004</v>
          </cell>
          <cell r="B95" t="str">
            <v>MINAS DO LEÃO/RS</v>
          </cell>
          <cell r="C95">
            <v>2004</v>
          </cell>
          <cell r="D95">
            <v>7572</v>
          </cell>
        </row>
        <row r="96">
          <cell r="A96" t="str">
            <v>MINAS DO LEÃO/RS2005</v>
          </cell>
          <cell r="B96" t="str">
            <v>MINAS DO LEÃO/RS</v>
          </cell>
          <cell r="C96">
            <v>2005</v>
          </cell>
          <cell r="D96">
            <v>7627</v>
          </cell>
        </row>
        <row r="97">
          <cell r="A97" t="str">
            <v>MINAS DO LEÃO/RS2006</v>
          </cell>
          <cell r="B97" t="str">
            <v>MINAS DO LEÃO/RS</v>
          </cell>
          <cell r="C97">
            <v>2006</v>
          </cell>
          <cell r="D97">
            <v>7682</v>
          </cell>
        </row>
        <row r="98">
          <cell r="A98" t="str">
            <v>MINAS DO LEÃO/RS2007</v>
          </cell>
          <cell r="B98" t="str">
            <v>MINAS DO LEÃO/RS</v>
          </cell>
          <cell r="C98">
            <v>2007</v>
          </cell>
          <cell r="D98">
            <v>7167</v>
          </cell>
        </row>
        <row r="99">
          <cell r="A99" t="str">
            <v>MINAS DO LEÃO/RS2008</v>
          </cell>
          <cell r="B99" t="str">
            <v>MINAS DO LEÃO/RS</v>
          </cell>
          <cell r="C99">
            <v>2008</v>
          </cell>
          <cell r="D99">
            <v>8055</v>
          </cell>
        </row>
        <row r="100">
          <cell r="A100" t="str">
            <v>MINAS DO LEÃO/RS2009</v>
          </cell>
          <cell r="B100" t="str">
            <v>MINAS DO LEÃO/RS</v>
          </cell>
          <cell r="C100">
            <v>2009</v>
          </cell>
          <cell r="D100">
            <v>8124</v>
          </cell>
        </row>
        <row r="101">
          <cell r="A101" t="str">
            <v>MINAS DO LEÃO/RS2010</v>
          </cell>
          <cell r="B101" t="str">
            <v>MINAS DO LEÃO/RS</v>
          </cell>
          <cell r="C101">
            <v>2010</v>
          </cell>
          <cell r="D101">
            <v>7631</v>
          </cell>
        </row>
        <row r="102">
          <cell r="A102" t="str">
            <v>MINAS DO LEÃO/RS2011</v>
          </cell>
          <cell r="B102" t="str">
            <v>MINAS DO LEÃO/RS</v>
          </cell>
          <cell r="C102">
            <v>2011</v>
          </cell>
          <cell r="D102">
            <v>7655</v>
          </cell>
        </row>
        <row r="103">
          <cell r="A103" t="str">
            <v>MINAS DO LEÃO/RS2012</v>
          </cell>
          <cell r="B103" t="str">
            <v>MINAS DO LEÃO/RS</v>
          </cell>
          <cell r="C103">
            <v>2012</v>
          </cell>
          <cell r="D103">
            <v>7678</v>
          </cell>
        </row>
        <row r="104">
          <cell r="A104" t="str">
            <v>MINAS DO LEÃO/RS2013</v>
          </cell>
          <cell r="B104" t="str">
            <v>MINAS DO LEÃO/RS</v>
          </cell>
          <cell r="C104">
            <v>2013</v>
          </cell>
          <cell r="D104">
            <v>7956</v>
          </cell>
        </row>
        <row r="105">
          <cell r="A105" t="str">
            <v>MINAS DO LEÃO/RS2014</v>
          </cell>
          <cell r="B105" t="str">
            <v>MINAS DO LEÃO/RS</v>
          </cell>
          <cell r="C105">
            <v>2014</v>
          </cell>
          <cell r="D105">
            <v>7984</v>
          </cell>
        </row>
        <row r="106">
          <cell r="A106" t="str">
            <v>SÃO JERÔNIMO/RS2002</v>
          </cell>
          <cell r="B106" t="str">
            <v>SÃO JERÔNIMO/RS</v>
          </cell>
          <cell r="C106">
            <v>2002</v>
          </cell>
          <cell r="D106">
            <v>20209</v>
          </cell>
        </row>
        <row r="107">
          <cell r="A107" t="str">
            <v>SÃO JERÔNIMO/RS2003</v>
          </cell>
          <cell r="B107" t="str">
            <v>SÃO JERÔNIMO/RS</v>
          </cell>
          <cell r="C107">
            <v>2003</v>
          </cell>
          <cell r="D107">
            <v>20174</v>
          </cell>
        </row>
        <row r="108">
          <cell r="A108" t="str">
            <v>SÃO JERÔNIMO/RS2004</v>
          </cell>
          <cell r="B108" t="str">
            <v>SÃO JERÔNIMO/RS</v>
          </cell>
          <cell r="C108">
            <v>2004</v>
          </cell>
          <cell r="D108">
            <v>20102</v>
          </cell>
        </row>
        <row r="109">
          <cell r="A109" t="str">
            <v>SÃO JERÔNIMO/RS2005</v>
          </cell>
          <cell r="B109" t="str">
            <v>SÃO JERÔNIMO/RS</v>
          </cell>
          <cell r="C109">
            <v>2005</v>
          </cell>
          <cell r="D109">
            <v>20062</v>
          </cell>
        </row>
        <row r="110">
          <cell r="A110" t="str">
            <v>SÃO JERÔNIMO/RS2006</v>
          </cell>
          <cell r="B110" t="str">
            <v>SÃO JERÔNIMO/RS</v>
          </cell>
          <cell r="C110">
            <v>2006</v>
          </cell>
          <cell r="D110">
            <v>20022</v>
          </cell>
        </row>
        <row r="111">
          <cell r="A111" t="str">
            <v>SÃO JERÔNIMO/RS2007</v>
          </cell>
          <cell r="B111" t="str">
            <v>SÃO JERÔNIMO/RS</v>
          </cell>
          <cell r="C111">
            <v>2007</v>
          </cell>
          <cell r="D111">
            <v>20196</v>
          </cell>
        </row>
        <row r="112">
          <cell r="A112" t="str">
            <v>SÃO JERÔNIMO/RS2008</v>
          </cell>
          <cell r="B112" t="str">
            <v>SÃO JERÔNIMO/RS</v>
          </cell>
          <cell r="C112">
            <v>2008</v>
          </cell>
          <cell r="D112">
            <v>21212</v>
          </cell>
        </row>
        <row r="113">
          <cell r="A113" t="str">
            <v>SÃO JERÔNIMO/RS2009</v>
          </cell>
          <cell r="B113" t="str">
            <v>SÃO JERÔNIMO/RS</v>
          </cell>
          <cell r="C113">
            <v>2009</v>
          </cell>
          <cell r="D113">
            <v>21289</v>
          </cell>
        </row>
        <row r="114">
          <cell r="A114" t="str">
            <v>SÃO JERÔNIMO/RS2010</v>
          </cell>
          <cell r="B114" t="str">
            <v>SÃO JERÔNIMO/RS</v>
          </cell>
          <cell r="C114">
            <v>2010</v>
          </cell>
          <cell r="D114">
            <v>22141</v>
          </cell>
        </row>
        <row r="115">
          <cell r="A115" t="str">
            <v>SÃO JERÔNIMO/RS2011</v>
          </cell>
          <cell r="B115" t="str">
            <v>SÃO JERÔNIMO/RS</v>
          </cell>
          <cell r="C115">
            <v>2011</v>
          </cell>
          <cell r="D115">
            <v>22276</v>
          </cell>
        </row>
        <row r="116">
          <cell r="A116" t="str">
            <v>SÃO JERÔNIMO/RS2012</v>
          </cell>
          <cell r="B116" t="str">
            <v>SÃO JERÔNIMO/RS</v>
          </cell>
          <cell r="C116">
            <v>2012</v>
          </cell>
          <cell r="D116">
            <v>22414</v>
          </cell>
        </row>
        <row r="117">
          <cell r="A117" t="str">
            <v>SÃO JERÔNIMO/RS2013</v>
          </cell>
          <cell r="B117" t="str">
            <v>SÃO JERÔNIMO/RS</v>
          </cell>
          <cell r="C117">
            <v>2013</v>
          </cell>
          <cell r="D117">
            <v>23263</v>
          </cell>
        </row>
        <row r="118">
          <cell r="A118" t="str">
            <v>SÃO JERÔNIMO/RS2014</v>
          </cell>
          <cell r="B118" t="str">
            <v>SÃO JERÔNIMO/RS</v>
          </cell>
          <cell r="C118">
            <v>2014</v>
          </cell>
          <cell r="D118">
            <v>23399</v>
          </cell>
        </row>
        <row r="119">
          <cell r="A119" t="str">
            <v>TAPES/RS2002</v>
          </cell>
          <cell r="B119" t="str">
            <v>TAPES/RS</v>
          </cell>
          <cell r="C119">
            <v>2002</v>
          </cell>
          <cell r="D119">
            <v>16766</v>
          </cell>
        </row>
        <row r="120">
          <cell r="A120" t="str">
            <v>TAPES/RS2003</v>
          </cell>
          <cell r="B120" t="str">
            <v>TAPES/RS</v>
          </cell>
          <cell r="C120">
            <v>2003</v>
          </cell>
          <cell r="D120">
            <v>16986</v>
          </cell>
        </row>
        <row r="121">
          <cell r="A121" t="str">
            <v>TAPES/RS2004</v>
          </cell>
          <cell r="B121" t="str">
            <v>TAPES/RS</v>
          </cell>
          <cell r="C121">
            <v>2004</v>
          </cell>
          <cell r="D121">
            <v>17448</v>
          </cell>
        </row>
        <row r="122">
          <cell r="A122" t="str">
            <v>TAPES/RS2005</v>
          </cell>
          <cell r="B122" t="str">
            <v>TAPES/RS</v>
          </cell>
          <cell r="C122">
            <v>2005</v>
          </cell>
          <cell r="D122">
            <v>17704</v>
          </cell>
        </row>
        <row r="123">
          <cell r="A123" t="str">
            <v>TAPES/RS2006</v>
          </cell>
          <cell r="B123" t="str">
            <v>TAPES/RS</v>
          </cell>
          <cell r="C123">
            <v>2006</v>
          </cell>
          <cell r="D123">
            <v>17958</v>
          </cell>
        </row>
        <row r="124">
          <cell r="A124" t="str">
            <v>TAPES/RS2007</v>
          </cell>
          <cell r="B124" t="str">
            <v>TAPES/RS</v>
          </cell>
          <cell r="C124">
            <v>2007</v>
          </cell>
          <cell r="D124">
            <v>16207</v>
          </cell>
        </row>
        <row r="125">
          <cell r="A125" t="str">
            <v>TAPES/RS2008</v>
          </cell>
          <cell r="B125" t="str">
            <v>TAPES/RS</v>
          </cell>
          <cell r="C125">
            <v>2008</v>
          </cell>
          <cell r="D125">
            <v>17143</v>
          </cell>
        </row>
        <row r="126">
          <cell r="A126" t="str">
            <v>TAPES/RS2009</v>
          </cell>
          <cell r="B126" t="str">
            <v>TAPES/RS</v>
          </cell>
          <cell r="C126">
            <v>2009</v>
          </cell>
          <cell r="D126">
            <v>17216</v>
          </cell>
        </row>
        <row r="127">
          <cell r="A127" t="str">
            <v>TAPES/RS2010</v>
          </cell>
          <cell r="B127" t="str">
            <v>TAPES/RS</v>
          </cell>
          <cell r="C127">
            <v>2010</v>
          </cell>
          <cell r="D127">
            <v>16649</v>
          </cell>
        </row>
        <row r="128">
          <cell r="A128" t="str">
            <v>TAPES/RS2011</v>
          </cell>
          <cell r="B128" t="str">
            <v>TAPES/RS</v>
          </cell>
          <cell r="C128">
            <v>2011</v>
          </cell>
          <cell r="D128">
            <v>16655</v>
          </cell>
        </row>
        <row r="129">
          <cell r="A129" t="str">
            <v>TAPES/RS2012</v>
          </cell>
          <cell r="B129" t="str">
            <v>TAPES/RS</v>
          </cell>
          <cell r="C129">
            <v>2012</v>
          </cell>
          <cell r="D129">
            <v>16681</v>
          </cell>
        </row>
        <row r="130">
          <cell r="A130" t="str">
            <v>TAPES/RS2013</v>
          </cell>
          <cell r="B130" t="str">
            <v>TAPES/RS</v>
          </cell>
          <cell r="C130">
            <v>2013</v>
          </cell>
          <cell r="D130">
            <v>17273</v>
          </cell>
        </row>
        <row r="131">
          <cell r="A131" t="str">
            <v>TAPES/RS2014</v>
          </cell>
          <cell r="B131" t="str">
            <v>TAPES/RS</v>
          </cell>
          <cell r="C131">
            <v>2014</v>
          </cell>
          <cell r="D131">
            <v>17315</v>
          </cell>
        </row>
        <row r="132">
          <cell r="A132" t="str">
            <v>TRIUNFO/RS2002</v>
          </cell>
          <cell r="B132" t="str">
            <v>TRIUNFO/RS</v>
          </cell>
          <cell r="C132">
            <v>2002</v>
          </cell>
          <cell r="D132">
            <v>23059</v>
          </cell>
        </row>
        <row r="133">
          <cell r="A133" t="str">
            <v>TRIUNFO/RS2003</v>
          </cell>
          <cell r="B133" t="str">
            <v>TRIUNFO/RS</v>
          </cell>
          <cell r="C133">
            <v>2003</v>
          </cell>
          <cell r="D133">
            <v>23473</v>
          </cell>
        </row>
        <row r="134">
          <cell r="A134" t="str">
            <v>TRIUNFO/RS2004</v>
          </cell>
          <cell r="B134" t="str">
            <v>TRIUNFO/RS</v>
          </cell>
          <cell r="C134">
            <v>2004</v>
          </cell>
          <cell r="D134">
            <v>24343</v>
          </cell>
        </row>
        <row r="135">
          <cell r="A135" t="str">
            <v>TRIUNFO/RS2005</v>
          </cell>
          <cell r="B135" t="str">
            <v>TRIUNFO/RS</v>
          </cell>
          <cell r="C135">
            <v>2005</v>
          </cell>
          <cell r="D135">
            <v>24824</v>
          </cell>
        </row>
        <row r="136">
          <cell r="A136" t="str">
            <v>TRIUNFO/RS2006</v>
          </cell>
          <cell r="B136" t="str">
            <v>TRIUNFO/RS</v>
          </cell>
          <cell r="C136">
            <v>2006</v>
          </cell>
          <cell r="D136">
            <v>25302</v>
          </cell>
        </row>
        <row r="137">
          <cell r="A137" t="str">
            <v>TRIUNFO/RS2007</v>
          </cell>
          <cell r="B137" t="str">
            <v>TRIUNFO/RS</v>
          </cell>
          <cell r="C137">
            <v>2007</v>
          </cell>
          <cell r="D137">
            <v>23581</v>
          </cell>
        </row>
        <row r="138">
          <cell r="A138" t="str">
            <v>TRIUNFO/RS2008</v>
          </cell>
          <cell r="B138" t="str">
            <v>TRIUNFO/RS</v>
          </cell>
          <cell r="C138">
            <v>2008</v>
          </cell>
          <cell r="D138">
            <v>25096</v>
          </cell>
        </row>
        <row r="139">
          <cell r="A139" t="str">
            <v>TRIUNFO/RS2009</v>
          </cell>
          <cell r="B139" t="str">
            <v>TRIUNFO/RS</v>
          </cell>
          <cell r="C139">
            <v>2009</v>
          </cell>
          <cell r="D139">
            <v>25374</v>
          </cell>
        </row>
        <row r="140">
          <cell r="A140" t="str">
            <v>TRIUNFO/RS2010</v>
          </cell>
          <cell r="B140" t="str">
            <v>TRIUNFO/RS</v>
          </cell>
          <cell r="C140">
            <v>2010</v>
          </cell>
          <cell r="D140">
            <v>25811</v>
          </cell>
        </row>
        <row r="141">
          <cell r="A141" t="str">
            <v>TRIUNFO/RS2011</v>
          </cell>
          <cell r="B141" t="str">
            <v>TRIUNFO/RS</v>
          </cell>
          <cell r="C141">
            <v>2011</v>
          </cell>
          <cell r="D141">
            <v>26071</v>
          </cell>
        </row>
        <row r="142">
          <cell r="A142" t="str">
            <v>TRIUNFO/RS2012</v>
          </cell>
          <cell r="B142" t="str">
            <v>TRIUNFO/RS</v>
          </cell>
          <cell r="C142">
            <v>2012</v>
          </cell>
          <cell r="D142">
            <v>26341</v>
          </cell>
        </row>
        <row r="143">
          <cell r="A143" t="str">
            <v>TRIUNFO/RS2013</v>
          </cell>
          <cell r="B143" t="str">
            <v>TRIUNFO/RS</v>
          </cell>
          <cell r="C143">
            <v>2013</v>
          </cell>
          <cell r="D143">
            <v>27394</v>
          </cell>
        </row>
        <row r="144">
          <cell r="A144" t="str">
            <v>TRIUNFO/RS2014</v>
          </cell>
          <cell r="B144" t="str">
            <v>TRIUNFO/RS</v>
          </cell>
          <cell r="C144">
            <v>2014</v>
          </cell>
          <cell r="D144">
            <v>27638</v>
          </cell>
        </row>
        <row r="145">
          <cell r="A145" t="str">
            <v>DIANÓPOLIS/TO2002</v>
          </cell>
          <cell r="B145" t="str">
            <v>DIANÓPOLIS/TO</v>
          </cell>
          <cell r="C145">
            <v>2002</v>
          </cell>
          <cell r="D145">
            <v>15952</v>
          </cell>
        </row>
        <row r="146">
          <cell r="A146" t="str">
            <v>DIANÓPOLIS/TO2003</v>
          </cell>
          <cell r="B146" t="str">
            <v>DIANÓPOLIS/TO</v>
          </cell>
          <cell r="C146">
            <v>2003</v>
          </cell>
          <cell r="D146">
            <v>16196</v>
          </cell>
        </row>
        <row r="147">
          <cell r="A147" t="str">
            <v>DIANÓPOLIS/TO2004</v>
          </cell>
          <cell r="B147" t="str">
            <v>DIANÓPOLIS/TO</v>
          </cell>
          <cell r="C147">
            <v>2004</v>
          </cell>
          <cell r="D147">
            <v>16537</v>
          </cell>
        </row>
        <row r="148">
          <cell r="A148" t="str">
            <v>DIANÓPOLIS/TO2005</v>
          </cell>
          <cell r="B148" t="str">
            <v>DIANÓPOLIS/TO</v>
          </cell>
          <cell r="C148">
            <v>2005</v>
          </cell>
          <cell r="D148">
            <v>16989</v>
          </cell>
        </row>
        <row r="149">
          <cell r="A149" t="str">
            <v>DIANÓPOLIS/TO2006</v>
          </cell>
          <cell r="B149" t="str">
            <v>DIANÓPOLIS/TO</v>
          </cell>
          <cell r="C149">
            <v>2006</v>
          </cell>
          <cell r="D149">
            <v>17270</v>
          </cell>
        </row>
        <row r="150">
          <cell r="A150" t="str">
            <v>DIANÓPOLIS/TO2007</v>
          </cell>
          <cell r="B150" t="str">
            <v>DIANÓPOLIS/TO</v>
          </cell>
          <cell r="C150">
            <v>2007</v>
          </cell>
          <cell r="D150">
            <v>18482</v>
          </cell>
        </row>
        <row r="151">
          <cell r="A151" t="str">
            <v>DIANÓPOLIS/TO2008</v>
          </cell>
          <cell r="B151" t="str">
            <v>DIANÓPOLIS/TO</v>
          </cell>
          <cell r="C151">
            <v>2008</v>
          </cell>
          <cell r="D151">
            <v>19158</v>
          </cell>
        </row>
        <row r="152">
          <cell r="A152" t="str">
            <v>DIANÓPOLIS/TO2009</v>
          </cell>
          <cell r="B152" t="str">
            <v>DIANÓPOLIS/TO</v>
          </cell>
          <cell r="C152">
            <v>2009</v>
          </cell>
          <cell r="D152">
            <v>19524</v>
          </cell>
        </row>
        <row r="153">
          <cell r="A153" t="str">
            <v>DIANÓPOLIS/TO2010</v>
          </cell>
          <cell r="B153" t="str">
            <v>DIANÓPOLIS/TO</v>
          </cell>
          <cell r="C153">
            <v>2010</v>
          </cell>
          <cell r="D153">
            <v>19110</v>
          </cell>
        </row>
        <row r="154">
          <cell r="A154" t="str">
            <v>DIANÓPOLIS/TO2011</v>
          </cell>
          <cell r="B154" t="str">
            <v>DIANÓPOLIS/TO</v>
          </cell>
          <cell r="C154">
            <v>2011</v>
          </cell>
          <cell r="D154">
            <v>19395</v>
          </cell>
        </row>
        <row r="155">
          <cell r="A155" t="str">
            <v>DIANÓPOLIS/TO2012</v>
          </cell>
          <cell r="B155" t="str">
            <v>DIANÓPOLIS/TO</v>
          </cell>
          <cell r="C155">
            <v>2012</v>
          </cell>
          <cell r="D155">
            <v>19669</v>
          </cell>
        </row>
        <row r="156">
          <cell r="A156" t="str">
            <v>DIANÓPOLIS/TO2013</v>
          </cell>
          <cell r="B156" t="str">
            <v>DIANÓPOLIS/TO</v>
          </cell>
          <cell r="C156">
            <v>2013</v>
          </cell>
          <cell r="D156">
            <v>20566</v>
          </cell>
        </row>
        <row r="157">
          <cell r="A157" t="str">
            <v>DIANÓPOLIS/TO2014</v>
          </cell>
          <cell r="B157" t="str">
            <v>DIANÓPOLIS/TO</v>
          </cell>
          <cell r="C157">
            <v>2014</v>
          </cell>
          <cell r="D157">
            <v>20870</v>
          </cell>
        </row>
        <row r="158">
          <cell r="A158" t="str">
            <v>SÃO JULIÃO/PI2002</v>
          </cell>
          <cell r="B158" t="str">
            <v>SÃO JULIÃO/PI</v>
          </cell>
          <cell r="C158">
            <v>2002</v>
          </cell>
          <cell r="D158">
            <v>5797</v>
          </cell>
        </row>
        <row r="159">
          <cell r="A159" t="str">
            <v>SÃO JULIÃO/PI2003</v>
          </cell>
          <cell r="B159" t="str">
            <v>SÃO JULIÃO/PI</v>
          </cell>
          <cell r="C159">
            <v>2003</v>
          </cell>
          <cell r="D159">
            <v>5842</v>
          </cell>
        </row>
        <row r="160">
          <cell r="A160" t="str">
            <v>SÃO JULIÃO/PI2004</v>
          </cell>
          <cell r="B160" t="str">
            <v>SÃO JULIÃO/PI</v>
          </cell>
          <cell r="C160">
            <v>2004</v>
          </cell>
          <cell r="D160">
            <v>5937</v>
          </cell>
        </row>
        <row r="161">
          <cell r="A161" t="str">
            <v>SÃO JULIÃO/PI2005</v>
          </cell>
          <cell r="B161" t="str">
            <v>SÃO JULIÃO/PI</v>
          </cell>
          <cell r="C161">
            <v>2005</v>
          </cell>
          <cell r="D161">
            <v>5989</v>
          </cell>
        </row>
        <row r="162">
          <cell r="A162" t="str">
            <v>SÃO JULIÃO/PI2006</v>
          </cell>
          <cell r="B162" t="str">
            <v>SÃO JULIÃO/PI</v>
          </cell>
          <cell r="C162">
            <v>2006</v>
          </cell>
          <cell r="D162">
            <v>6041</v>
          </cell>
        </row>
        <row r="163">
          <cell r="A163" t="str">
            <v>SÃO JULIÃO/PI2007</v>
          </cell>
          <cell r="B163" t="str">
            <v>SÃO JULIÃO/PI</v>
          </cell>
          <cell r="C163">
            <v>2007</v>
          </cell>
          <cell r="D163">
            <v>6000</v>
          </cell>
        </row>
        <row r="164">
          <cell r="A164" t="str">
            <v>SÃO JULIÃO/PI2008</v>
          </cell>
          <cell r="B164" t="str">
            <v>SÃO JULIÃO/PI</v>
          </cell>
          <cell r="C164">
            <v>2008</v>
          </cell>
          <cell r="D164">
            <v>6078</v>
          </cell>
        </row>
        <row r="165">
          <cell r="A165" t="str">
            <v>SÃO JULIÃO/PI2009</v>
          </cell>
          <cell r="B165" t="str">
            <v>SÃO JULIÃO/PI</v>
          </cell>
          <cell r="C165">
            <v>2009</v>
          </cell>
          <cell r="D165">
            <v>6111</v>
          </cell>
        </row>
        <row r="166">
          <cell r="A166" t="str">
            <v>SÃO JULIÃO/PI2010</v>
          </cell>
          <cell r="B166" t="str">
            <v>SÃO JULIÃO/PI</v>
          </cell>
          <cell r="C166">
            <v>2010</v>
          </cell>
          <cell r="D166">
            <v>5677</v>
          </cell>
        </row>
        <row r="167">
          <cell r="A167" t="str">
            <v>SÃO JULIÃO/PI2011</v>
          </cell>
          <cell r="B167" t="str">
            <v>SÃO JULIÃO/PI</v>
          </cell>
          <cell r="C167">
            <v>2011</v>
          </cell>
          <cell r="D167">
            <v>5697</v>
          </cell>
        </row>
        <row r="168">
          <cell r="A168" t="str">
            <v>SÃO JULIÃO/PI2012</v>
          </cell>
          <cell r="B168" t="str">
            <v>SÃO JULIÃO/PI</v>
          </cell>
          <cell r="C168">
            <v>2012</v>
          </cell>
          <cell r="D168">
            <v>5719</v>
          </cell>
        </row>
        <row r="169">
          <cell r="A169" t="str">
            <v>SÃO JULIÃO/PI2013</v>
          </cell>
          <cell r="B169" t="str">
            <v>SÃO JULIÃO/PI</v>
          </cell>
          <cell r="C169">
            <v>2013</v>
          </cell>
          <cell r="D169">
            <v>5761</v>
          </cell>
        </row>
        <row r="170">
          <cell r="A170" t="str">
            <v>SÃO JULIÃO/PI2014</v>
          </cell>
          <cell r="B170" t="str">
            <v>SÃO JULIÃO/PI</v>
          </cell>
          <cell r="C170">
            <v>2014</v>
          </cell>
          <cell r="D170">
            <v>5771</v>
          </cell>
        </row>
        <row r="171">
          <cell r="A171" t="str">
            <v>SÃO JOÃO DO PIAUÍ/PI2002</v>
          </cell>
          <cell r="B171" t="str">
            <v>SÃO JOÃO DO PIAUÍ/PI</v>
          </cell>
          <cell r="C171">
            <v>2002</v>
          </cell>
          <cell r="D171">
            <v>18039</v>
          </cell>
        </row>
        <row r="172">
          <cell r="A172" t="str">
            <v>SÃO JOÃO DO PIAUÍ/PI2003</v>
          </cell>
          <cell r="B172" t="str">
            <v>SÃO JOÃO DO PIAUÍ/PI</v>
          </cell>
          <cell r="C172">
            <v>2003</v>
          </cell>
          <cell r="D172">
            <v>18211</v>
          </cell>
        </row>
        <row r="173">
          <cell r="A173" t="str">
            <v>SÃO JOÃO DO PIAUÍ/PI2004</v>
          </cell>
          <cell r="B173" t="str">
            <v>SÃO JOÃO DO PIAUÍ/PI</v>
          </cell>
          <cell r="C173">
            <v>2004</v>
          </cell>
          <cell r="D173">
            <v>18571</v>
          </cell>
        </row>
        <row r="174">
          <cell r="A174" t="str">
            <v>SÃO JOÃO DO PIAUÍ/PI2005</v>
          </cell>
          <cell r="B174" t="str">
            <v>SÃO JOÃO DO PIAUÍ/PI</v>
          </cell>
          <cell r="C174">
            <v>2005</v>
          </cell>
          <cell r="D174">
            <v>18770</v>
          </cell>
        </row>
        <row r="175">
          <cell r="A175" t="str">
            <v>SÃO JOÃO DO PIAUÍ/PI2006</v>
          </cell>
          <cell r="B175" t="str">
            <v>SÃO JOÃO DO PIAUÍ/PI</v>
          </cell>
          <cell r="C175">
            <v>2006</v>
          </cell>
          <cell r="D175">
            <v>18968</v>
          </cell>
        </row>
        <row r="176">
          <cell r="A176" t="str">
            <v>SÃO JOÃO DO PIAUÍ/PI2007</v>
          </cell>
          <cell r="B176" t="str">
            <v>SÃO JOÃO DO PIAUÍ/PI</v>
          </cell>
          <cell r="C176">
            <v>2007</v>
          </cell>
          <cell r="D176">
            <v>17965</v>
          </cell>
        </row>
        <row r="177">
          <cell r="A177" t="str">
            <v>SÃO JOÃO DO PIAUÍ/PI2008</v>
          </cell>
          <cell r="B177" t="str">
            <v>SÃO JOÃO DO PIAUÍ/PI</v>
          </cell>
          <cell r="C177">
            <v>2008</v>
          </cell>
          <cell r="D177">
            <v>19073</v>
          </cell>
        </row>
        <row r="178">
          <cell r="A178" t="str">
            <v>SÃO JOÃO DO PIAUÍ/PI2009</v>
          </cell>
          <cell r="B178" t="str">
            <v>SÃO JOÃO DO PIAUÍ/PI</v>
          </cell>
          <cell r="C178">
            <v>2009</v>
          </cell>
          <cell r="D178">
            <v>19264</v>
          </cell>
        </row>
        <row r="179">
          <cell r="A179" t="str">
            <v>SÃO JOÃO DO PIAUÍ/PI2010</v>
          </cell>
          <cell r="B179" t="str">
            <v>SÃO JOÃO DO PIAUÍ/PI</v>
          </cell>
          <cell r="C179">
            <v>2010</v>
          </cell>
          <cell r="D179">
            <v>19553</v>
          </cell>
        </row>
        <row r="180">
          <cell r="A180" t="str">
            <v>SÃO JOÃO DO PIAUÍ/PI2011</v>
          </cell>
          <cell r="B180" t="str">
            <v>SÃO JOÃO DO PIAUÍ/PI</v>
          </cell>
          <cell r="C180">
            <v>2011</v>
          </cell>
          <cell r="D180">
            <v>19702</v>
          </cell>
        </row>
        <row r="181">
          <cell r="A181" t="str">
            <v>SÃO JOÃO DO PIAUÍ/PI2012</v>
          </cell>
          <cell r="B181" t="str">
            <v>SÃO JOÃO DO PIAUÍ/PI</v>
          </cell>
          <cell r="C181">
            <v>2012</v>
          </cell>
          <cell r="D181">
            <v>19852</v>
          </cell>
        </row>
        <row r="182">
          <cell r="A182" t="str">
            <v>SÃO JOÃO DO PIAUÍ/PI2013</v>
          </cell>
          <cell r="B182" t="str">
            <v>SÃO JOÃO DO PIAUÍ/PI</v>
          </cell>
          <cell r="C182">
            <v>2013</v>
          </cell>
          <cell r="D182">
            <v>20000</v>
          </cell>
        </row>
        <row r="183">
          <cell r="A183" t="str">
            <v>SÃO JOÃO DO PIAUÍ/PI2014</v>
          </cell>
          <cell r="B183" t="str">
            <v>SÃO JOÃO DO PIAUÍ/PI</v>
          </cell>
          <cell r="C183">
            <v>2014</v>
          </cell>
          <cell r="D183">
            <v>20077</v>
          </cell>
        </row>
        <row r="184">
          <cell r="A184" t="str">
            <v>FRONTEIRAS/PI2002</v>
          </cell>
          <cell r="B184" t="str">
            <v>FRONTEIRAS/PI</v>
          </cell>
          <cell r="C184">
            <v>2002</v>
          </cell>
          <cell r="D184">
            <v>10154</v>
          </cell>
        </row>
        <row r="185">
          <cell r="A185" t="str">
            <v>FRONTEIRAS/PI2003</v>
          </cell>
          <cell r="B185" t="str">
            <v>FRONTEIRAS/PI</v>
          </cell>
          <cell r="C185">
            <v>2003</v>
          </cell>
          <cell r="D185">
            <v>10220</v>
          </cell>
        </row>
        <row r="186">
          <cell r="A186" t="str">
            <v>FRONTEIRAS/PI2004</v>
          </cell>
          <cell r="B186" t="str">
            <v>FRONTEIRAS/PI</v>
          </cell>
          <cell r="C186">
            <v>2004</v>
          </cell>
          <cell r="D186">
            <v>10358</v>
          </cell>
        </row>
        <row r="187">
          <cell r="A187" t="str">
            <v>FRONTEIRAS/PI2005</v>
          </cell>
          <cell r="B187" t="str">
            <v>FRONTEIRAS/PI</v>
          </cell>
          <cell r="C187">
            <v>2005</v>
          </cell>
          <cell r="D187">
            <v>10435</v>
          </cell>
        </row>
        <row r="188">
          <cell r="A188" t="str">
            <v>FRONTEIRAS/PI2006</v>
          </cell>
          <cell r="B188" t="str">
            <v>FRONTEIRAS/PI</v>
          </cell>
          <cell r="C188">
            <v>2006</v>
          </cell>
          <cell r="D188">
            <v>10511</v>
          </cell>
        </row>
        <row r="189">
          <cell r="A189" t="str">
            <v>FRONTEIRAS/PI2007</v>
          </cell>
          <cell r="B189" t="str">
            <v>FRONTEIRAS/PI</v>
          </cell>
          <cell r="C189">
            <v>2007</v>
          </cell>
          <cell r="D189">
            <v>10353</v>
          </cell>
        </row>
        <row r="190">
          <cell r="A190" t="str">
            <v>FRONTEIRAS/PI2008</v>
          </cell>
          <cell r="B190" t="str">
            <v>FRONTEIRAS/PI</v>
          </cell>
          <cell r="C190">
            <v>2008</v>
          </cell>
          <cell r="D190">
            <v>11373</v>
          </cell>
        </row>
        <row r="191">
          <cell r="A191" t="str">
            <v>FRONTEIRAS/PI2009</v>
          </cell>
          <cell r="B191" t="str">
            <v>FRONTEIRAS/PI</v>
          </cell>
          <cell r="C191">
            <v>2009</v>
          </cell>
          <cell r="D191">
            <v>11502</v>
          </cell>
        </row>
        <row r="192">
          <cell r="A192" t="str">
            <v>FRONTEIRAS/PI2010</v>
          </cell>
          <cell r="B192" t="str">
            <v>FRONTEIRAS/PI</v>
          </cell>
          <cell r="C192">
            <v>2010</v>
          </cell>
          <cell r="D192">
            <v>11122</v>
          </cell>
        </row>
        <row r="193">
          <cell r="A193" t="str">
            <v>FRONTEIRAS/PI2011</v>
          </cell>
          <cell r="B193" t="str">
            <v>FRONTEIRAS/PI</v>
          </cell>
          <cell r="C193">
            <v>2011</v>
          </cell>
          <cell r="D193">
            <v>11202</v>
          </cell>
        </row>
        <row r="194">
          <cell r="A194" t="str">
            <v>FRONTEIRAS/PI2012</v>
          </cell>
          <cell r="B194" t="str">
            <v>FRONTEIRAS/PI</v>
          </cell>
          <cell r="C194">
            <v>2012</v>
          </cell>
          <cell r="D194">
            <v>11284</v>
          </cell>
        </row>
        <row r="195">
          <cell r="A195" t="str">
            <v>FRONTEIRAS/PI2013</v>
          </cell>
          <cell r="B195" t="str">
            <v>FRONTEIRAS/PI</v>
          </cell>
          <cell r="C195">
            <v>2013</v>
          </cell>
          <cell r="D195">
            <v>11368</v>
          </cell>
        </row>
        <row r="196">
          <cell r="A196" t="str">
            <v>FRONTEIRAS/PI2014</v>
          </cell>
          <cell r="B196" t="str">
            <v>FRONTEIRAS/PI</v>
          </cell>
          <cell r="C196">
            <v>2014</v>
          </cell>
          <cell r="D196">
            <v>11411</v>
          </cell>
        </row>
        <row r="197">
          <cell r="A197" t="str">
            <v>ALEGRETE DO PIAUÍ/PI2002</v>
          </cell>
          <cell r="B197" t="str">
            <v>ALEGRETE DO PIAUÍ/PI</v>
          </cell>
          <cell r="C197">
            <v>2002</v>
          </cell>
          <cell r="D197">
            <v>4760</v>
          </cell>
        </row>
        <row r="198">
          <cell r="A198" t="str">
            <v>ALEGRETE DO PIAUÍ/PI2003</v>
          </cell>
          <cell r="B198" t="str">
            <v>ALEGRETE DO PIAUÍ/PI</v>
          </cell>
          <cell r="C198">
            <v>2003</v>
          </cell>
          <cell r="D198">
            <v>4782</v>
          </cell>
        </row>
        <row r="199">
          <cell r="A199" t="str">
            <v>ALEGRETE DO PIAUÍ/PI2004</v>
          </cell>
          <cell r="B199" t="str">
            <v>ALEGRETE DO PIAUÍ/PI</v>
          </cell>
          <cell r="C199">
            <v>2004</v>
          </cell>
          <cell r="D199">
            <v>4827</v>
          </cell>
        </row>
        <row r="200">
          <cell r="A200" t="str">
            <v>ALEGRETE DO PIAUÍ/PI2005</v>
          </cell>
          <cell r="B200" t="str">
            <v>ALEGRETE DO PIAUÍ/PI</v>
          </cell>
          <cell r="C200">
            <v>2005</v>
          </cell>
          <cell r="D200">
            <v>4853</v>
          </cell>
        </row>
        <row r="201">
          <cell r="A201" t="str">
            <v>ALEGRETE DO PIAUÍ/PI2006</v>
          </cell>
          <cell r="B201" t="str">
            <v>ALEGRETE DO PIAUÍ/PI</v>
          </cell>
          <cell r="C201">
            <v>2006</v>
          </cell>
          <cell r="D201">
            <v>4878</v>
          </cell>
        </row>
        <row r="202">
          <cell r="A202" t="str">
            <v>ALEGRETE DO PIAUÍ/PI2007</v>
          </cell>
          <cell r="B202" t="str">
            <v>ALEGRETE DO PIAUÍ/PI</v>
          </cell>
          <cell r="C202">
            <v>2007</v>
          </cell>
          <cell r="D202">
            <v>4227</v>
          </cell>
        </row>
        <row r="203">
          <cell r="A203" t="str">
            <v>ALEGRETE DO PIAUÍ/PI2008</v>
          </cell>
          <cell r="B203" t="str">
            <v>ALEGRETE DO PIAUÍ/PI</v>
          </cell>
          <cell r="C203">
            <v>2008</v>
          </cell>
          <cell r="D203">
            <v>4610</v>
          </cell>
        </row>
        <row r="204">
          <cell r="A204" t="str">
            <v>ALEGRETE DO PIAUÍ/PI2009</v>
          </cell>
          <cell r="B204" t="str">
            <v>ALEGRETE DO PIAUÍ/PI</v>
          </cell>
          <cell r="C204">
            <v>2009</v>
          </cell>
          <cell r="D204">
            <v>4595</v>
          </cell>
        </row>
        <row r="205">
          <cell r="A205" t="str">
            <v>ALEGRETE DO PIAUÍ/PI2010</v>
          </cell>
          <cell r="B205" t="str">
            <v>ALEGRETE DO PIAUÍ/PI</v>
          </cell>
          <cell r="C205">
            <v>2010</v>
          </cell>
          <cell r="D205">
            <v>5151</v>
          </cell>
        </row>
        <row r="206">
          <cell r="A206" t="str">
            <v>ALEGRETE DO PIAUÍ/PI2011</v>
          </cell>
          <cell r="B206" t="str">
            <v>ALEGRETE DO PIAUÍ/PI</v>
          </cell>
          <cell r="C206">
            <v>2011</v>
          </cell>
          <cell r="D206">
            <v>5163</v>
          </cell>
        </row>
        <row r="207">
          <cell r="A207" t="str">
            <v>ALEGRETE DO PIAUÍ/PI2012</v>
          </cell>
          <cell r="B207" t="str">
            <v>ALEGRETE DO PIAUÍ/PI</v>
          </cell>
          <cell r="C207">
            <v>2012</v>
          </cell>
          <cell r="D207">
            <v>5173</v>
          </cell>
        </row>
        <row r="208">
          <cell r="A208" t="str">
            <v>ALEGRETE DO PIAUÍ/PI2013</v>
          </cell>
          <cell r="B208" t="str">
            <v>ALEGRETE DO PIAUÍ/PI</v>
          </cell>
          <cell r="C208">
            <v>2013</v>
          </cell>
          <cell r="D208">
            <v>5211</v>
          </cell>
        </row>
        <row r="209">
          <cell r="A209" t="str">
            <v>ALEGRETE DO PIAUÍ/PI2014</v>
          </cell>
          <cell r="B209" t="str">
            <v>ALEGRETE DO PIAUÍ/PI</v>
          </cell>
          <cell r="C209">
            <v>2014</v>
          </cell>
          <cell r="D209">
            <v>5215</v>
          </cell>
        </row>
        <row r="210">
          <cell r="A210" t="str">
            <v>BOCAINA/PI2002</v>
          </cell>
          <cell r="B210" t="str">
            <v>BOCAINA/PI</v>
          </cell>
          <cell r="C210">
            <v>2002</v>
          </cell>
          <cell r="D210">
            <v>4275</v>
          </cell>
        </row>
        <row r="211">
          <cell r="A211" t="str">
            <v>BOCAINA/PI2003</v>
          </cell>
          <cell r="B211" t="str">
            <v>BOCAINA/PI</v>
          </cell>
          <cell r="C211">
            <v>2003</v>
          </cell>
          <cell r="D211">
            <v>4306</v>
          </cell>
        </row>
        <row r="212">
          <cell r="A212" t="str">
            <v>BOCAINA/PI2004</v>
          </cell>
          <cell r="B212" t="str">
            <v>BOCAINA/PI</v>
          </cell>
          <cell r="C212">
            <v>2004</v>
          </cell>
          <cell r="D212">
            <v>4371</v>
          </cell>
        </row>
        <row r="213">
          <cell r="A213" t="str">
            <v>BOCAINA/PI2005</v>
          </cell>
          <cell r="B213" t="str">
            <v>BOCAINA/PI</v>
          </cell>
          <cell r="C213">
            <v>2005</v>
          </cell>
          <cell r="D213">
            <v>4407</v>
          </cell>
        </row>
        <row r="214">
          <cell r="A214" t="str">
            <v>BOCAINA/PI2006</v>
          </cell>
          <cell r="B214" t="str">
            <v>BOCAINA/PI</v>
          </cell>
          <cell r="C214">
            <v>2006</v>
          </cell>
          <cell r="D214">
            <v>4443</v>
          </cell>
        </row>
        <row r="215">
          <cell r="A215" t="str">
            <v>BOCAINA/PI2007</v>
          </cell>
          <cell r="B215" t="str">
            <v>BOCAINA/PI</v>
          </cell>
          <cell r="C215">
            <v>2007</v>
          </cell>
          <cell r="D215">
            <v>4323</v>
          </cell>
        </row>
        <row r="216">
          <cell r="A216" t="str">
            <v>BOCAINA/PI2008</v>
          </cell>
          <cell r="B216" t="str">
            <v>BOCAINA/PI</v>
          </cell>
          <cell r="C216">
            <v>2008</v>
          </cell>
          <cell r="D216">
            <v>4155</v>
          </cell>
        </row>
        <row r="217">
          <cell r="A217" t="str">
            <v>BOCAINA/PI2009</v>
          </cell>
          <cell r="B217" t="str">
            <v>BOCAINA/PI</v>
          </cell>
          <cell r="C217">
            <v>2009</v>
          </cell>
          <cell r="D217">
            <v>4146</v>
          </cell>
        </row>
        <row r="218">
          <cell r="A218" t="str">
            <v>BOCAINA/PI2010</v>
          </cell>
          <cell r="B218" t="str">
            <v>BOCAINA/PI</v>
          </cell>
          <cell r="C218">
            <v>2010</v>
          </cell>
          <cell r="D218">
            <v>4346</v>
          </cell>
        </row>
        <row r="219">
          <cell r="A219" t="str">
            <v>BOCAINA/PI2011</v>
          </cell>
          <cell r="B219" t="str">
            <v>BOCAINA/PI</v>
          </cell>
          <cell r="C219">
            <v>2011</v>
          </cell>
          <cell r="D219">
            <v>4381</v>
          </cell>
        </row>
        <row r="220">
          <cell r="A220" t="str">
            <v>BOCAINA/PI2012</v>
          </cell>
          <cell r="B220" t="str">
            <v>BOCAINA/PI</v>
          </cell>
          <cell r="C220">
            <v>2012</v>
          </cell>
          <cell r="D220">
            <v>4394</v>
          </cell>
        </row>
        <row r="221">
          <cell r="A221" t="str">
            <v>BOCAINA/PI2013</v>
          </cell>
          <cell r="B221" t="str">
            <v>BOCAINA/PI</v>
          </cell>
          <cell r="C221">
            <v>2013</v>
          </cell>
          <cell r="D221">
            <v>4425</v>
          </cell>
        </row>
        <row r="222">
          <cell r="A222" t="str">
            <v>BOCAINA/PI2014</v>
          </cell>
          <cell r="B222" t="str">
            <v>BOCAINA/PI</v>
          </cell>
          <cell r="C222">
            <v>2014</v>
          </cell>
          <cell r="D222">
            <v>4431</v>
          </cell>
        </row>
        <row r="223">
          <cell r="A223" t="str">
            <v>PAES LANDIM/PI2002</v>
          </cell>
          <cell r="B223" t="str">
            <v>PAES LANDIM/PI</v>
          </cell>
          <cell r="C223">
            <v>2002</v>
          </cell>
          <cell r="D223">
            <v>4157</v>
          </cell>
        </row>
        <row r="224">
          <cell r="A224" t="str">
            <v>PAES LANDIM/PI2003</v>
          </cell>
          <cell r="B224" t="str">
            <v>PAES LANDIM/PI</v>
          </cell>
          <cell r="C224">
            <v>2003</v>
          </cell>
          <cell r="D224">
            <v>4144</v>
          </cell>
        </row>
        <row r="225">
          <cell r="A225" t="str">
            <v>PAES LANDIM/PI2004</v>
          </cell>
          <cell r="B225" t="str">
            <v>PAES LANDIM/PI</v>
          </cell>
          <cell r="C225">
            <v>2004</v>
          </cell>
          <cell r="D225">
            <v>4117</v>
          </cell>
        </row>
        <row r="226">
          <cell r="A226" t="str">
            <v>PAES LANDIM/PI2005</v>
          </cell>
          <cell r="B226" t="str">
            <v>PAES LANDIM/PI</v>
          </cell>
          <cell r="C226">
            <v>2005</v>
          </cell>
          <cell r="D226">
            <v>4103</v>
          </cell>
        </row>
        <row r="227">
          <cell r="A227" t="str">
            <v>PAES LANDIM/PI2006</v>
          </cell>
          <cell r="B227" t="str">
            <v>PAES LANDIM/PI</v>
          </cell>
          <cell r="C227">
            <v>2006</v>
          </cell>
          <cell r="D227">
            <v>4088</v>
          </cell>
        </row>
        <row r="228">
          <cell r="A228" t="str">
            <v>PAES LANDIM/PI2007</v>
          </cell>
          <cell r="B228" t="str">
            <v>PAES LANDIM/PI</v>
          </cell>
          <cell r="C228">
            <v>2007</v>
          </cell>
          <cell r="D228">
            <v>4284</v>
          </cell>
        </row>
        <row r="229">
          <cell r="A229" t="str">
            <v>PAES LANDIM/PI2008</v>
          </cell>
          <cell r="B229" t="str">
            <v>PAES LANDIM/PI</v>
          </cell>
          <cell r="C229">
            <v>2008</v>
          </cell>
          <cell r="D229">
            <v>4517</v>
          </cell>
        </row>
        <row r="230">
          <cell r="A230" t="str">
            <v>PAES LANDIM/PI2009</v>
          </cell>
          <cell r="B230" t="str">
            <v>PAES LANDIM/PI</v>
          </cell>
          <cell r="C230">
            <v>2009</v>
          </cell>
          <cell r="D230">
            <v>4562</v>
          </cell>
        </row>
        <row r="231">
          <cell r="A231" t="str">
            <v>PAES LANDIM/PI2010</v>
          </cell>
          <cell r="B231" t="str">
            <v>PAES LANDIM/PI</v>
          </cell>
          <cell r="C231">
            <v>2010</v>
          </cell>
          <cell r="D231">
            <v>4059</v>
          </cell>
        </row>
        <row r="232">
          <cell r="A232" t="str">
            <v>PAES LANDIM/PI2011</v>
          </cell>
          <cell r="B232" t="str">
            <v>PAES LANDIM/PI</v>
          </cell>
          <cell r="C232">
            <v>2011</v>
          </cell>
          <cell r="D232">
            <v>4053</v>
          </cell>
        </row>
        <row r="233">
          <cell r="A233" t="str">
            <v>PAES LANDIM/PI2012</v>
          </cell>
          <cell r="B233" t="str">
            <v>PAES LANDIM/PI</v>
          </cell>
          <cell r="C233">
            <v>2012</v>
          </cell>
          <cell r="D233">
            <v>4049</v>
          </cell>
        </row>
        <row r="234">
          <cell r="A234" t="str">
            <v>PAES LANDIM/PI2013</v>
          </cell>
          <cell r="B234" t="str">
            <v>PAES LANDIM/PI</v>
          </cell>
          <cell r="C234">
            <v>2013</v>
          </cell>
          <cell r="D234">
            <v>4077</v>
          </cell>
        </row>
        <row r="235">
          <cell r="A235" t="str">
            <v>PAES LANDIM/PI2014</v>
          </cell>
          <cell r="B235" t="str">
            <v>PAES LANDIM/PI</v>
          </cell>
          <cell r="C235">
            <v>2014</v>
          </cell>
          <cell r="D235">
            <v>4074</v>
          </cell>
        </row>
        <row r="236">
          <cell r="A236" t="str">
            <v>PICOS/PI2002</v>
          </cell>
          <cell r="B236" t="str">
            <v>PICOS/PI</v>
          </cell>
          <cell r="C236">
            <v>2002</v>
          </cell>
          <cell r="D236">
            <v>70531</v>
          </cell>
        </row>
        <row r="237">
          <cell r="A237" t="str">
            <v>PICOS/PI2003</v>
          </cell>
          <cell r="B237" t="str">
            <v>PICOS/PI</v>
          </cell>
          <cell r="C237">
            <v>2003</v>
          </cell>
          <cell r="D237">
            <v>71254</v>
          </cell>
        </row>
        <row r="238">
          <cell r="A238" t="str">
            <v>PICOS/PI2004</v>
          </cell>
          <cell r="B238" t="str">
            <v>PICOS/PI</v>
          </cell>
          <cell r="C238">
            <v>2004</v>
          </cell>
          <cell r="D238">
            <v>70211</v>
          </cell>
        </row>
        <row r="239">
          <cell r="A239" t="str">
            <v>PICOS/PI2005</v>
          </cell>
          <cell r="B239" t="str">
            <v>PICOS/PI</v>
          </cell>
          <cell r="C239">
            <v>2005</v>
          </cell>
          <cell r="D239">
            <v>71020</v>
          </cell>
        </row>
        <row r="240">
          <cell r="A240" t="str">
            <v>PICOS/PI2006</v>
          </cell>
          <cell r="B240" t="str">
            <v>PICOS/PI</v>
          </cell>
          <cell r="C240">
            <v>2006</v>
          </cell>
          <cell r="D240">
            <v>71825</v>
          </cell>
        </row>
        <row r="241">
          <cell r="A241" t="str">
            <v>PICOS/PI2007</v>
          </cell>
          <cell r="B241" t="str">
            <v>PICOS/PI</v>
          </cell>
          <cell r="C241">
            <v>2007</v>
          </cell>
          <cell r="D241">
            <v>69101</v>
          </cell>
        </row>
        <row r="242">
          <cell r="A242" t="str">
            <v>PICOS/PI2008</v>
          </cell>
          <cell r="B242" t="str">
            <v>PICOS/PI</v>
          </cell>
          <cell r="C242">
            <v>2008</v>
          </cell>
          <cell r="D242">
            <v>72477</v>
          </cell>
        </row>
        <row r="243">
          <cell r="A243" t="str">
            <v>PICOS/PI2009</v>
          </cell>
          <cell r="B243" t="str">
            <v>PICOS/PI</v>
          </cell>
          <cell r="C243">
            <v>2009</v>
          </cell>
          <cell r="D243">
            <v>73021</v>
          </cell>
        </row>
        <row r="244">
          <cell r="A244" t="str">
            <v>PICOS/PI2010</v>
          </cell>
          <cell r="B244" t="str">
            <v>PICOS/PI</v>
          </cell>
          <cell r="C244">
            <v>2010</v>
          </cell>
          <cell r="D244">
            <v>73417</v>
          </cell>
        </row>
        <row r="245">
          <cell r="A245" t="str">
            <v>PICOS/PI2011</v>
          </cell>
          <cell r="B245" t="str">
            <v>PICOS/PI</v>
          </cell>
          <cell r="C245">
            <v>2011</v>
          </cell>
          <cell r="D245">
            <v>74966</v>
          </cell>
        </row>
        <row r="246">
          <cell r="A246" t="str">
            <v>PICOS/PI2012</v>
          </cell>
          <cell r="B246" t="str">
            <v>PICOS/PI</v>
          </cell>
          <cell r="C246">
            <v>2012</v>
          </cell>
          <cell r="D246">
            <v>75481</v>
          </cell>
        </row>
        <row r="247">
          <cell r="A247" t="str">
            <v>PICOS/PI2013</v>
          </cell>
          <cell r="B247" t="str">
            <v>PICOS/PI</v>
          </cell>
          <cell r="C247">
            <v>2013</v>
          </cell>
          <cell r="D247">
            <v>76042</v>
          </cell>
        </row>
        <row r="248">
          <cell r="A248" t="str">
            <v>PICOS/PI2014</v>
          </cell>
          <cell r="B248" t="str">
            <v>PICOS/PI</v>
          </cell>
          <cell r="C248">
            <v>2014</v>
          </cell>
          <cell r="D248">
            <v>76309</v>
          </cell>
        </row>
        <row r="249">
          <cell r="A249" t="str">
            <v>CUMARU/PE2002</v>
          </cell>
          <cell r="B249" t="str">
            <v>CUMARU/PE</v>
          </cell>
          <cell r="C249">
            <v>2002</v>
          </cell>
          <cell r="D249">
            <v>29485</v>
          </cell>
        </row>
        <row r="250">
          <cell r="A250" t="str">
            <v>CUMARU/PE2003</v>
          </cell>
          <cell r="B250" t="str">
            <v>CUMARU/PE</v>
          </cell>
          <cell r="C250">
            <v>2003</v>
          </cell>
          <cell r="D250">
            <v>30411</v>
          </cell>
        </row>
        <row r="251">
          <cell r="A251" t="str">
            <v>CUMARU/PE2004</v>
          </cell>
          <cell r="B251" t="str">
            <v>CUMARU/PE</v>
          </cell>
          <cell r="C251">
            <v>2004</v>
          </cell>
          <cell r="D251">
            <v>32355</v>
          </cell>
        </row>
        <row r="252">
          <cell r="A252" t="str">
            <v>CUMARU/PE2005</v>
          </cell>
          <cell r="B252" t="str">
            <v>CUMARU/PE</v>
          </cell>
          <cell r="C252">
            <v>2005</v>
          </cell>
          <cell r="D252">
            <v>33431</v>
          </cell>
        </row>
        <row r="253">
          <cell r="A253" t="str">
            <v>CUMARU/PE2006</v>
          </cell>
          <cell r="B253" t="str">
            <v>CUMARU/PE</v>
          </cell>
          <cell r="C253">
            <v>2006</v>
          </cell>
          <cell r="D253">
            <v>34499</v>
          </cell>
        </row>
        <row r="254">
          <cell r="A254" t="str">
            <v>CUMARU/PE2007</v>
          </cell>
          <cell r="B254" t="str">
            <v>CUMARU/PE</v>
          </cell>
          <cell r="C254">
            <v>2007</v>
          </cell>
          <cell r="D254">
            <v>16272</v>
          </cell>
        </row>
        <row r="255">
          <cell r="A255" t="str">
            <v>CUMARU/PE2008</v>
          </cell>
          <cell r="B255" t="str">
            <v>CUMARU/PE</v>
          </cell>
          <cell r="C255">
            <v>2008</v>
          </cell>
          <cell r="D255">
            <v>15099</v>
          </cell>
        </row>
        <row r="256">
          <cell r="A256" t="str">
            <v>CUMARU/PE2009</v>
          </cell>
          <cell r="B256" t="str">
            <v>CUMARU/PE</v>
          </cell>
          <cell r="C256">
            <v>2009</v>
          </cell>
          <cell r="D256">
            <v>13812</v>
          </cell>
        </row>
        <row r="257">
          <cell r="A257" t="str">
            <v>CUMARU/PE2010</v>
          </cell>
          <cell r="B257" t="str">
            <v>CUMARU/PE</v>
          </cell>
          <cell r="C257">
            <v>2010</v>
          </cell>
          <cell r="D257">
            <v>17166</v>
          </cell>
        </row>
        <row r="258">
          <cell r="A258" t="str">
            <v>CUMARU/PE2011</v>
          </cell>
          <cell r="B258" t="str">
            <v>CUMARU/PE</v>
          </cell>
          <cell r="C258">
            <v>2011</v>
          </cell>
          <cell r="D258">
            <v>17329</v>
          </cell>
        </row>
        <row r="259">
          <cell r="A259" t="str">
            <v>CUMARU/PE2012</v>
          </cell>
          <cell r="B259" t="str">
            <v>CUMARU/PE</v>
          </cell>
          <cell r="C259">
            <v>2012</v>
          </cell>
          <cell r="D259">
            <v>17470</v>
          </cell>
        </row>
        <row r="260">
          <cell r="A260" t="str">
            <v>CUMARU/PE2013</v>
          </cell>
          <cell r="B260" t="str">
            <v>CUMARU/PE</v>
          </cell>
          <cell r="C260">
            <v>2013</v>
          </cell>
          <cell r="D260">
            <v>14815</v>
          </cell>
        </row>
        <row r="261">
          <cell r="A261" t="str">
            <v>CUMARU/PE2014</v>
          </cell>
          <cell r="B261" t="str">
            <v>CUMARU/PE</v>
          </cell>
          <cell r="C261">
            <v>2014</v>
          </cell>
          <cell r="D261">
            <v>13960</v>
          </cell>
        </row>
        <row r="262">
          <cell r="A262" t="str">
            <v>CUMARU/PE2015</v>
          </cell>
          <cell r="B262" t="str">
            <v>CUMARU/PE</v>
          </cell>
          <cell r="C262">
            <v>2015</v>
          </cell>
          <cell r="D262">
            <v>13132</v>
          </cell>
        </row>
        <row r="263">
          <cell r="A263" t="str">
            <v>CURRAL NOVO DO PIAUÍ/PI2002</v>
          </cell>
          <cell r="B263" t="str">
            <v>CURRAL NOVO DO PIAUÍ/PI</v>
          </cell>
          <cell r="C263">
            <v>2002</v>
          </cell>
          <cell r="D263">
            <v>4121</v>
          </cell>
        </row>
        <row r="264">
          <cell r="A264" t="str">
            <v>CURRAL NOVO DO PIAUÍ/PI2003</v>
          </cell>
          <cell r="B264" t="str">
            <v>CURRAL NOVO DO PIAUÍ/PI</v>
          </cell>
          <cell r="C264">
            <v>2003</v>
          </cell>
          <cell r="D264">
            <v>4075</v>
          </cell>
        </row>
        <row r="265">
          <cell r="A265" t="str">
            <v>CURRAL NOVO DO PIAUÍ/PI2004</v>
          </cell>
          <cell r="B265" t="str">
            <v>CURRAL NOVO DO PIAUÍ/PI</v>
          </cell>
          <cell r="C265">
            <v>2004</v>
          </cell>
          <cell r="D265">
            <v>3978</v>
          </cell>
        </row>
        <row r="266">
          <cell r="A266" t="str">
            <v>CURRAL NOVO DO PIAUÍ/PI2005</v>
          </cell>
          <cell r="B266" t="str">
            <v>CURRAL NOVO DO PIAUÍ/PI</v>
          </cell>
          <cell r="C266">
            <v>2005</v>
          </cell>
          <cell r="D266">
            <v>3924</v>
          </cell>
        </row>
        <row r="267">
          <cell r="A267" t="str">
            <v>CURRAL NOVO DO PIAUÍ/PI2006</v>
          </cell>
          <cell r="B267" t="str">
            <v>CURRAL NOVO DO PIAUÍ/PI</v>
          </cell>
          <cell r="C267">
            <v>2006</v>
          </cell>
          <cell r="D267">
            <v>3871</v>
          </cell>
        </row>
        <row r="268">
          <cell r="A268" t="str">
            <v>CURRAL NOVO DO PIAUÍ/PI2007</v>
          </cell>
          <cell r="B268" t="str">
            <v>CURRAL NOVO DO PIAUÍ/PI</v>
          </cell>
          <cell r="C268">
            <v>2007</v>
          </cell>
          <cell r="D268">
            <v>4683</v>
          </cell>
        </row>
        <row r="269">
          <cell r="A269" t="str">
            <v>CURRAL NOVO DO PIAUÍ/PI2008</v>
          </cell>
          <cell r="B269" t="str">
            <v>CURRAL NOVO DO PIAUÍ/PI</v>
          </cell>
          <cell r="C269">
            <v>2008</v>
          </cell>
          <cell r="D269">
            <v>5040</v>
          </cell>
        </row>
        <row r="270">
          <cell r="A270" t="str">
            <v>CURRAL NOVO DO PIAUÍ/PI2009</v>
          </cell>
          <cell r="B270" t="str">
            <v>CURRAL NOVO DO PIAUÍ/PI</v>
          </cell>
          <cell r="C270">
            <v>2009</v>
          </cell>
          <cell r="D270">
            <v>5119</v>
          </cell>
        </row>
        <row r="271">
          <cell r="A271" t="str">
            <v>CURRAL NOVO DO PIAUÍ/PI2010</v>
          </cell>
          <cell r="B271" t="str">
            <v>CURRAL NOVO DO PIAUÍ/PI</v>
          </cell>
          <cell r="C271">
            <v>2010</v>
          </cell>
          <cell r="D271">
            <v>4870</v>
          </cell>
        </row>
        <row r="272">
          <cell r="A272" t="str">
            <v>CURRAL NOVO DO PIAUÍ/PI2011</v>
          </cell>
          <cell r="B272" t="str">
            <v>CURRAL NOVO DO PIAUÍ/PI</v>
          </cell>
          <cell r="C272">
            <v>2011</v>
          </cell>
          <cell r="D272">
            <v>4930</v>
          </cell>
        </row>
        <row r="273">
          <cell r="A273" t="str">
            <v>CURRAL NOVO DO PIAUÍ/PI2012</v>
          </cell>
          <cell r="B273" t="str">
            <v>CURRAL NOVO DO PIAUÍ/PI</v>
          </cell>
          <cell r="C273">
            <v>2012</v>
          </cell>
          <cell r="D273">
            <v>4990</v>
          </cell>
        </row>
        <row r="274">
          <cell r="A274" t="str">
            <v>CURRAL NOVO DO PIAUÍ/PI2013</v>
          </cell>
          <cell r="B274" t="str">
            <v>CURRAL NOVO DO PIAUÍ/PI</v>
          </cell>
          <cell r="C274">
            <v>2013</v>
          </cell>
          <cell r="D274">
            <v>5027</v>
          </cell>
        </row>
        <row r="275">
          <cell r="A275" t="str">
            <v>CURRAL NOVO DO PIAUÍ/PI2014</v>
          </cell>
          <cell r="B275" t="str">
            <v>CURRAL NOVO DO PIAUÍ/PI</v>
          </cell>
          <cell r="C275">
            <v>2014</v>
          </cell>
          <cell r="D275">
            <v>5059</v>
          </cell>
        </row>
        <row r="276">
          <cell r="A276" t="str">
            <v>CURRAL NOVO DO PIAUÍ/PI2015</v>
          </cell>
          <cell r="B276" t="str">
            <v>CURRAL NOVO DO PIAUÍ/PI</v>
          </cell>
          <cell r="C276">
            <v>2015</v>
          </cell>
          <cell r="D276">
            <v>5086</v>
          </cell>
        </row>
        <row r="277">
          <cell r="A277" t="str">
            <v>PAQUETÁ/PI2002</v>
          </cell>
          <cell r="B277" t="str">
            <v>PAQUETÁ/PI</v>
          </cell>
          <cell r="C277">
            <v>2002</v>
          </cell>
          <cell r="D277">
            <v>4399</v>
          </cell>
        </row>
        <row r="278">
          <cell r="A278" t="str">
            <v>PAQUETÁ/PI2003</v>
          </cell>
          <cell r="B278" t="str">
            <v>PAQUETÁ/PI</v>
          </cell>
          <cell r="C278">
            <v>2003</v>
          </cell>
          <cell r="D278">
            <v>4404</v>
          </cell>
        </row>
        <row r="279">
          <cell r="A279" t="str">
            <v>PAQUETÁ/PI2004</v>
          </cell>
          <cell r="B279" t="str">
            <v>PAQUETÁ/PI</v>
          </cell>
          <cell r="C279">
            <v>2004</v>
          </cell>
          <cell r="D279">
            <v>4417</v>
          </cell>
        </row>
        <row r="280">
          <cell r="A280" t="str">
            <v>PAQUETÁ/PI2005</v>
          </cell>
          <cell r="B280" t="str">
            <v>PAQUETÁ/PI</v>
          </cell>
          <cell r="C280">
            <v>2005</v>
          </cell>
          <cell r="D280">
            <v>4424</v>
          </cell>
        </row>
        <row r="281">
          <cell r="A281" t="str">
            <v>PAQUETÁ/PI2006</v>
          </cell>
          <cell r="B281" t="str">
            <v>PAQUETÁ/PI</v>
          </cell>
          <cell r="C281">
            <v>2006</v>
          </cell>
          <cell r="D281">
            <v>4430</v>
          </cell>
        </row>
        <row r="282">
          <cell r="A282" t="str">
            <v>PAQUETÁ/PI2007</v>
          </cell>
          <cell r="B282" t="str">
            <v>PAQUETÁ/PI</v>
          </cell>
          <cell r="C282">
            <v>2007</v>
          </cell>
          <cell r="D282">
            <v>4555</v>
          </cell>
        </row>
        <row r="283">
          <cell r="A283" t="str">
            <v>PAQUETÁ/PI2008</v>
          </cell>
          <cell r="B283" t="str">
            <v>PAQUETÁ/PI</v>
          </cell>
          <cell r="C283">
            <v>2008</v>
          </cell>
          <cell r="D283">
            <v>4662</v>
          </cell>
        </row>
        <row r="284">
          <cell r="A284" t="str">
            <v>PAQUETÁ/PI2009</v>
          </cell>
          <cell r="B284" t="str">
            <v>PAQUETÁ/PI</v>
          </cell>
          <cell r="C284">
            <v>2009</v>
          </cell>
          <cell r="D284">
            <v>4686</v>
          </cell>
        </row>
        <row r="285">
          <cell r="A285" t="str">
            <v>PAQUETÁ/PI2010</v>
          </cell>
          <cell r="B285" t="str">
            <v>PAQUETÁ/PI</v>
          </cell>
          <cell r="C285">
            <v>2010</v>
          </cell>
          <cell r="D285">
            <v>4147</v>
          </cell>
        </row>
        <row r="286">
          <cell r="A286" t="str">
            <v>PAQUETÁ/PI2011</v>
          </cell>
          <cell r="B286" t="str">
            <v>PAQUETÁ/PI</v>
          </cell>
          <cell r="C286">
            <v>2011</v>
          </cell>
          <cell r="D286">
            <v>3908</v>
          </cell>
        </row>
        <row r="287">
          <cell r="A287" t="str">
            <v>PAQUETÁ/PI2012</v>
          </cell>
          <cell r="B287" t="str">
            <v>PAQUETÁ/PI</v>
          </cell>
          <cell r="C287">
            <v>2012</v>
          </cell>
          <cell r="D287">
            <v>3891</v>
          </cell>
        </row>
        <row r="288">
          <cell r="A288" t="str">
            <v>PAQUETÁ/PI2013</v>
          </cell>
          <cell r="B288" t="str">
            <v>PAQUETÁ/PI</v>
          </cell>
          <cell r="C288">
            <v>2013</v>
          </cell>
          <cell r="D288">
            <v>3919</v>
          </cell>
        </row>
        <row r="289">
          <cell r="A289" t="str">
            <v>PAQUETÁ/PI2014</v>
          </cell>
          <cell r="B289" t="str">
            <v>PAQUETÁ/PI</v>
          </cell>
          <cell r="C289">
            <v>2014</v>
          </cell>
          <cell r="D289">
            <v>3909</v>
          </cell>
        </row>
        <row r="290">
          <cell r="A290" t="str">
            <v>PAQUETÁ/PI2015</v>
          </cell>
          <cell r="B290" t="str">
            <v>PAQUETÁ/PI</v>
          </cell>
          <cell r="C290">
            <v>2015</v>
          </cell>
          <cell r="D290">
            <v>3900</v>
          </cell>
        </row>
        <row r="291">
          <cell r="A291" t="str">
            <v>CARIDADE DO PIAUÍ/PI2002</v>
          </cell>
          <cell r="B291" t="str">
            <v>CARIDADE DO PIAUÍ/PI</v>
          </cell>
          <cell r="C291">
            <v>2002</v>
          </cell>
          <cell r="D291">
            <v>4083</v>
          </cell>
        </row>
        <row r="292">
          <cell r="A292" t="str">
            <v>CARIDADE DO PIAUÍ/PI2003</v>
          </cell>
          <cell r="B292" t="str">
            <v>CARIDADE DO PIAUÍ/PI</v>
          </cell>
          <cell r="C292">
            <v>2003</v>
          </cell>
          <cell r="D292">
            <v>4093</v>
          </cell>
        </row>
        <row r="293">
          <cell r="A293" t="str">
            <v>CARIDADE DO PIAUÍ/PI2004</v>
          </cell>
          <cell r="B293" t="str">
            <v>CARIDADE DO PIAUÍ/PI</v>
          </cell>
          <cell r="C293">
            <v>2004</v>
          </cell>
          <cell r="D293">
            <v>4113</v>
          </cell>
        </row>
        <row r="294">
          <cell r="A294" t="str">
            <v>CARIDADE DO PIAUÍ/PI2005</v>
          </cell>
          <cell r="B294" t="str">
            <v>CARIDADE DO PIAUÍ/PI</v>
          </cell>
          <cell r="C294">
            <v>2005</v>
          </cell>
          <cell r="D294">
            <v>4125</v>
          </cell>
        </row>
        <row r="295">
          <cell r="A295" t="str">
            <v>CARIDADE DO PIAUÍ/PI2006</v>
          </cell>
          <cell r="B295" t="str">
            <v>CARIDADE DO PIAUÍ/PI</v>
          </cell>
          <cell r="C295">
            <v>2006</v>
          </cell>
          <cell r="D295">
            <v>4136</v>
          </cell>
        </row>
        <row r="296">
          <cell r="A296" t="str">
            <v>CARIDADE DO PIAUÍ/PI2007</v>
          </cell>
          <cell r="B296" t="str">
            <v>CARIDADE DO PIAUÍ/PI</v>
          </cell>
          <cell r="C296">
            <v>2007</v>
          </cell>
          <cell r="D296">
            <v>4623</v>
          </cell>
        </row>
        <row r="297">
          <cell r="A297" t="str">
            <v>CARIDADE DO PIAUÍ/PI2008</v>
          </cell>
          <cell r="B297" t="str">
            <v>CARIDADE DO PIAUÍ/PI</v>
          </cell>
          <cell r="C297">
            <v>2008</v>
          </cell>
          <cell r="D297">
            <v>4715</v>
          </cell>
        </row>
        <row r="298">
          <cell r="A298" t="str">
            <v>CARIDADE DO PIAUÍ/PI2009</v>
          </cell>
          <cell r="B298" t="str">
            <v>CARIDADE DO PIAUÍ/PI</v>
          </cell>
          <cell r="C298">
            <v>2009</v>
          </cell>
          <cell r="D298">
            <v>4778</v>
          </cell>
        </row>
        <row r="299">
          <cell r="A299" t="str">
            <v>CARIDADE DO PIAUÍ/PI2010</v>
          </cell>
          <cell r="B299" t="str">
            <v>CARIDADE DO PIAUÍ/PI</v>
          </cell>
          <cell r="C299">
            <v>2010</v>
          </cell>
          <cell r="D299">
            <v>4825</v>
          </cell>
        </row>
        <row r="300">
          <cell r="A300" t="str">
            <v>CARIDADE DO PIAUÍ/PI2011</v>
          </cell>
          <cell r="B300" t="str">
            <v>CARIDADE DO PIAUÍ/PI</v>
          </cell>
          <cell r="C300">
            <v>2011</v>
          </cell>
          <cell r="D300">
            <v>4871</v>
          </cell>
        </row>
        <row r="301">
          <cell r="A301" t="str">
            <v>CARIDADE DO PIAUÍ/PI2012</v>
          </cell>
          <cell r="B301" t="str">
            <v>CARIDADE DO PIAUÍ/PI</v>
          </cell>
          <cell r="C301">
            <v>2012</v>
          </cell>
          <cell r="D301">
            <v>4915</v>
          </cell>
        </row>
        <row r="302">
          <cell r="A302" t="str">
            <v>CARIDADE DO PIAUÍ/PI2013</v>
          </cell>
          <cell r="B302" t="str">
            <v>CARIDADE DO PIAUÍ/PI</v>
          </cell>
          <cell r="C302">
            <v>2013</v>
          </cell>
          <cell r="D302">
            <v>4951</v>
          </cell>
        </row>
        <row r="303">
          <cell r="A303" t="str">
            <v>CARIDADE DO PIAUÍ/PI2014</v>
          </cell>
          <cell r="B303" t="str">
            <v>CARIDADE DO PIAUÍ/PI</v>
          </cell>
          <cell r="C303">
            <v>2014</v>
          </cell>
          <cell r="D303">
            <v>4974</v>
          </cell>
        </row>
        <row r="304">
          <cell r="A304" t="str">
            <v>CARIDADE DO PIAUÍ/PI2015</v>
          </cell>
          <cell r="B304" t="str">
            <v>CARIDADE DO PIAUÍ/PI</v>
          </cell>
          <cell r="C304">
            <v>2015</v>
          </cell>
          <cell r="D304">
            <v>4994</v>
          </cell>
        </row>
        <row r="305">
          <cell r="A305" t="str">
            <v>DOM EXPEDITO LOPES/PI2002</v>
          </cell>
          <cell r="B305" t="str">
            <v>DOM EXPEDITO LOPES/PI</v>
          </cell>
          <cell r="C305">
            <v>2002</v>
          </cell>
          <cell r="D305">
            <v>6143</v>
          </cell>
        </row>
        <row r="306">
          <cell r="A306" t="str">
            <v>DOM EXPEDITO LOPES/PI2003</v>
          </cell>
          <cell r="B306" t="str">
            <v>DOM EXPEDITO LOPES/PI</v>
          </cell>
          <cell r="C306">
            <v>2003</v>
          </cell>
          <cell r="D306">
            <v>6230</v>
          </cell>
        </row>
        <row r="307">
          <cell r="A307" t="str">
            <v>DOM EXPEDITO LOPES/PI2004</v>
          </cell>
          <cell r="B307" t="str">
            <v>DOM EXPEDITO LOPES/PI</v>
          </cell>
          <cell r="C307">
            <v>2004</v>
          </cell>
          <cell r="D307">
            <v>6414</v>
          </cell>
        </row>
        <row r="308">
          <cell r="A308" t="str">
            <v>DOM EXPEDITO LOPES/PI2005</v>
          </cell>
          <cell r="B308" t="str">
            <v>DOM EXPEDITO LOPES/PI</v>
          </cell>
          <cell r="C308">
            <v>2005</v>
          </cell>
          <cell r="D308">
            <v>6515</v>
          </cell>
        </row>
        <row r="309">
          <cell r="A309" t="str">
            <v>DOM EXPEDITO LOPES/PI2006</v>
          </cell>
          <cell r="B309" t="str">
            <v>DOM EXPEDITO LOPES/PI</v>
          </cell>
          <cell r="C309">
            <v>2006</v>
          </cell>
          <cell r="D309">
            <v>6616</v>
          </cell>
        </row>
        <row r="310">
          <cell r="A310" t="str">
            <v>DOM EXPEDITO LOPES/PI2007</v>
          </cell>
          <cell r="B310" t="str">
            <v>DOM EXPEDITO LOPES/PI</v>
          </cell>
          <cell r="C310">
            <v>2007</v>
          </cell>
          <cell r="D310">
            <v>6253</v>
          </cell>
        </row>
        <row r="311">
          <cell r="A311" t="str">
            <v>DOM EXPEDITO LOPES/PI2008</v>
          </cell>
          <cell r="B311" t="str">
            <v>DOM EXPEDITO LOPES/PI</v>
          </cell>
          <cell r="C311">
            <v>2008</v>
          </cell>
          <cell r="D311">
            <v>6721</v>
          </cell>
        </row>
        <row r="312">
          <cell r="A312" t="str">
            <v>DOM EXPEDITO LOPES/PI2009</v>
          </cell>
          <cell r="B312" t="str">
            <v>DOM EXPEDITO LOPES/PI</v>
          </cell>
          <cell r="C312">
            <v>2009</v>
          </cell>
          <cell r="D312">
            <v>6793</v>
          </cell>
        </row>
        <row r="313">
          <cell r="A313" t="str">
            <v>DOM EXPEDITO LOPES/PI2010</v>
          </cell>
          <cell r="B313" t="str">
            <v>DOM EXPEDITO LOPES/PI</v>
          </cell>
          <cell r="C313">
            <v>2010</v>
          </cell>
          <cell r="D313">
            <v>6587</v>
          </cell>
        </row>
        <row r="314">
          <cell r="A314" t="str">
            <v>DOM EXPEDITO LOPES/PI2011</v>
          </cell>
          <cell r="B314" t="str">
            <v>DOM EXPEDITO LOPES/PI</v>
          </cell>
          <cell r="C314">
            <v>2011</v>
          </cell>
          <cell r="D314">
            <v>6616</v>
          </cell>
        </row>
        <row r="315">
          <cell r="A315" t="str">
            <v>DOM EXPEDITO LOPES/PI2012</v>
          </cell>
          <cell r="B315" t="str">
            <v>DOM EXPEDITO LOPES/PI</v>
          </cell>
          <cell r="C315">
            <v>2012</v>
          </cell>
          <cell r="D315">
            <v>6662</v>
          </cell>
        </row>
        <row r="316">
          <cell r="A316" t="str">
            <v>DOM EXPEDITO LOPES/PI2013</v>
          </cell>
          <cell r="B316" t="str">
            <v>DOM EXPEDITO LOPES/PI</v>
          </cell>
          <cell r="C316">
            <v>2013</v>
          </cell>
          <cell r="D316">
            <v>6712</v>
          </cell>
        </row>
        <row r="317">
          <cell r="A317" t="str">
            <v>DOM EXPEDITO LOPES/PI2014</v>
          </cell>
          <cell r="B317" t="str">
            <v>DOM EXPEDITO LOPES/PI</v>
          </cell>
          <cell r="C317">
            <v>2014</v>
          </cell>
          <cell r="D317">
            <v>6735</v>
          </cell>
        </row>
        <row r="318">
          <cell r="A318" t="str">
            <v>DOM EXPEDITO LOPES/PI2015</v>
          </cell>
          <cell r="B318" t="str">
            <v>DOM EXPEDITO LOPES/PI</v>
          </cell>
          <cell r="C318">
            <v>2015</v>
          </cell>
          <cell r="D318">
            <v>6756</v>
          </cell>
        </row>
        <row r="319">
          <cell r="A319" t="str">
            <v>DIAS D` ÁVILA/BA2002</v>
          </cell>
          <cell r="B319" t="str">
            <v>DIAS D` ÁVILA/BA</v>
          </cell>
          <cell r="C319">
            <v>2002</v>
          </cell>
          <cell r="D319">
            <v>48294</v>
          </cell>
        </row>
        <row r="320">
          <cell r="A320" t="str">
            <v>DIAS D` ÁVILA/BA2003</v>
          </cell>
          <cell r="B320" t="str">
            <v>DIAS D` ÁVILA/BA</v>
          </cell>
          <cell r="C320">
            <v>2003</v>
          </cell>
          <cell r="D320">
            <v>49668</v>
          </cell>
        </row>
        <row r="321">
          <cell r="A321" t="str">
            <v>DIAS D` ÁVILA/BA2004</v>
          </cell>
          <cell r="B321" t="str">
            <v>DIAS D` ÁVILA/BA</v>
          </cell>
          <cell r="C321">
            <v>2004</v>
          </cell>
          <cell r="D321">
            <v>52553</v>
          </cell>
        </row>
        <row r="322">
          <cell r="A322" t="str">
            <v>DIAS D` ÁVILA/BA2005</v>
          </cell>
          <cell r="B322" t="str">
            <v>DIAS D` ÁVILA/BA</v>
          </cell>
          <cell r="C322">
            <v>2005</v>
          </cell>
          <cell r="D322">
            <v>54150</v>
          </cell>
        </row>
        <row r="323">
          <cell r="A323" t="str">
            <v>DIAS D` ÁVILA/BA2006</v>
          </cell>
          <cell r="B323" t="str">
            <v>DIAS D` ÁVILA/BA</v>
          </cell>
          <cell r="C323">
            <v>2006</v>
          </cell>
          <cell r="D323">
            <v>55596</v>
          </cell>
        </row>
        <row r="324">
          <cell r="A324" t="str">
            <v>DIAS D` ÁVILA/BA2007</v>
          </cell>
          <cell r="B324" t="str">
            <v>DIAS D` ÁVILA/BA</v>
          </cell>
          <cell r="C324">
            <v>2007</v>
          </cell>
          <cell r="D324">
            <v>53153</v>
          </cell>
        </row>
        <row r="325">
          <cell r="A325" t="str">
            <v>DIAS D` ÁVILA/BA2008</v>
          </cell>
          <cell r="B325" t="str">
            <v>DIAS D` ÁVILA/BA</v>
          </cell>
          <cell r="C325">
            <v>2008</v>
          </cell>
          <cell r="D325">
            <v>56600</v>
          </cell>
        </row>
        <row r="326">
          <cell r="A326" t="str">
            <v>DIAS D` ÁVILA/BA2009</v>
          </cell>
          <cell r="B326" t="str">
            <v>DIAS D` ÁVILA/BA</v>
          </cell>
          <cell r="C326">
            <v>2009</v>
          </cell>
          <cell r="D326">
            <v>57708</v>
          </cell>
        </row>
        <row r="327">
          <cell r="A327" t="str">
            <v>DIAS D` ÁVILA/BA2010</v>
          </cell>
          <cell r="B327" t="str">
            <v>DIAS D` ÁVILA/BA</v>
          </cell>
          <cell r="C327">
            <v>2010</v>
          </cell>
          <cell r="D327">
            <v>66373</v>
          </cell>
        </row>
        <row r="328">
          <cell r="A328" t="str">
            <v>DIAS D` ÁVILA/BA2011</v>
          </cell>
          <cell r="B328" t="str">
            <v>DIAS D` ÁVILA/BA</v>
          </cell>
          <cell r="C328">
            <v>2011</v>
          </cell>
          <cell r="D328">
            <v>68060</v>
          </cell>
        </row>
        <row r="329">
          <cell r="A329" t="str">
            <v>DIAS D` ÁVILA/BA2012</v>
          </cell>
          <cell r="B329" t="str">
            <v>DIAS D` ÁVILA/BA</v>
          </cell>
          <cell r="C329">
            <v>2012</v>
          </cell>
          <cell r="D329">
            <v>69628</v>
          </cell>
        </row>
        <row r="330">
          <cell r="A330" t="str">
            <v>DIAS D` ÁVILA/BA2013</v>
          </cell>
          <cell r="B330" t="str">
            <v>DIAS D` ÁVILA/BA</v>
          </cell>
          <cell r="C330">
            <v>2013</v>
          </cell>
          <cell r="D330">
            <v>75103</v>
          </cell>
        </row>
        <row r="331">
          <cell r="A331" t="str">
            <v>DIAS D` ÁVILA/BA2014</v>
          </cell>
          <cell r="B331" t="str">
            <v>DIAS D` ÁVILA/BA</v>
          </cell>
          <cell r="C331">
            <v>2014</v>
          </cell>
          <cell r="D331">
            <v>76624</v>
          </cell>
        </row>
        <row r="332">
          <cell r="A332" t="str">
            <v>DIAS D` ÁVILA/BA2015</v>
          </cell>
          <cell r="B332" t="str">
            <v>DIAS D` ÁVILA/BA</v>
          </cell>
          <cell r="C332">
            <v>2015</v>
          </cell>
          <cell r="D332">
            <v>78058</v>
          </cell>
        </row>
      </sheetData>
      <sheetData sheetId="16"/>
      <sheetData sheetId="17">
        <row r="1">
          <cell r="D1" t="str">
            <v>ANALFABETISMO 11A14
 (T_ANALF11A14)</v>
          </cell>
          <cell r="E1" t="str">
            <v>ANALFABETISMO 18ANOS OU MAIS 
(T_ANALF18M)</v>
          </cell>
          <cell r="F1" t="str">
            <v>ALUNOS 6 A 17 - SEM ATRASO DE IDADE
(T_ATRASO_0_BASICO)</v>
          </cell>
          <cell r="G1" t="str">
            <v>FREQ. LIQ. ENS. BÁSICO
(T_FLBAS)</v>
          </cell>
          <cell r="H1" t="str">
            <v>FREQ. LIQ. ENS. SUPERIOR 
(T_FLSUPER)</v>
          </cell>
          <cell r="I1" t="str">
            <v>EXPECTATIVA DE ANOS 
DE ESTUDO (E_ANOSESTUDO)</v>
          </cell>
          <cell r="J1" t="str">
            <v>PESSOAS VULNERÁVEIS A POBREZA E 
SEM ENS. FUND. COM. (T_FUNDIN_TODOS_MMEIO)</v>
          </cell>
        </row>
        <row r="2">
          <cell r="A2" t="str">
            <v>MANAQUIRI1991</v>
          </cell>
          <cell r="B2" t="str">
            <v>MANAQUIRI</v>
          </cell>
          <cell r="C2">
            <v>1991</v>
          </cell>
          <cell r="D2">
            <v>37.380000000000003</v>
          </cell>
          <cell r="E2">
            <v>42.56</v>
          </cell>
          <cell r="F2">
            <v>14.17</v>
          </cell>
          <cell r="G2">
            <v>41.5</v>
          </cell>
          <cell r="H2">
            <v>0</v>
          </cell>
          <cell r="I2">
            <v>3.84</v>
          </cell>
        </row>
        <row r="3">
          <cell r="A3" t="str">
            <v>MANAQUIRI2000</v>
          </cell>
          <cell r="B3" t="str">
            <v>MANAQUIRI</v>
          </cell>
          <cell r="C3">
            <v>2000</v>
          </cell>
          <cell r="D3">
            <v>10.19</v>
          </cell>
          <cell r="E3">
            <v>22.55</v>
          </cell>
          <cell r="F3">
            <v>25.89</v>
          </cell>
          <cell r="G3">
            <v>75.31</v>
          </cell>
          <cell r="H3">
            <v>0</v>
          </cell>
          <cell r="I3">
            <v>5.64</v>
          </cell>
        </row>
        <row r="4">
          <cell r="A4" t="str">
            <v>MANAQUIRI2010</v>
          </cell>
          <cell r="B4" t="str">
            <v>MANAQUIRI</v>
          </cell>
          <cell r="C4">
            <v>2010</v>
          </cell>
          <cell r="D4">
            <v>5.16</v>
          </cell>
          <cell r="E4">
            <v>11.52</v>
          </cell>
          <cell r="F4">
            <v>44.83</v>
          </cell>
          <cell r="G4">
            <v>90.07</v>
          </cell>
          <cell r="H4">
            <v>1.81</v>
          </cell>
          <cell r="I4">
            <v>8.15</v>
          </cell>
        </row>
        <row r="5">
          <cell r="A5" t="str">
            <v>NORTE</v>
          </cell>
          <cell r="B5" t="str">
            <v>NORTE</v>
          </cell>
          <cell r="D5">
            <v>6.2638530066815203</v>
          </cell>
          <cell r="E5">
            <v>18.709487750556782</v>
          </cell>
          <cell r="F5">
            <v>51.468864142538969</v>
          </cell>
          <cell r="G5">
            <v>86.439309576837346</v>
          </cell>
          <cell r="H5">
            <v>4.9344320712694918</v>
          </cell>
          <cell r="I5">
            <v>8.5591759465478852</v>
          </cell>
          <cell r="J5">
            <v>29.97</v>
          </cell>
        </row>
        <row r="6">
          <cell r="A6" t="str">
            <v>BRASIL</v>
          </cell>
          <cell r="B6" t="str">
            <v>BRASIL</v>
          </cell>
          <cell r="D6">
            <v>3.6888247978436648</v>
          </cell>
          <cell r="E6">
            <v>17.404643306379118</v>
          </cell>
          <cell r="F6">
            <v>60.658046720574994</v>
          </cell>
          <cell r="G6">
            <v>88.48815274034132</v>
          </cell>
          <cell r="H6">
            <v>9.7067115902964787</v>
          </cell>
          <cell r="I6">
            <v>9.4636388140162033</v>
          </cell>
        </row>
        <row r="7">
          <cell r="A7" t="str">
            <v>SÃO BORJA1991</v>
          </cell>
          <cell r="B7" t="str">
            <v>SÃO BORJA</v>
          </cell>
          <cell r="C7">
            <v>1991</v>
          </cell>
          <cell r="D7">
            <v>6.03</v>
          </cell>
          <cell r="E7">
            <v>13.37</v>
          </cell>
          <cell r="F7">
            <v>54.16</v>
          </cell>
          <cell r="G7">
            <v>78.3</v>
          </cell>
          <cell r="H7">
            <v>2.97</v>
          </cell>
          <cell r="I7">
            <v>10.18</v>
          </cell>
          <cell r="J7">
            <v>21.04</v>
          </cell>
        </row>
        <row r="8">
          <cell r="A8" t="str">
            <v>SÃO BORJA2000</v>
          </cell>
          <cell r="B8" t="str">
            <v>SÃO BORJA</v>
          </cell>
          <cell r="C8">
            <v>2000</v>
          </cell>
          <cell r="D8">
            <v>0.18</v>
          </cell>
          <cell r="E8">
            <v>9.3000000000000007</v>
          </cell>
          <cell r="F8">
            <v>64.86</v>
          </cell>
          <cell r="G8">
            <v>90.06</v>
          </cell>
          <cell r="H8">
            <v>7.32</v>
          </cell>
          <cell r="I8">
            <v>10.54</v>
          </cell>
          <cell r="J8">
            <v>26.03</v>
          </cell>
        </row>
        <row r="9">
          <cell r="A9" t="str">
            <v>SÃO BORJA2010</v>
          </cell>
          <cell r="B9" t="str">
            <v>SÃO BORJA</v>
          </cell>
          <cell r="C9">
            <v>2010</v>
          </cell>
          <cell r="D9">
            <v>1.17</v>
          </cell>
          <cell r="E9">
            <v>6.93</v>
          </cell>
          <cell r="F9">
            <v>68.930000000000007</v>
          </cell>
          <cell r="G9">
            <v>89.77</v>
          </cell>
          <cell r="H9">
            <v>14.81</v>
          </cell>
          <cell r="I9">
            <v>10.73</v>
          </cell>
          <cell r="J9">
            <v>10.49</v>
          </cell>
        </row>
        <row r="10">
          <cell r="B10" t="str">
            <v>SUL</v>
          </cell>
          <cell r="D10">
            <v>1.2</v>
          </cell>
          <cell r="E10">
            <v>8.4700000000000006</v>
          </cell>
          <cell r="F10">
            <v>70.099999999999994</v>
          </cell>
          <cell r="G10">
            <v>88.79</v>
          </cell>
          <cell r="H10">
            <v>14.97</v>
          </cell>
          <cell r="I10">
            <v>10.34</v>
          </cell>
          <cell r="J10">
            <v>10.85</v>
          </cell>
        </row>
        <row r="11">
          <cell r="A11" t="str">
            <v>LAVRAS DO SUL1991</v>
          </cell>
          <cell r="B11" t="str">
            <v>LAVRAS DO SUL</v>
          </cell>
          <cell r="C11">
            <v>1991</v>
          </cell>
          <cell r="F11">
            <v>51.35</v>
          </cell>
          <cell r="G11">
            <v>72.98</v>
          </cell>
          <cell r="H11">
            <v>1.72</v>
          </cell>
          <cell r="I11">
            <v>9.8000000000000007</v>
          </cell>
          <cell r="J11">
            <v>30.33</v>
          </cell>
        </row>
        <row r="12">
          <cell r="A12" t="str">
            <v>LAVRAS DO SUL2000</v>
          </cell>
          <cell r="B12" t="str">
            <v>LAVRAS DO SUL</v>
          </cell>
          <cell r="C12">
            <v>2000</v>
          </cell>
          <cell r="F12">
            <v>56.14</v>
          </cell>
          <cell r="G12">
            <v>91.74</v>
          </cell>
          <cell r="H12">
            <v>4.8600000000000003</v>
          </cell>
          <cell r="I12">
            <v>9.48</v>
          </cell>
          <cell r="J12">
            <v>25.7</v>
          </cell>
        </row>
        <row r="13">
          <cell r="A13" t="str">
            <v>LAVRAS DO SUL2010</v>
          </cell>
          <cell r="B13" t="str">
            <v>LAVRAS DO SUL</v>
          </cell>
          <cell r="C13">
            <v>2010</v>
          </cell>
          <cell r="F13">
            <v>55.26</v>
          </cell>
          <cell r="G13">
            <v>90.21</v>
          </cell>
          <cell r="H13">
            <v>5.59</v>
          </cell>
          <cell r="I13">
            <v>9.52</v>
          </cell>
          <cell r="J13">
            <v>14.58</v>
          </cell>
        </row>
        <row r="14">
          <cell r="A14" t="str">
            <v>BARÃO DO TRIUNFO1991</v>
          </cell>
          <cell r="B14" t="str">
            <v>BARÃO DO TRIUNFO</v>
          </cell>
          <cell r="C14">
            <v>1991</v>
          </cell>
          <cell r="D14">
            <v>2.61</v>
          </cell>
          <cell r="E14">
            <v>16.739999999999998</v>
          </cell>
          <cell r="F14">
            <v>40.15</v>
          </cell>
          <cell r="G14">
            <v>64.849999999999994</v>
          </cell>
          <cell r="H14">
            <v>0</v>
          </cell>
          <cell r="I14">
            <v>8.9</v>
          </cell>
          <cell r="J14">
            <v>41.15</v>
          </cell>
        </row>
        <row r="15">
          <cell r="A15" t="str">
            <v>BARÃO DO TRIUNFO2000</v>
          </cell>
          <cell r="B15" t="str">
            <v>BARÃO DO TRIUNFO</v>
          </cell>
          <cell r="C15">
            <v>2000</v>
          </cell>
          <cell r="D15">
            <v>2.62</v>
          </cell>
          <cell r="E15">
            <v>15.49</v>
          </cell>
          <cell r="F15">
            <v>54.48</v>
          </cell>
          <cell r="G15">
            <v>73.88</v>
          </cell>
          <cell r="H15">
            <v>5.77</v>
          </cell>
          <cell r="I15">
            <v>8.4600000000000009</v>
          </cell>
          <cell r="J15">
            <v>41.6</v>
          </cell>
        </row>
        <row r="16">
          <cell r="A16" t="str">
            <v>BARÃO DO TRIUNFO2010</v>
          </cell>
          <cell r="B16" t="str">
            <v>BARÃO DO TRIUNFO</v>
          </cell>
          <cell r="C16">
            <v>2010</v>
          </cell>
          <cell r="D16">
            <v>2.04</v>
          </cell>
          <cell r="E16">
            <v>10.41</v>
          </cell>
          <cell r="F16">
            <v>59.31</v>
          </cell>
          <cell r="G16">
            <v>89.85</v>
          </cell>
          <cell r="H16">
            <v>5.17</v>
          </cell>
          <cell r="I16">
            <v>9.68</v>
          </cell>
          <cell r="J16">
            <v>30.71</v>
          </cell>
        </row>
        <row r="17">
          <cell r="A17" t="str">
            <v>BUTIÁ1991</v>
          </cell>
          <cell r="B17" t="str">
            <v>BUTIÁ</v>
          </cell>
          <cell r="C17">
            <v>1991</v>
          </cell>
          <cell r="D17">
            <v>2.19</v>
          </cell>
          <cell r="E17">
            <v>16.309999999999999</v>
          </cell>
          <cell r="F17">
            <v>53.02</v>
          </cell>
          <cell r="G17">
            <v>77.63</v>
          </cell>
          <cell r="H17">
            <v>4.1500000000000004</v>
          </cell>
          <cell r="I17">
            <v>9.81</v>
          </cell>
          <cell r="J17">
            <v>24.57</v>
          </cell>
        </row>
        <row r="18">
          <cell r="A18" t="str">
            <v>BUTIÁ2000</v>
          </cell>
          <cell r="B18" t="str">
            <v>BUTIÁ</v>
          </cell>
          <cell r="C18">
            <v>2000</v>
          </cell>
          <cell r="D18">
            <v>1.17</v>
          </cell>
          <cell r="E18">
            <v>12.08</v>
          </cell>
          <cell r="F18">
            <v>61.47</v>
          </cell>
          <cell r="G18">
            <v>86.6</v>
          </cell>
          <cell r="H18">
            <v>4.58</v>
          </cell>
          <cell r="I18">
            <v>9.9499999999999993</v>
          </cell>
          <cell r="J18">
            <v>27.91</v>
          </cell>
        </row>
        <row r="19">
          <cell r="A19" t="str">
            <v>BUTIÁ2010</v>
          </cell>
          <cell r="B19" t="str">
            <v>BUTIÁ</v>
          </cell>
          <cell r="C19">
            <v>2010</v>
          </cell>
          <cell r="D19">
            <v>2.98</v>
          </cell>
          <cell r="E19">
            <v>8.92</v>
          </cell>
          <cell r="F19">
            <v>56.32</v>
          </cell>
          <cell r="G19">
            <v>86.82</v>
          </cell>
          <cell r="H19">
            <v>11.06</v>
          </cell>
          <cell r="I19">
            <v>9.43</v>
          </cell>
          <cell r="J19">
            <v>17.93</v>
          </cell>
        </row>
        <row r="20">
          <cell r="A20" t="str">
            <v>CHARQUEADAS1991</v>
          </cell>
          <cell r="B20" t="str">
            <v>CHARQUEADAS</v>
          </cell>
          <cell r="C20">
            <v>1991</v>
          </cell>
          <cell r="D20">
            <v>0.94</v>
          </cell>
          <cell r="E20">
            <v>10.02</v>
          </cell>
          <cell r="F20">
            <v>58.61</v>
          </cell>
          <cell r="G20">
            <v>87.36</v>
          </cell>
          <cell r="H20">
            <v>2.25</v>
          </cell>
          <cell r="I20">
            <v>10.49</v>
          </cell>
          <cell r="J20">
            <v>20.3</v>
          </cell>
        </row>
        <row r="21">
          <cell r="A21" t="str">
            <v>CHARQUEADAS2000</v>
          </cell>
          <cell r="B21" t="str">
            <v>CHARQUEADAS</v>
          </cell>
          <cell r="C21">
            <v>2000</v>
          </cell>
          <cell r="D21">
            <v>1.36</v>
          </cell>
          <cell r="E21">
            <v>6.9</v>
          </cell>
          <cell r="F21">
            <v>61.31</v>
          </cell>
          <cell r="G21">
            <v>92.08</v>
          </cell>
          <cell r="H21">
            <v>6.18</v>
          </cell>
          <cell r="I21">
            <v>10.55</v>
          </cell>
          <cell r="J21">
            <v>17.16</v>
          </cell>
        </row>
        <row r="22">
          <cell r="A22" t="str">
            <v>CHARQUEADAS2010</v>
          </cell>
          <cell r="B22" t="str">
            <v>CHARQUEADAS</v>
          </cell>
          <cell r="C22">
            <v>2010</v>
          </cell>
          <cell r="D22">
            <v>0.67</v>
          </cell>
          <cell r="E22">
            <v>4.88</v>
          </cell>
          <cell r="F22">
            <v>63.94</v>
          </cell>
          <cell r="G22">
            <v>92.9</v>
          </cell>
          <cell r="H22">
            <v>11.19</v>
          </cell>
          <cell r="I22">
            <v>10.39</v>
          </cell>
          <cell r="J22">
            <v>7.14</v>
          </cell>
        </row>
        <row r="23">
          <cell r="A23" t="str">
            <v>ELDORADO DO SUL1991</v>
          </cell>
          <cell r="B23" t="str">
            <v>ELDORADO DO SUL</v>
          </cell>
          <cell r="C23">
            <v>1991</v>
          </cell>
          <cell r="D23">
            <v>1.87</v>
          </cell>
          <cell r="E23">
            <v>11.5</v>
          </cell>
          <cell r="F23">
            <v>45.14</v>
          </cell>
          <cell r="G23">
            <v>75.52</v>
          </cell>
          <cell r="H23">
            <v>1.06</v>
          </cell>
          <cell r="I23">
            <v>9.67</v>
          </cell>
          <cell r="J23">
            <v>21.5</v>
          </cell>
        </row>
        <row r="24">
          <cell r="A24" t="str">
            <v>ELDORADO DO SUL2000</v>
          </cell>
          <cell r="B24" t="str">
            <v>ELDORADO DO SUL</v>
          </cell>
          <cell r="C24">
            <v>2000</v>
          </cell>
          <cell r="D24">
            <v>0.5</v>
          </cell>
          <cell r="E24">
            <v>7.28</v>
          </cell>
          <cell r="F24">
            <v>58.32</v>
          </cell>
          <cell r="G24">
            <v>85.76</v>
          </cell>
          <cell r="H24">
            <v>4.1900000000000004</v>
          </cell>
          <cell r="I24">
            <v>9.4700000000000006</v>
          </cell>
          <cell r="J24">
            <v>23.43</v>
          </cell>
        </row>
        <row r="25">
          <cell r="A25" t="str">
            <v>ELDORADO DO SUL2010</v>
          </cell>
          <cell r="B25" t="str">
            <v>ELDORADO DO SUL</v>
          </cell>
          <cell r="C25">
            <v>2010</v>
          </cell>
          <cell r="D25">
            <v>1.73</v>
          </cell>
          <cell r="E25">
            <v>4.4400000000000004</v>
          </cell>
          <cell r="F25">
            <v>58.82</v>
          </cell>
          <cell r="G25">
            <v>87.78</v>
          </cell>
          <cell r="H25">
            <v>8.3699999999999992</v>
          </cell>
          <cell r="I25">
            <v>9.4600000000000009</v>
          </cell>
          <cell r="J25">
            <v>8.52</v>
          </cell>
        </row>
        <row r="26">
          <cell r="A26" t="str">
            <v>GENERAL CÂMARA1991</v>
          </cell>
          <cell r="B26" t="str">
            <v>GENERAL CÂMARA</v>
          </cell>
          <cell r="C26">
            <v>1991</v>
          </cell>
          <cell r="D26">
            <v>7.7</v>
          </cell>
          <cell r="E26">
            <v>18.829999999999998</v>
          </cell>
          <cell r="F26">
            <v>58.37</v>
          </cell>
          <cell r="G26">
            <v>72.38</v>
          </cell>
          <cell r="H26">
            <v>1.3</v>
          </cell>
          <cell r="I26">
            <v>9.2799999999999994</v>
          </cell>
          <cell r="J26">
            <v>33.03</v>
          </cell>
        </row>
        <row r="27">
          <cell r="A27" t="str">
            <v>GENERAL CÂMARA2000</v>
          </cell>
          <cell r="B27" t="str">
            <v>GENERAL CÂMARA</v>
          </cell>
          <cell r="C27">
            <v>2000</v>
          </cell>
          <cell r="D27">
            <v>1.73</v>
          </cell>
          <cell r="E27">
            <v>10.42</v>
          </cell>
          <cell r="F27">
            <v>64.33</v>
          </cell>
          <cell r="G27">
            <v>86.39</v>
          </cell>
          <cell r="H27">
            <v>8.93</v>
          </cell>
          <cell r="I27">
            <v>9.94</v>
          </cell>
          <cell r="J27">
            <v>27.68</v>
          </cell>
        </row>
        <row r="28">
          <cell r="A28" t="str">
            <v>GENERAL CÂMARA2010</v>
          </cell>
          <cell r="B28" t="str">
            <v>GENERAL CÂMARA</v>
          </cell>
          <cell r="C28">
            <v>2010</v>
          </cell>
          <cell r="D28">
            <v>1.72</v>
          </cell>
          <cell r="E28">
            <v>10.119999999999999</v>
          </cell>
          <cell r="F28">
            <v>53.52</v>
          </cell>
          <cell r="G28">
            <v>86.84</v>
          </cell>
          <cell r="H28">
            <v>11.81</v>
          </cell>
          <cell r="I28">
            <v>9.11</v>
          </cell>
          <cell r="J28">
            <v>17.28</v>
          </cell>
        </row>
        <row r="29">
          <cell r="A29" t="str">
            <v>MINAS DO LEÃO1991</v>
          </cell>
          <cell r="B29" t="str">
            <v>MINAS DO LEÃO</v>
          </cell>
          <cell r="C29">
            <v>1991</v>
          </cell>
          <cell r="D29">
            <v>4.9000000000000004</v>
          </cell>
          <cell r="E29">
            <v>19.82</v>
          </cell>
          <cell r="F29">
            <v>38.869999999999997</v>
          </cell>
          <cell r="G29">
            <v>77.05</v>
          </cell>
          <cell r="H29">
            <v>0</v>
          </cell>
          <cell r="I29">
            <v>8.36</v>
          </cell>
          <cell r="J29">
            <v>33.83</v>
          </cell>
        </row>
        <row r="30">
          <cell r="A30" t="str">
            <v>MINAS DO LEÃO2000</v>
          </cell>
          <cell r="B30" t="str">
            <v>MINAS DO LEÃO</v>
          </cell>
          <cell r="C30">
            <v>2000</v>
          </cell>
          <cell r="D30">
            <v>1.99</v>
          </cell>
          <cell r="E30">
            <v>16.82</v>
          </cell>
          <cell r="F30">
            <v>55.31</v>
          </cell>
          <cell r="G30">
            <v>86.8</v>
          </cell>
          <cell r="H30">
            <v>2.56</v>
          </cell>
          <cell r="I30">
            <v>9.0299999999999994</v>
          </cell>
          <cell r="J30">
            <v>35.729999999999997</v>
          </cell>
        </row>
        <row r="31">
          <cell r="A31" t="str">
            <v>MINAS DO LEÃO2010</v>
          </cell>
          <cell r="B31" t="str">
            <v>MINAS DO LEÃO</v>
          </cell>
          <cell r="C31">
            <v>2010</v>
          </cell>
          <cell r="D31">
            <v>1.03</v>
          </cell>
          <cell r="E31">
            <v>10.86</v>
          </cell>
          <cell r="F31">
            <v>53.99</v>
          </cell>
          <cell r="G31">
            <v>90.61</v>
          </cell>
          <cell r="H31">
            <v>13.91</v>
          </cell>
          <cell r="I31">
            <v>9.33</v>
          </cell>
          <cell r="J31">
            <v>16.39</v>
          </cell>
        </row>
        <row r="32">
          <cell r="A32" t="str">
            <v>SÃO JERÔNIMO1991</v>
          </cell>
          <cell r="B32" t="str">
            <v>SÃO JERÔNIMO</v>
          </cell>
          <cell r="C32">
            <v>1991</v>
          </cell>
          <cell r="D32">
            <v>6.59</v>
          </cell>
          <cell r="E32">
            <v>15.14</v>
          </cell>
          <cell r="F32">
            <v>48.37</v>
          </cell>
          <cell r="G32">
            <v>71.95</v>
          </cell>
          <cell r="H32">
            <v>2.98</v>
          </cell>
          <cell r="I32">
            <v>10.41</v>
          </cell>
          <cell r="J32">
            <v>26.97</v>
          </cell>
        </row>
        <row r="33">
          <cell r="A33" t="str">
            <v>SÃO JERÔNIMO2000</v>
          </cell>
          <cell r="B33" t="str">
            <v>SÃO JERÔNIMO</v>
          </cell>
          <cell r="C33">
            <v>2000</v>
          </cell>
          <cell r="D33">
            <v>1.77</v>
          </cell>
          <cell r="E33">
            <v>10.83</v>
          </cell>
          <cell r="F33">
            <v>59.98</v>
          </cell>
          <cell r="G33">
            <v>86.07</v>
          </cell>
          <cell r="H33">
            <v>10.24</v>
          </cell>
          <cell r="I33">
            <v>9.01</v>
          </cell>
          <cell r="J33">
            <v>29.55</v>
          </cell>
        </row>
        <row r="34">
          <cell r="A34" t="str">
            <v>SÃO JERÔNIMO2010</v>
          </cell>
          <cell r="B34" t="str">
            <v>SÃO JERÔNIMO</v>
          </cell>
          <cell r="C34">
            <v>2010</v>
          </cell>
          <cell r="D34">
            <v>1.34</v>
          </cell>
          <cell r="E34">
            <v>9.07</v>
          </cell>
          <cell r="F34">
            <v>58.44</v>
          </cell>
          <cell r="G34">
            <v>89.81</v>
          </cell>
          <cell r="H34">
            <v>12.88</v>
          </cell>
          <cell r="I34">
            <v>9.5399999999999991</v>
          </cell>
          <cell r="J34">
            <v>15.17</v>
          </cell>
        </row>
        <row r="35">
          <cell r="A35" t="str">
            <v>TAPES1991</v>
          </cell>
          <cell r="B35" t="str">
            <v>TAPES</v>
          </cell>
          <cell r="C35">
            <v>1991</v>
          </cell>
          <cell r="D35">
            <v>3.9</v>
          </cell>
          <cell r="E35">
            <v>13.92</v>
          </cell>
          <cell r="F35">
            <v>53.84</v>
          </cell>
          <cell r="G35">
            <v>68.88</v>
          </cell>
          <cell r="H35">
            <v>2.59</v>
          </cell>
          <cell r="I35">
            <v>10.07</v>
          </cell>
          <cell r="J35">
            <v>26.32</v>
          </cell>
        </row>
        <row r="36">
          <cell r="A36" t="str">
            <v>TAPES2000</v>
          </cell>
          <cell r="B36" t="str">
            <v>TAPES</v>
          </cell>
          <cell r="C36">
            <v>2000</v>
          </cell>
          <cell r="D36">
            <v>2.83</v>
          </cell>
          <cell r="E36">
            <v>10.11</v>
          </cell>
          <cell r="F36">
            <v>60.29</v>
          </cell>
          <cell r="G36">
            <v>85.93</v>
          </cell>
          <cell r="H36">
            <v>7.37</v>
          </cell>
          <cell r="I36">
            <v>9.5399999999999991</v>
          </cell>
          <cell r="J36">
            <v>31.5</v>
          </cell>
        </row>
        <row r="37">
          <cell r="A37" t="str">
            <v>TAPES2010</v>
          </cell>
          <cell r="B37" t="str">
            <v>TAPES</v>
          </cell>
          <cell r="C37">
            <v>2010</v>
          </cell>
          <cell r="D37">
            <v>1.9</v>
          </cell>
          <cell r="E37">
            <v>7.34</v>
          </cell>
          <cell r="F37">
            <v>56.65</v>
          </cell>
          <cell r="G37">
            <v>91.52</v>
          </cell>
          <cell r="H37">
            <v>10.06</v>
          </cell>
          <cell r="I37">
            <v>9.59</v>
          </cell>
          <cell r="J37">
            <v>16.91</v>
          </cell>
        </row>
        <row r="38">
          <cell r="A38" t="str">
            <v>TRIUNFO1991</v>
          </cell>
          <cell r="B38" t="str">
            <v>TRIUNFO</v>
          </cell>
          <cell r="C38">
            <v>1991</v>
          </cell>
          <cell r="D38">
            <v>5.98</v>
          </cell>
          <cell r="E38">
            <v>14.96</v>
          </cell>
          <cell r="F38">
            <v>55.66</v>
          </cell>
          <cell r="G38">
            <v>75.25</v>
          </cell>
          <cell r="H38">
            <v>5.83</v>
          </cell>
          <cell r="I38">
            <v>10.3</v>
          </cell>
          <cell r="J38">
            <v>22.27</v>
          </cell>
        </row>
        <row r="39">
          <cell r="A39" t="str">
            <v>TRIUNFO2000</v>
          </cell>
          <cell r="B39" t="str">
            <v>TRIUNFO</v>
          </cell>
          <cell r="C39">
            <v>2000</v>
          </cell>
          <cell r="D39">
            <v>0.56000000000000005</v>
          </cell>
          <cell r="E39">
            <v>9.2200000000000006</v>
          </cell>
          <cell r="F39">
            <v>68.77</v>
          </cell>
          <cell r="G39">
            <v>85.31</v>
          </cell>
          <cell r="H39">
            <v>6.83</v>
          </cell>
          <cell r="I39">
            <v>10.07</v>
          </cell>
          <cell r="J39">
            <v>23.45</v>
          </cell>
        </row>
        <row r="40">
          <cell r="A40" t="str">
            <v>TRIUNFO2010</v>
          </cell>
          <cell r="B40" t="str">
            <v>TRIUNFO</v>
          </cell>
          <cell r="C40">
            <v>2010</v>
          </cell>
          <cell r="D40">
            <v>1.36</v>
          </cell>
          <cell r="E40">
            <v>6.89</v>
          </cell>
          <cell r="F40">
            <v>67.069999999999993</v>
          </cell>
          <cell r="G40">
            <v>91.92</v>
          </cell>
          <cell r="H40">
            <v>10</v>
          </cell>
          <cell r="I40">
            <v>10.48</v>
          </cell>
          <cell r="J40">
            <v>9.82</v>
          </cell>
        </row>
        <row r="41">
          <cell r="A41" t="str">
            <v>DIANÓPOLIS1991</v>
          </cell>
          <cell r="B41" t="str">
            <v>DIANÓPOLIS</v>
          </cell>
          <cell r="C41">
            <v>1991</v>
          </cell>
          <cell r="D41">
            <v>15.01</v>
          </cell>
          <cell r="E41">
            <v>31.9</v>
          </cell>
          <cell r="F41">
            <v>26.92</v>
          </cell>
          <cell r="G41">
            <v>79.19</v>
          </cell>
          <cell r="H41">
            <v>1.53</v>
          </cell>
          <cell r="I41">
            <v>7.35</v>
          </cell>
          <cell r="J41">
            <v>25.79</v>
          </cell>
        </row>
        <row r="42">
          <cell r="A42" t="str">
            <v>DIANÓPOLIS2000</v>
          </cell>
          <cell r="B42" t="str">
            <v>DIANÓPOLIS</v>
          </cell>
          <cell r="C42">
            <v>2000</v>
          </cell>
          <cell r="D42">
            <v>0.76</v>
          </cell>
          <cell r="E42">
            <v>23.69</v>
          </cell>
          <cell r="F42">
            <v>36.68</v>
          </cell>
          <cell r="G42">
            <v>87.68</v>
          </cell>
          <cell r="H42">
            <v>0.43</v>
          </cell>
          <cell r="I42">
            <v>7.72</v>
          </cell>
          <cell r="J42">
            <v>44.3</v>
          </cell>
        </row>
        <row r="43">
          <cell r="A43" t="str">
            <v>DIANÓPOLIS2010</v>
          </cell>
          <cell r="B43" t="str">
            <v>DIANÓPOLIS</v>
          </cell>
          <cell r="C43">
            <v>2010</v>
          </cell>
          <cell r="D43">
            <v>1.82</v>
          </cell>
          <cell r="E43">
            <v>13.68</v>
          </cell>
          <cell r="F43">
            <v>61.96</v>
          </cell>
          <cell r="G43">
            <v>91.86</v>
          </cell>
          <cell r="H43">
            <v>10.43</v>
          </cell>
          <cell r="I43">
            <v>9.94</v>
          </cell>
          <cell r="J43">
            <v>18.79</v>
          </cell>
        </row>
        <row r="44">
          <cell r="A44" t="str">
            <v>NORDESTE</v>
          </cell>
          <cell r="B44" t="str">
            <v>NORDESTE</v>
          </cell>
          <cell r="D44">
            <v>7.1</v>
          </cell>
          <cell r="E44">
            <v>29.48</v>
          </cell>
          <cell r="F44">
            <v>51.1</v>
          </cell>
          <cell r="G44">
            <v>89.44</v>
          </cell>
          <cell r="H44">
            <v>5.48</v>
          </cell>
          <cell r="I44">
            <v>8.93</v>
          </cell>
          <cell r="J44">
            <v>32.68</v>
          </cell>
        </row>
        <row r="45">
          <cell r="A45" t="str">
            <v>SÃO JULIÃO1991</v>
          </cell>
          <cell r="B45" t="str">
            <v>SÃO JULIÃO</v>
          </cell>
          <cell r="C45">
            <v>1991</v>
          </cell>
          <cell r="D45">
            <v>48.32</v>
          </cell>
          <cell r="E45">
            <v>60.97</v>
          </cell>
          <cell r="F45">
            <v>24</v>
          </cell>
          <cell r="G45">
            <v>50.32</v>
          </cell>
          <cell r="H45">
            <v>1.2</v>
          </cell>
          <cell r="I45">
            <v>6.56</v>
          </cell>
          <cell r="J45">
            <v>40.03</v>
          </cell>
        </row>
        <row r="46">
          <cell r="A46" t="str">
            <v>SÃO JULIÃO2000</v>
          </cell>
          <cell r="B46" t="str">
            <v>SÃO JULIÃO</v>
          </cell>
          <cell r="C46">
            <v>2000</v>
          </cell>
          <cell r="D46">
            <v>21.46</v>
          </cell>
          <cell r="E46">
            <v>45.46</v>
          </cell>
          <cell r="F46">
            <v>28.28</v>
          </cell>
          <cell r="G46">
            <v>81.09</v>
          </cell>
          <cell r="H46">
            <v>1.58</v>
          </cell>
          <cell r="I46">
            <v>6.07</v>
          </cell>
          <cell r="J46">
            <v>65.989999999999995</v>
          </cell>
        </row>
        <row r="47">
          <cell r="A47" t="str">
            <v>SÃO JULIÃO2010</v>
          </cell>
          <cell r="B47" t="str">
            <v>SÃO JULIÃO</v>
          </cell>
          <cell r="C47">
            <v>2010</v>
          </cell>
          <cell r="D47">
            <v>15.38</v>
          </cell>
          <cell r="E47">
            <v>40.97</v>
          </cell>
          <cell r="F47">
            <v>43.8</v>
          </cell>
          <cell r="G47">
            <v>88.15</v>
          </cell>
          <cell r="H47">
            <v>7.47</v>
          </cell>
          <cell r="I47">
            <v>7.89</v>
          </cell>
          <cell r="J47">
            <v>31.33</v>
          </cell>
        </row>
        <row r="48">
          <cell r="A48" t="str">
            <v>ALEGRETE DO PIAUÍ1991</v>
          </cell>
          <cell r="B48" t="str">
            <v>ALEGRETE DO PIAUÍ</v>
          </cell>
          <cell r="C48">
            <v>1991</v>
          </cell>
          <cell r="D48">
            <v>51.84</v>
          </cell>
          <cell r="E48">
            <v>63.08</v>
          </cell>
          <cell r="F48">
            <v>11.81</v>
          </cell>
          <cell r="G48">
            <v>34.97</v>
          </cell>
          <cell r="H48">
            <v>0.93</v>
          </cell>
          <cell r="I48">
            <v>4.07</v>
          </cell>
          <cell r="J48">
            <v>48.75</v>
          </cell>
        </row>
        <row r="49">
          <cell r="A49" t="str">
            <v>ALEGRETE DO PIAUÍ2000</v>
          </cell>
          <cell r="B49" t="str">
            <v>ALEGRETE DO PIAUÍ</v>
          </cell>
          <cell r="C49">
            <v>2000</v>
          </cell>
          <cell r="D49">
            <v>18.190000000000001</v>
          </cell>
          <cell r="E49">
            <v>48.41</v>
          </cell>
          <cell r="F49">
            <v>25.91</v>
          </cell>
          <cell r="G49">
            <v>84.68</v>
          </cell>
          <cell r="H49">
            <v>1.29</v>
          </cell>
          <cell r="I49">
            <v>5.77</v>
          </cell>
          <cell r="J49">
            <v>68.17</v>
          </cell>
        </row>
        <row r="50">
          <cell r="A50" t="str">
            <v>ALEGRETE DO PIAUÍ2010</v>
          </cell>
          <cell r="B50" t="str">
            <v>ALEGRETE DO PIAUÍ</v>
          </cell>
          <cell r="C50">
            <v>2010</v>
          </cell>
          <cell r="D50">
            <v>4.7300000000000004</v>
          </cell>
          <cell r="E50">
            <v>37.950000000000003</v>
          </cell>
          <cell r="F50">
            <v>48.34</v>
          </cell>
          <cell r="G50">
            <v>87.88</v>
          </cell>
          <cell r="H50">
            <v>15.45</v>
          </cell>
          <cell r="I50">
            <v>8.69</v>
          </cell>
          <cell r="J50">
            <v>28.44</v>
          </cell>
        </row>
        <row r="51">
          <cell r="A51" t="str">
            <v>BOCAÍNA1991</v>
          </cell>
          <cell r="B51" t="str">
            <v>BOCAÍNA</v>
          </cell>
          <cell r="C51">
            <v>1991</v>
          </cell>
          <cell r="D51">
            <v>20.84</v>
          </cell>
          <cell r="E51">
            <v>44.32</v>
          </cell>
          <cell r="F51">
            <v>20.82</v>
          </cell>
          <cell r="G51">
            <v>56.54</v>
          </cell>
          <cell r="H51">
            <v>0</v>
          </cell>
          <cell r="I51">
            <v>5.51</v>
          </cell>
          <cell r="J51">
            <v>36.409999999999997</v>
          </cell>
        </row>
        <row r="52">
          <cell r="A52" t="str">
            <v>BOCAÍNA2000</v>
          </cell>
          <cell r="B52" t="str">
            <v>BOCAÍNA</v>
          </cell>
          <cell r="C52">
            <v>2000</v>
          </cell>
          <cell r="D52">
            <v>5.65</v>
          </cell>
          <cell r="E52">
            <v>32.21</v>
          </cell>
          <cell r="F52">
            <v>30.68</v>
          </cell>
          <cell r="G52">
            <v>88.94</v>
          </cell>
          <cell r="H52">
            <v>2.04</v>
          </cell>
          <cell r="I52">
            <v>7.12</v>
          </cell>
          <cell r="J52">
            <v>49.34</v>
          </cell>
        </row>
        <row r="53">
          <cell r="A53" t="str">
            <v>BOCAÍNA2010</v>
          </cell>
          <cell r="B53" t="str">
            <v>BOCAÍNA</v>
          </cell>
          <cell r="C53">
            <v>2010</v>
          </cell>
          <cell r="D53">
            <v>3.7</v>
          </cell>
          <cell r="E53">
            <v>24</v>
          </cell>
          <cell r="F53">
            <v>65.900000000000006</v>
          </cell>
          <cell r="G53">
            <v>93.25</v>
          </cell>
          <cell r="H53">
            <v>16.829999999999998</v>
          </cell>
          <cell r="I53">
            <v>10.07</v>
          </cell>
          <cell r="J53">
            <v>25.33</v>
          </cell>
        </row>
        <row r="54">
          <cell r="A54" t="str">
            <v>FRONTEIRAS1991</v>
          </cell>
          <cell r="B54" t="str">
            <v>FRONTEIRAS</v>
          </cell>
          <cell r="C54">
            <v>1991</v>
          </cell>
          <cell r="D54">
            <v>48.12</v>
          </cell>
          <cell r="E54">
            <v>57.53</v>
          </cell>
          <cell r="F54">
            <v>19.170000000000002</v>
          </cell>
          <cell r="G54">
            <v>44.28</v>
          </cell>
          <cell r="H54">
            <v>0.54</v>
          </cell>
          <cell r="I54">
            <v>6.59</v>
          </cell>
          <cell r="J54">
            <v>34.869999999999997</v>
          </cell>
        </row>
        <row r="55">
          <cell r="A55" t="str">
            <v>FRONTEIRAS2000</v>
          </cell>
          <cell r="B55" t="str">
            <v>FRONTEIRAS</v>
          </cell>
          <cell r="C55">
            <v>2000</v>
          </cell>
          <cell r="D55">
            <v>12.72</v>
          </cell>
          <cell r="E55">
            <v>43.11</v>
          </cell>
          <cell r="F55">
            <v>30.5</v>
          </cell>
          <cell r="G55">
            <v>78.989999999999995</v>
          </cell>
          <cell r="H55">
            <v>1.93</v>
          </cell>
          <cell r="I55">
            <v>6.32</v>
          </cell>
          <cell r="J55">
            <v>58.82</v>
          </cell>
        </row>
        <row r="56">
          <cell r="A56" t="str">
            <v>FRONTEIRAS2010</v>
          </cell>
          <cell r="B56" t="str">
            <v>FRONTEIRAS</v>
          </cell>
          <cell r="C56">
            <v>2010</v>
          </cell>
          <cell r="D56">
            <v>4.42</v>
          </cell>
          <cell r="E56">
            <v>30.88</v>
          </cell>
          <cell r="F56">
            <v>58.44</v>
          </cell>
          <cell r="G56">
            <v>90.48</v>
          </cell>
          <cell r="H56">
            <v>14.37</v>
          </cell>
          <cell r="I56">
            <v>9.5500000000000007</v>
          </cell>
          <cell r="J56">
            <v>32.21</v>
          </cell>
        </row>
        <row r="57">
          <cell r="A57" t="str">
            <v>PAES LANDIM1991</v>
          </cell>
          <cell r="B57" t="str">
            <v>PAES LANDIM</v>
          </cell>
          <cell r="C57">
            <v>1991</v>
          </cell>
          <cell r="D57">
            <v>48</v>
          </cell>
          <cell r="E57">
            <v>44.73</v>
          </cell>
          <cell r="F57">
            <v>18.77</v>
          </cell>
          <cell r="G57">
            <v>63.87</v>
          </cell>
          <cell r="H57">
            <v>1.87</v>
          </cell>
          <cell r="I57">
            <v>6.69</v>
          </cell>
          <cell r="J57">
            <v>27.77</v>
          </cell>
        </row>
        <row r="58">
          <cell r="A58" t="str">
            <v>PAES LANDIM2000</v>
          </cell>
          <cell r="B58" t="str">
            <v>PAES LANDIM</v>
          </cell>
          <cell r="C58">
            <v>2000</v>
          </cell>
          <cell r="D58">
            <v>10.72</v>
          </cell>
          <cell r="E58">
            <v>32.54</v>
          </cell>
          <cell r="F58">
            <v>28.28</v>
          </cell>
          <cell r="G58">
            <v>91.07</v>
          </cell>
          <cell r="H58">
            <v>1.29</v>
          </cell>
          <cell r="I58">
            <v>7.02</v>
          </cell>
          <cell r="J58">
            <v>53.94</v>
          </cell>
        </row>
        <row r="59">
          <cell r="A59" t="str">
            <v>PAES LANDIM2010</v>
          </cell>
          <cell r="B59" t="str">
            <v>PAES LANDIM</v>
          </cell>
          <cell r="C59">
            <v>2010</v>
          </cell>
          <cell r="D59">
            <v>7.11</v>
          </cell>
          <cell r="E59">
            <v>27.99</v>
          </cell>
          <cell r="F59">
            <v>48.8</v>
          </cell>
          <cell r="G59">
            <v>91.13</v>
          </cell>
          <cell r="H59">
            <v>15.77</v>
          </cell>
          <cell r="I59">
            <v>8.8800000000000008</v>
          </cell>
          <cell r="J59">
            <v>34.270000000000003</v>
          </cell>
        </row>
        <row r="60">
          <cell r="A60" t="str">
            <v>PICOS1991</v>
          </cell>
          <cell r="B60" t="str">
            <v>PICOS</v>
          </cell>
          <cell r="C60">
            <v>1991</v>
          </cell>
          <cell r="D60">
            <v>27.78</v>
          </cell>
          <cell r="E60">
            <v>33.619999999999997</v>
          </cell>
          <cell r="F60">
            <v>21.97</v>
          </cell>
          <cell r="G60">
            <v>70.650000000000006</v>
          </cell>
          <cell r="H60">
            <v>1.47</v>
          </cell>
          <cell r="I60">
            <v>6.74</v>
          </cell>
          <cell r="J60">
            <v>29.06</v>
          </cell>
        </row>
        <row r="61">
          <cell r="A61" t="str">
            <v>PICOS2000</v>
          </cell>
          <cell r="B61" t="str">
            <v>PICOS</v>
          </cell>
          <cell r="C61">
            <v>2000</v>
          </cell>
          <cell r="D61">
            <v>5.83</v>
          </cell>
          <cell r="E61">
            <v>26.48</v>
          </cell>
          <cell r="F61">
            <v>41.31</v>
          </cell>
          <cell r="G61">
            <v>86.18</v>
          </cell>
          <cell r="H61">
            <v>4.37</v>
          </cell>
          <cell r="I61">
            <v>7.78</v>
          </cell>
          <cell r="J61">
            <v>40.19</v>
          </cell>
        </row>
        <row r="62">
          <cell r="A62" t="str">
            <v>PICOS2010</v>
          </cell>
          <cell r="B62" t="str">
            <v>PICOS</v>
          </cell>
          <cell r="C62">
            <v>2010</v>
          </cell>
          <cell r="D62">
            <v>3.51</v>
          </cell>
          <cell r="E62">
            <v>18.89</v>
          </cell>
          <cell r="F62">
            <v>55.54</v>
          </cell>
          <cell r="G62">
            <v>92.16</v>
          </cell>
          <cell r="H62">
            <v>21.14</v>
          </cell>
          <cell r="I62">
            <v>9.48</v>
          </cell>
          <cell r="J62">
            <v>17.57</v>
          </cell>
        </row>
        <row r="63">
          <cell r="A63" t="str">
            <v>SÃO JOÃO DO PIAUÍ1991</v>
          </cell>
          <cell r="B63" t="str">
            <v>SÃO JOÃO DO PIAUÍ</v>
          </cell>
          <cell r="C63">
            <v>1991</v>
          </cell>
          <cell r="D63">
            <v>28.69</v>
          </cell>
          <cell r="E63">
            <v>37.85</v>
          </cell>
          <cell r="F63">
            <v>19.78</v>
          </cell>
          <cell r="G63">
            <v>66.34</v>
          </cell>
          <cell r="H63">
            <v>1.29</v>
          </cell>
          <cell r="I63">
            <v>7.15</v>
          </cell>
          <cell r="J63">
            <v>37.6</v>
          </cell>
        </row>
        <row r="64">
          <cell r="A64" t="str">
            <v>SÃO JOÃO DO PIAUÍ2000</v>
          </cell>
          <cell r="B64" t="str">
            <v>SÃO JOÃO DO PIAUÍ</v>
          </cell>
          <cell r="C64">
            <v>2000</v>
          </cell>
          <cell r="D64">
            <v>11.53</v>
          </cell>
          <cell r="E64">
            <v>29.83</v>
          </cell>
          <cell r="F64">
            <v>33.200000000000003</v>
          </cell>
          <cell r="G64">
            <v>87.58</v>
          </cell>
          <cell r="H64">
            <v>2.61</v>
          </cell>
          <cell r="I64">
            <v>7.34</v>
          </cell>
          <cell r="J64">
            <v>53.52</v>
          </cell>
        </row>
        <row r="65">
          <cell r="A65" t="str">
            <v>SÃO JOÃO DO PIAUÍ2010</v>
          </cell>
          <cell r="B65" t="str">
            <v>SÃO JOÃO DO PIAUÍ</v>
          </cell>
          <cell r="C65">
            <v>2010</v>
          </cell>
          <cell r="D65">
            <v>7.63</v>
          </cell>
          <cell r="E65">
            <v>23.79</v>
          </cell>
          <cell r="F65">
            <v>57.12</v>
          </cell>
          <cell r="G65">
            <v>94.58</v>
          </cell>
          <cell r="H65">
            <v>11.64</v>
          </cell>
          <cell r="I65">
            <v>10.14</v>
          </cell>
          <cell r="J65">
            <v>24.53</v>
          </cell>
        </row>
        <row r="66">
          <cell r="A66" t="str">
            <v>CUMARU1991</v>
          </cell>
          <cell r="B66" t="str">
            <v>CUMARU</v>
          </cell>
          <cell r="C66">
            <v>1991</v>
          </cell>
          <cell r="D66">
            <v>35.79</v>
          </cell>
          <cell r="E66">
            <v>55.29</v>
          </cell>
          <cell r="F66">
            <v>29.35</v>
          </cell>
          <cell r="G66">
            <v>44.65</v>
          </cell>
          <cell r="H66">
            <v>1.46</v>
          </cell>
          <cell r="I66">
            <v>7.78</v>
          </cell>
          <cell r="J66">
            <v>39.880000000000003</v>
          </cell>
        </row>
        <row r="67">
          <cell r="A67" t="str">
            <v>CUMARU2000</v>
          </cell>
          <cell r="B67" t="str">
            <v>CUMARU</v>
          </cell>
          <cell r="C67">
            <v>2000</v>
          </cell>
          <cell r="D67">
            <v>7.72</v>
          </cell>
          <cell r="E67">
            <v>42.85</v>
          </cell>
          <cell r="F67">
            <v>31.42</v>
          </cell>
          <cell r="G67">
            <v>74.48</v>
          </cell>
          <cell r="H67">
            <v>0.44</v>
          </cell>
          <cell r="I67">
            <v>6.3</v>
          </cell>
          <cell r="J67">
            <v>68.819999999999993</v>
          </cell>
        </row>
        <row r="68">
          <cell r="A68" t="str">
            <v>CUMARU2010</v>
          </cell>
          <cell r="B68" t="str">
            <v>CUMARU</v>
          </cell>
          <cell r="C68">
            <v>2010</v>
          </cell>
          <cell r="D68">
            <v>5.14</v>
          </cell>
          <cell r="E68">
            <v>34.369999999999997</v>
          </cell>
          <cell r="F68">
            <v>52.44</v>
          </cell>
          <cell r="G68">
            <v>88.69</v>
          </cell>
          <cell r="H68">
            <v>5.73</v>
          </cell>
          <cell r="I68">
            <v>9.19</v>
          </cell>
          <cell r="J68">
            <v>34.56</v>
          </cell>
        </row>
        <row r="69">
          <cell r="A69" t="str">
            <v>CURRAL NOVO DO PIAUÍ1991</v>
          </cell>
          <cell r="B69" t="str">
            <v>CURRAL NOVO DO PIAUÍ</v>
          </cell>
          <cell r="C69">
            <v>1991</v>
          </cell>
          <cell r="D69">
            <v>95.35</v>
          </cell>
          <cell r="E69">
            <v>93.52</v>
          </cell>
          <cell r="F69">
            <v>0</v>
          </cell>
          <cell r="G69">
            <v>3.76</v>
          </cell>
          <cell r="H69">
            <v>0</v>
          </cell>
          <cell r="I69">
            <v>3.16</v>
          </cell>
          <cell r="J69">
            <v>50.99</v>
          </cell>
        </row>
        <row r="70">
          <cell r="A70" t="str">
            <v>CURRAL NOVO DO PIAUÍ2000</v>
          </cell>
          <cell r="B70" t="str">
            <v>CURRAL NOVO DO PIAUÍ</v>
          </cell>
          <cell r="C70">
            <v>2000</v>
          </cell>
          <cell r="D70">
            <v>19.09</v>
          </cell>
          <cell r="E70">
            <v>44.77</v>
          </cell>
          <cell r="F70">
            <v>25.16</v>
          </cell>
          <cell r="G70">
            <v>86.52</v>
          </cell>
          <cell r="H70">
            <v>0</v>
          </cell>
          <cell r="I70">
            <v>5.66</v>
          </cell>
          <cell r="J70">
            <v>73.36</v>
          </cell>
        </row>
        <row r="71">
          <cell r="A71" t="str">
            <v>CURRAL NOVO DO PIAUÍ2010</v>
          </cell>
          <cell r="B71" t="str">
            <v>CURRAL NOVO DO PIAUÍ</v>
          </cell>
          <cell r="C71">
            <v>2010</v>
          </cell>
          <cell r="D71">
            <v>9.11</v>
          </cell>
          <cell r="E71">
            <v>38.89</v>
          </cell>
          <cell r="F71">
            <v>52.09</v>
          </cell>
          <cell r="G71">
            <v>90.2</v>
          </cell>
          <cell r="H71">
            <v>4.2</v>
          </cell>
          <cell r="I71">
            <v>8.85</v>
          </cell>
          <cell r="J71">
            <v>45.33</v>
          </cell>
        </row>
        <row r="72">
          <cell r="A72" t="str">
            <v>PAQUETÁ1991</v>
          </cell>
          <cell r="B72" t="str">
            <v>PAQUETÁ</v>
          </cell>
          <cell r="C72">
            <v>1991</v>
          </cell>
          <cell r="D72">
            <v>51.84</v>
          </cell>
          <cell r="E72">
            <v>68.25</v>
          </cell>
          <cell r="F72">
            <v>13.29</v>
          </cell>
          <cell r="G72">
            <v>44.45</v>
          </cell>
          <cell r="H72">
            <v>0</v>
          </cell>
          <cell r="I72">
            <v>2.56</v>
          </cell>
          <cell r="J72">
            <v>33.49</v>
          </cell>
        </row>
        <row r="73">
          <cell r="A73" t="str">
            <v>PAQUETÁ2000</v>
          </cell>
          <cell r="B73" t="str">
            <v>PAQUETÁ</v>
          </cell>
          <cell r="C73">
            <v>2000</v>
          </cell>
          <cell r="D73">
            <v>16.71</v>
          </cell>
          <cell r="E73">
            <v>57.59</v>
          </cell>
          <cell r="F73">
            <v>11.32</v>
          </cell>
          <cell r="G73">
            <v>82.13</v>
          </cell>
          <cell r="H73">
            <v>0</v>
          </cell>
          <cell r="I73">
            <v>4.1100000000000003</v>
          </cell>
          <cell r="J73">
            <v>87.17</v>
          </cell>
        </row>
        <row r="74">
          <cell r="A74" t="str">
            <v>PAQUETÁ2010</v>
          </cell>
          <cell r="B74" t="str">
            <v>PAQUETÁ</v>
          </cell>
          <cell r="C74">
            <v>2010</v>
          </cell>
          <cell r="D74">
            <v>8.1300000000000008</v>
          </cell>
          <cell r="E74">
            <v>46.68</v>
          </cell>
          <cell r="F74">
            <v>30.61</v>
          </cell>
          <cell r="G74">
            <v>90.91</v>
          </cell>
          <cell r="H74">
            <v>3.98</v>
          </cell>
          <cell r="I74">
            <v>7.24</v>
          </cell>
          <cell r="J74">
            <v>45.02</v>
          </cell>
        </row>
        <row r="75">
          <cell r="A75" t="str">
            <v>CARIDADE DO PIAUÍ1991</v>
          </cell>
          <cell r="B75" t="str">
            <v>CARIDADE DO PIAUÍ</v>
          </cell>
          <cell r="C75">
            <v>1991</v>
          </cell>
          <cell r="D75">
            <v>86.2</v>
          </cell>
          <cell r="E75">
            <v>82.69</v>
          </cell>
          <cell r="F75">
            <v>2.38</v>
          </cell>
          <cell r="G75">
            <v>11.49</v>
          </cell>
          <cell r="H75">
            <v>0</v>
          </cell>
          <cell r="I75">
            <v>2.62</v>
          </cell>
          <cell r="J75">
            <v>36.96</v>
          </cell>
        </row>
        <row r="76">
          <cell r="A76" t="str">
            <v>CARIDADE DO PIAUÍ2000</v>
          </cell>
          <cell r="B76" t="str">
            <v>CARIDADE DO PIAUÍ</v>
          </cell>
          <cell r="C76">
            <v>2000</v>
          </cell>
          <cell r="D76">
            <v>20.37</v>
          </cell>
          <cell r="E76">
            <v>46.55</v>
          </cell>
          <cell r="F76">
            <v>20.05</v>
          </cell>
          <cell r="G76">
            <v>83.31</v>
          </cell>
          <cell r="H76">
            <v>1.38</v>
          </cell>
          <cell r="I76">
            <v>6.41</v>
          </cell>
          <cell r="J76">
            <v>73.62</v>
          </cell>
        </row>
        <row r="77">
          <cell r="A77" t="str">
            <v>CARIDADE DO PIAUÍ2010</v>
          </cell>
          <cell r="B77" t="str">
            <v>CARIDADE DO PIAUÍ</v>
          </cell>
          <cell r="C77">
            <v>2010</v>
          </cell>
          <cell r="D77">
            <v>7.69</v>
          </cell>
          <cell r="E77">
            <v>35.25</v>
          </cell>
          <cell r="F77">
            <v>39.020000000000003</v>
          </cell>
          <cell r="G77">
            <v>94.15</v>
          </cell>
          <cell r="H77">
            <v>7.09</v>
          </cell>
          <cell r="I77">
            <v>8.5500000000000007</v>
          </cell>
          <cell r="J77">
            <v>40.159999999999997</v>
          </cell>
        </row>
        <row r="78">
          <cell r="A78" t="str">
            <v>DOM EXPEDITO LOPES1991</v>
          </cell>
          <cell r="B78" t="str">
            <v>DOM EXPEDITO LOPES</v>
          </cell>
          <cell r="C78">
            <v>1991</v>
          </cell>
          <cell r="D78">
            <v>19.64</v>
          </cell>
          <cell r="E78">
            <v>43.3</v>
          </cell>
          <cell r="F78">
            <v>15.97</v>
          </cell>
          <cell r="G78">
            <v>77.64</v>
          </cell>
          <cell r="H78">
            <v>0.76</v>
          </cell>
          <cell r="I78">
            <v>5.7</v>
          </cell>
          <cell r="J78">
            <v>34.1</v>
          </cell>
        </row>
        <row r="79">
          <cell r="A79" t="str">
            <v>DOM EXPEDITO LOPES2000</v>
          </cell>
          <cell r="B79" t="str">
            <v>DOM EXPEDITO LOPES</v>
          </cell>
          <cell r="C79">
            <v>2000</v>
          </cell>
          <cell r="D79">
            <v>5.23</v>
          </cell>
          <cell r="E79">
            <v>33.9</v>
          </cell>
          <cell r="F79">
            <v>29.37</v>
          </cell>
          <cell r="G79">
            <v>87.77</v>
          </cell>
          <cell r="H79">
            <v>1.77</v>
          </cell>
          <cell r="I79">
            <v>6.53</v>
          </cell>
          <cell r="J79">
            <v>47.74</v>
          </cell>
        </row>
        <row r="80">
          <cell r="A80" t="str">
            <v>DOM EXPEDITO LOPES2010</v>
          </cell>
          <cell r="B80" t="str">
            <v>DOM EXPEDITO LOPES</v>
          </cell>
          <cell r="C80">
            <v>2010</v>
          </cell>
          <cell r="D80">
            <v>2.99</v>
          </cell>
          <cell r="E80">
            <v>28.61</v>
          </cell>
          <cell r="F80">
            <v>47.03</v>
          </cell>
          <cell r="G80">
            <v>92.12</v>
          </cell>
          <cell r="H80">
            <v>14.35</v>
          </cell>
          <cell r="I80">
            <v>9.17</v>
          </cell>
          <cell r="J80">
            <v>31.86</v>
          </cell>
        </row>
        <row r="81">
          <cell r="A81" t="str">
            <v>FLORIANO1991</v>
          </cell>
          <cell r="B81" t="str">
            <v>FLORIANO</v>
          </cell>
          <cell r="C81">
            <v>1991</v>
          </cell>
          <cell r="D81">
            <v>24.23</v>
          </cell>
          <cell r="E81">
            <v>27.62</v>
          </cell>
          <cell r="F81">
            <v>25.17</v>
          </cell>
          <cell r="G81">
            <v>77.040000000000006</v>
          </cell>
          <cell r="H81">
            <v>2.12</v>
          </cell>
          <cell r="I81">
            <v>6.36</v>
          </cell>
          <cell r="J81">
            <v>25.9</v>
          </cell>
        </row>
        <row r="82">
          <cell r="A82" t="str">
            <v>FLORIANO2000</v>
          </cell>
          <cell r="B82" t="str">
            <v>FLORIANO</v>
          </cell>
          <cell r="C82">
            <v>2000</v>
          </cell>
          <cell r="D82">
            <v>7.26</v>
          </cell>
          <cell r="E82">
            <v>19.64</v>
          </cell>
          <cell r="F82">
            <v>37.9</v>
          </cell>
          <cell r="G82">
            <v>87.77</v>
          </cell>
          <cell r="H82">
            <v>5.34</v>
          </cell>
          <cell r="I82">
            <v>7.83</v>
          </cell>
          <cell r="J82">
            <v>39.1</v>
          </cell>
        </row>
        <row r="83">
          <cell r="A83" t="str">
            <v>FLORIANO2010</v>
          </cell>
          <cell r="B83" t="str">
            <v>FLORIANO</v>
          </cell>
          <cell r="C83">
            <v>2010</v>
          </cell>
          <cell r="D83">
            <v>2.79</v>
          </cell>
          <cell r="E83">
            <v>14.08</v>
          </cell>
          <cell r="F83">
            <v>54.55</v>
          </cell>
          <cell r="G83">
            <v>92.11</v>
          </cell>
          <cell r="H83">
            <v>21.06</v>
          </cell>
          <cell r="I83">
            <v>9.59</v>
          </cell>
          <cell r="J83">
            <v>14.74</v>
          </cell>
        </row>
        <row r="84">
          <cell r="A84" t="str">
            <v>JOÃO COSTA1991</v>
          </cell>
          <cell r="B84" t="str">
            <v>JOÃO COSTA</v>
          </cell>
          <cell r="C84">
            <v>1991</v>
          </cell>
          <cell r="D84">
            <v>55.61</v>
          </cell>
          <cell r="E84">
            <v>63.29</v>
          </cell>
          <cell r="F84">
            <v>6.32</v>
          </cell>
          <cell r="G84">
            <v>58.06</v>
          </cell>
          <cell r="H84">
            <v>0</v>
          </cell>
          <cell r="I84">
            <v>4.83</v>
          </cell>
          <cell r="J84">
            <v>31.93</v>
          </cell>
        </row>
        <row r="85">
          <cell r="A85" t="str">
            <v>JOÃO COSTA2000</v>
          </cell>
          <cell r="B85" t="str">
            <v>JOÃO COSTA</v>
          </cell>
          <cell r="C85">
            <v>2000</v>
          </cell>
          <cell r="D85">
            <v>11.72</v>
          </cell>
          <cell r="E85">
            <v>34.229999999999997</v>
          </cell>
          <cell r="F85">
            <v>12.03</v>
          </cell>
          <cell r="G85">
            <v>88.55</v>
          </cell>
          <cell r="H85">
            <v>0</v>
          </cell>
          <cell r="I85">
            <v>5.89</v>
          </cell>
          <cell r="J85">
            <v>83.33</v>
          </cell>
        </row>
        <row r="86">
          <cell r="A86" t="str">
            <v>JOÃO COSTA2010</v>
          </cell>
          <cell r="B86" t="str">
            <v>JOÃO COSTA</v>
          </cell>
          <cell r="C86">
            <v>2010</v>
          </cell>
          <cell r="D86">
            <v>14.42</v>
          </cell>
          <cell r="E86">
            <v>30.2</v>
          </cell>
          <cell r="F86">
            <v>38.75</v>
          </cell>
          <cell r="G86">
            <v>93.68</v>
          </cell>
          <cell r="H86">
            <v>7.17</v>
          </cell>
          <cell r="I86">
            <v>8.52</v>
          </cell>
          <cell r="J86">
            <v>31.94</v>
          </cell>
        </row>
        <row r="87">
          <cell r="A87" t="str">
            <v>JOSÉ DE FREITAS1991</v>
          </cell>
          <cell r="B87" t="str">
            <v>JOSÉ DE FREITAS</v>
          </cell>
          <cell r="C87">
            <v>1991</v>
          </cell>
          <cell r="D87">
            <v>39.11</v>
          </cell>
          <cell r="E87">
            <v>47.26</v>
          </cell>
          <cell r="F87">
            <v>15.13</v>
          </cell>
          <cell r="G87">
            <v>63.58</v>
          </cell>
          <cell r="H87">
            <v>0.65</v>
          </cell>
          <cell r="I87">
            <v>6.19</v>
          </cell>
          <cell r="J87">
            <v>32.06</v>
          </cell>
        </row>
        <row r="88">
          <cell r="A88" t="str">
            <v>JOSÉ DE FREITAS2000</v>
          </cell>
          <cell r="B88" t="str">
            <v>JOSÉ DE FREITAS</v>
          </cell>
          <cell r="C88">
            <v>2000</v>
          </cell>
          <cell r="D88">
            <v>16.489999999999998</v>
          </cell>
          <cell r="E88">
            <v>35.67</v>
          </cell>
          <cell r="F88">
            <v>24.12</v>
          </cell>
          <cell r="G88">
            <v>86.25</v>
          </cell>
          <cell r="H88">
            <v>1.41</v>
          </cell>
          <cell r="I88">
            <v>6.28</v>
          </cell>
          <cell r="J88">
            <v>62.63</v>
          </cell>
        </row>
        <row r="89">
          <cell r="A89" t="str">
            <v>JOSÉ DE FREITAS2010</v>
          </cell>
          <cell r="B89" t="str">
            <v>JOSÉ DE FREITAS</v>
          </cell>
          <cell r="C89">
            <v>2010</v>
          </cell>
          <cell r="D89">
            <v>7.98</v>
          </cell>
          <cell r="E89">
            <v>26.2</v>
          </cell>
          <cell r="F89">
            <v>46.53</v>
          </cell>
          <cell r="G89">
            <v>92.1</v>
          </cell>
          <cell r="H89">
            <v>7.13</v>
          </cell>
          <cell r="I89">
            <v>9.08</v>
          </cell>
          <cell r="J89">
            <v>25.44</v>
          </cell>
        </row>
        <row r="90">
          <cell r="A90" t="str">
            <v>OEIRAS1991</v>
          </cell>
          <cell r="B90" t="str">
            <v>OEIRAS</v>
          </cell>
          <cell r="C90">
            <v>1991</v>
          </cell>
          <cell r="D90">
            <v>38.380000000000003</v>
          </cell>
          <cell r="E90">
            <v>48.47</v>
          </cell>
          <cell r="F90">
            <v>20.22</v>
          </cell>
          <cell r="G90">
            <v>62.49</v>
          </cell>
          <cell r="H90">
            <v>0.31</v>
          </cell>
          <cell r="I90">
            <v>6</v>
          </cell>
          <cell r="J90">
            <v>35.270000000000003</v>
          </cell>
        </row>
        <row r="91">
          <cell r="A91" t="str">
            <v>OEIRAS2000</v>
          </cell>
          <cell r="B91" t="str">
            <v>OEIRAS</v>
          </cell>
          <cell r="C91">
            <v>2000</v>
          </cell>
          <cell r="D91">
            <v>14.91</v>
          </cell>
          <cell r="E91">
            <v>34.020000000000003</v>
          </cell>
          <cell r="F91">
            <v>27.55</v>
          </cell>
          <cell r="G91">
            <v>84.11</v>
          </cell>
          <cell r="H91">
            <v>4.28</v>
          </cell>
          <cell r="I91">
            <v>6.62</v>
          </cell>
          <cell r="J91">
            <v>59.89</v>
          </cell>
        </row>
        <row r="92">
          <cell r="A92" t="str">
            <v>OEIRAS2010</v>
          </cell>
          <cell r="B92" t="str">
            <v>OEIRAS</v>
          </cell>
          <cell r="C92">
            <v>2010</v>
          </cell>
          <cell r="D92">
            <v>6.87</v>
          </cell>
          <cell r="E92">
            <v>27.45</v>
          </cell>
          <cell r="F92">
            <v>52.6</v>
          </cell>
          <cell r="G92">
            <v>92</v>
          </cell>
          <cell r="H92">
            <v>12.45</v>
          </cell>
          <cell r="I92">
            <v>9.23</v>
          </cell>
          <cell r="J92">
            <v>27.97</v>
          </cell>
        </row>
        <row r="93">
          <cell r="A93" t="str">
            <v>PIRACURUCA1991</v>
          </cell>
          <cell r="B93" t="str">
            <v>PIRACURUCA</v>
          </cell>
          <cell r="C93">
            <v>1991</v>
          </cell>
          <cell r="D93">
            <v>43.28</v>
          </cell>
          <cell r="E93">
            <v>49.47</v>
          </cell>
          <cell r="F93">
            <v>21.35</v>
          </cell>
          <cell r="G93">
            <v>54.2</v>
          </cell>
          <cell r="H93">
            <v>0.23</v>
          </cell>
          <cell r="I93">
            <v>6.18</v>
          </cell>
          <cell r="J93">
            <v>31.23</v>
          </cell>
        </row>
        <row r="94">
          <cell r="A94" t="str">
            <v>PIRACURUCA2000</v>
          </cell>
          <cell r="B94" t="str">
            <v>PIRACURUCA</v>
          </cell>
          <cell r="C94">
            <v>2000</v>
          </cell>
          <cell r="D94">
            <v>15.63</v>
          </cell>
          <cell r="E94">
            <v>39.58</v>
          </cell>
          <cell r="F94">
            <v>21.99</v>
          </cell>
          <cell r="G94">
            <v>86.26</v>
          </cell>
          <cell r="H94">
            <v>1.68</v>
          </cell>
          <cell r="I94">
            <v>5.49</v>
          </cell>
          <cell r="J94">
            <v>67.12</v>
          </cell>
        </row>
        <row r="95">
          <cell r="A95" t="str">
            <v>PIRACURUCA2010</v>
          </cell>
          <cell r="B95" t="str">
            <v>PIRACURUCA</v>
          </cell>
          <cell r="C95">
            <v>2010</v>
          </cell>
          <cell r="D95">
            <v>4.67</v>
          </cell>
          <cell r="E95">
            <v>32.479999999999997</v>
          </cell>
          <cell r="F95">
            <v>49.77</v>
          </cell>
          <cell r="G95">
            <v>89.43</v>
          </cell>
          <cell r="H95">
            <v>8.59</v>
          </cell>
          <cell r="I95">
            <v>9.31</v>
          </cell>
          <cell r="J95">
            <v>34.700000000000003</v>
          </cell>
        </row>
        <row r="96">
          <cell r="A96" t="str">
            <v>PIRIPIRI1991</v>
          </cell>
          <cell r="B96" t="str">
            <v>PIRIPIRI</v>
          </cell>
          <cell r="C96">
            <v>1991</v>
          </cell>
          <cell r="D96">
            <v>33.83</v>
          </cell>
          <cell r="E96">
            <v>44.76</v>
          </cell>
          <cell r="F96">
            <v>18.39</v>
          </cell>
          <cell r="G96">
            <v>67.72</v>
          </cell>
          <cell r="H96">
            <v>0.47</v>
          </cell>
          <cell r="I96">
            <v>6.49</v>
          </cell>
          <cell r="J96">
            <v>32.76</v>
          </cell>
        </row>
        <row r="97">
          <cell r="A97" t="str">
            <v>PIRIPIRI2000</v>
          </cell>
          <cell r="B97" t="str">
            <v>PIRIPIRI</v>
          </cell>
          <cell r="C97">
            <v>2000</v>
          </cell>
          <cell r="D97">
            <v>18.489999999999998</v>
          </cell>
          <cell r="E97">
            <v>34.770000000000003</v>
          </cell>
          <cell r="F97">
            <v>30.73</v>
          </cell>
          <cell r="G97">
            <v>84.31</v>
          </cell>
          <cell r="H97">
            <v>1.65</v>
          </cell>
          <cell r="I97">
            <v>6.97</v>
          </cell>
          <cell r="J97">
            <v>57.2</v>
          </cell>
        </row>
        <row r="98">
          <cell r="A98" t="str">
            <v>PIRIPIRI2010</v>
          </cell>
          <cell r="B98" t="str">
            <v>PIRIPIRI</v>
          </cell>
          <cell r="C98">
            <v>2010</v>
          </cell>
          <cell r="D98">
            <v>4.5</v>
          </cell>
          <cell r="E98">
            <v>28.31</v>
          </cell>
          <cell r="F98">
            <v>61.26</v>
          </cell>
          <cell r="G98">
            <v>89.94</v>
          </cell>
          <cell r="H98">
            <v>7.27</v>
          </cell>
          <cell r="I98">
            <v>9.9600000000000009</v>
          </cell>
          <cell r="J98">
            <v>25.64</v>
          </cell>
        </row>
        <row r="99">
          <cell r="A99" t="str">
            <v>DIAS D` ÁVILA1991</v>
          </cell>
          <cell r="B99" t="str">
            <v>DIAS D` ÁVILA</v>
          </cell>
          <cell r="C99">
            <v>1991</v>
          </cell>
          <cell r="D99">
            <v>18.54</v>
          </cell>
          <cell r="E99">
            <v>20.98</v>
          </cell>
          <cell r="F99">
            <v>26.32</v>
          </cell>
          <cell r="G99">
            <v>76</v>
          </cell>
          <cell r="H99">
            <v>0.3</v>
          </cell>
          <cell r="I99">
            <v>7.39</v>
          </cell>
          <cell r="J99">
            <v>20.34</v>
          </cell>
        </row>
        <row r="100">
          <cell r="A100" t="str">
            <v>DIAS D` ÁVILA2000</v>
          </cell>
          <cell r="B100" t="str">
            <v>DIAS D` ÁVILA</v>
          </cell>
          <cell r="C100">
            <v>2000</v>
          </cell>
          <cell r="D100">
            <v>3.71</v>
          </cell>
          <cell r="E100">
            <v>12.12</v>
          </cell>
          <cell r="F100">
            <v>36.909999999999997</v>
          </cell>
          <cell r="G100">
            <v>90.66</v>
          </cell>
          <cell r="H100">
            <v>1.19</v>
          </cell>
          <cell r="I100">
            <v>8.09</v>
          </cell>
          <cell r="J100">
            <v>37.81</v>
          </cell>
        </row>
        <row r="101">
          <cell r="A101" t="str">
            <v>DIAS D` ÁVILA2010</v>
          </cell>
          <cell r="B101" t="str">
            <v>DIAS D` ÁVILA</v>
          </cell>
          <cell r="C101">
            <v>2010</v>
          </cell>
          <cell r="D101">
            <v>3.03</v>
          </cell>
          <cell r="E101">
            <v>8.74</v>
          </cell>
          <cell r="F101">
            <v>53.01</v>
          </cell>
          <cell r="G101">
            <v>88.52</v>
          </cell>
          <cell r="H101">
            <v>4.82</v>
          </cell>
          <cell r="I101">
            <v>9.19</v>
          </cell>
          <cell r="J101">
            <v>16.61</v>
          </cell>
        </row>
      </sheetData>
      <sheetData sheetId="18">
        <row r="1">
          <cell r="D1" t="str">
            <v>Aprovação (%)</v>
          </cell>
          <cell r="E1" t="str">
            <v>Reprovação (%)</v>
          </cell>
          <cell r="F1" t="str">
            <v>Abandono (%)</v>
          </cell>
          <cell r="G1" t="str">
            <v>Professores 
nível superior</v>
          </cell>
          <cell r="H1" t="str">
            <v>Nº de Alunos</v>
          </cell>
        </row>
        <row r="2">
          <cell r="A2" t="str">
            <v>SÃO BORJA2007</v>
          </cell>
          <cell r="B2" t="str">
            <v>SÃO BORJA</v>
          </cell>
          <cell r="C2">
            <v>2007</v>
          </cell>
          <cell r="D2">
            <v>87.9</v>
          </cell>
          <cell r="E2">
            <v>11.5</v>
          </cell>
          <cell r="F2">
            <v>0.6</v>
          </cell>
          <cell r="G2">
            <v>0.88671875</v>
          </cell>
          <cell r="H2">
            <v>5700</v>
          </cell>
        </row>
        <row r="3">
          <cell r="A3" t="str">
            <v>SÃO BORJA2008</v>
          </cell>
          <cell r="B3" t="str">
            <v>SÃO BORJA</v>
          </cell>
          <cell r="C3">
            <v>2008</v>
          </cell>
          <cell r="D3">
            <v>87.7</v>
          </cell>
          <cell r="E3">
            <v>11.1</v>
          </cell>
          <cell r="F3">
            <v>1.2</v>
          </cell>
          <cell r="G3">
            <v>0.8925925925925926</v>
          </cell>
          <cell r="H3">
            <v>5560</v>
          </cell>
        </row>
        <row r="4">
          <cell r="A4" t="str">
            <v>SÃO BORJA2009</v>
          </cell>
          <cell r="B4" t="str">
            <v>SÃO BORJA</v>
          </cell>
          <cell r="C4">
            <v>2009</v>
          </cell>
          <cell r="D4">
            <v>88.1</v>
          </cell>
          <cell r="E4">
            <v>10.9</v>
          </cell>
          <cell r="F4">
            <v>1</v>
          </cell>
          <cell r="G4">
            <v>0.86392405063291144</v>
          </cell>
          <cell r="H4">
            <v>5534</v>
          </cell>
        </row>
        <row r="5">
          <cell r="A5" t="str">
            <v>SÃO BORJA2010</v>
          </cell>
          <cell r="B5" t="str">
            <v>SÃO BORJA</v>
          </cell>
          <cell r="C5">
            <v>2010</v>
          </cell>
          <cell r="D5">
            <v>86.8</v>
          </cell>
          <cell r="E5">
            <v>12.4</v>
          </cell>
          <cell r="F5">
            <v>0.8</v>
          </cell>
          <cell r="G5">
            <v>0.87118644067796613</v>
          </cell>
          <cell r="H5">
            <v>5404</v>
          </cell>
        </row>
        <row r="6">
          <cell r="A6" t="str">
            <v>SÃO BORJA2011</v>
          </cell>
          <cell r="B6" t="str">
            <v>SÃO BORJA</v>
          </cell>
          <cell r="C6">
            <v>2011</v>
          </cell>
          <cell r="D6">
            <v>86.5</v>
          </cell>
          <cell r="E6">
            <v>12.7</v>
          </cell>
          <cell r="F6">
            <v>0.8</v>
          </cell>
          <cell r="G6">
            <v>0.91496598639455784</v>
          </cell>
          <cell r="H6">
            <v>5378</v>
          </cell>
        </row>
        <row r="7">
          <cell r="A7" t="str">
            <v>SÃO BORJA2012</v>
          </cell>
          <cell r="B7" t="str">
            <v>SÃO BORJA</v>
          </cell>
          <cell r="C7">
            <v>2012</v>
          </cell>
          <cell r="D7">
            <v>88.3</v>
          </cell>
          <cell r="E7">
            <v>11.4</v>
          </cell>
          <cell r="F7">
            <v>0.3</v>
          </cell>
          <cell r="H7">
            <v>5191</v>
          </cell>
        </row>
        <row r="8">
          <cell r="A8" t="str">
            <v>SÃO BORJA2013</v>
          </cell>
          <cell r="B8" t="str">
            <v>SÃO BORJA</v>
          </cell>
          <cell r="C8">
            <v>2013</v>
          </cell>
          <cell r="D8">
            <v>93.1</v>
          </cell>
          <cell r="E8">
            <v>6.2</v>
          </cell>
          <cell r="F8">
            <v>0.7</v>
          </cell>
          <cell r="G8">
            <v>0.80839895013123364</v>
          </cell>
          <cell r="H8">
            <v>4979</v>
          </cell>
        </row>
        <row r="9">
          <cell r="A9" t="str">
            <v>SÃO BORJA2014</v>
          </cell>
          <cell r="B9" t="str">
            <v>SÃO BORJA</v>
          </cell>
          <cell r="C9">
            <v>2014</v>
          </cell>
          <cell r="D9">
            <v>92.1</v>
          </cell>
          <cell r="E9">
            <v>7.4</v>
          </cell>
          <cell r="F9">
            <v>0.5</v>
          </cell>
          <cell r="G9" t="str">
            <v>-</v>
          </cell>
          <cell r="H9">
            <v>4999</v>
          </cell>
        </row>
        <row r="10">
          <cell r="A10" t="str">
            <v>BARÃO DO TRIUNFO2007</v>
          </cell>
          <cell r="B10" t="str">
            <v>BARÃO DO TRIUNFO</v>
          </cell>
          <cell r="C10">
            <v>2007</v>
          </cell>
          <cell r="D10">
            <v>79.099999999999994</v>
          </cell>
          <cell r="E10">
            <v>20.7</v>
          </cell>
          <cell r="F10">
            <v>0.2</v>
          </cell>
          <cell r="G10">
            <v>0.57407407407407407</v>
          </cell>
          <cell r="H10">
            <v>826</v>
          </cell>
        </row>
        <row r="11">
          <cell r="A11" t="str">
            <v>BARÃO DO TRIUNFO2008</v>
          </cell>
          <cell r="B11" t="str">
            <v>BARÃO DO TRIUNFO</v>
          </cell>
          <cell r="C11">
            <v>2008</v>
          </cell>
          <cell r="D11">
            <v>85.9</v>
          </cell>
          <cell r="E11">
            <v>13.8</v>
          </cell>
          <cell r="F11">
            <v>0.3</v>
          </cell>
          <cell r="G11">
            <v>0.56000000000000005</v>
          </cell>
          <cell r="H11">
            <v>887</v>
          </cell>
        </row>
        <row r="12">
          <cell r="A12" t="str">
            <v>BARÃO DO TRIUNFO2009</v>
          </cell>
          <cell r="B12" t="str">
            <v>BARÃO DO TRIUNFO</v>
          </cell>
          <cell r="C12">
            <v>2009</v>
          </cell>
          <cell r="D12">
            <v>89.5</v>
          </cell>
          <cell r="E12">
            <v>10.4</v>
          </cell>
          <cell r="F12">
            <v>0.1</v>
          </cell>
          <cell r="G12">
            <v>0.66666666666666663</v>
          </cell>
          <cell r="H12">
            <v>914</v>
          </cell>
        </row>
        <row r="13">
          <cell r="A13" t="str">
            <v>BARÃO DO TRIUNFO2010</v>
          </cell>
          <cell r="B13" t="str">
            <v>BARÃO DO TRIUNFO</v>
          </cell>
          <cell r="C13">
            <v>2010</v>
          </cell>
          <cell r="D13">
            <v>88.1</v>
          </cell>
          <cell r="E13">
            <v>11.6</v>
          </cell>
          <cell r="F13">
            <v>0.3</v>
          </cell>
          <cell r="G13">
            <v>0.73469387755102045</v>
          </cell>
          <cell r="H13">
            <v>953</v>
          </cell>
        </row>
        <row r="14">
          <cell r="A14" t="str">
            <v>BARÃO DO TRIUNFO2011</v>
          </cell>
          <cell r="B14" t="str">
            <v>BARÃO DO TRIUNFO</v>
          </cell>
          <cell r="C14">
            <v>2011</v>
          </cell>
          <cell r="D14">
            <v>91.9</v>
          </cell>
          <cell r="E14">
            <v>7.7</v>
          </cell>
          <cell r="F14">
            <v>0.4</v>
          </cell>
          <cell r="G14">
            <v>0.79629629629629628</v>
          </cell>
          <cell r="H14">
            <v>959</v>
          </cell>
        </row>
        <row r="15">
          <cell r="A15" t="str">
            <v>BARÃO DO TRIUNFO2012</v>
          </cell>
          <cell r="B15" t="str">
            <v>BARÃO DO TRIUNFO</v>
          </cell>
          <cell r="C15">
            <v>2012</v>
          </cell>
          <cell r="D15">
            <v>94.4</v>
          </cell>
          <cell r="E15">
            <v>5.4</v>
          </cell>
          <cell r="F15">
            <v>0.2</v>
          </cell>
          <cell r="H15">
            <v>908</v>
          </cell>
        </row>
        <row r="16">
          <cell r="A16" t="str">
            <v>BARÃO DO TRIUNFO2013</v>
          </cell>
          <cell r="B16" t="str">
            <v>BARÃO DO TRIUNFO</v>
          </cell>
          <cell r="C16">
            <v>2013</v>
          </cell>
          <cell r="D16">
            <v>95.4</v>
          </cell>
          <cell r="E16">
            <v>3.4</v>
          </cell>
          <cell r="F16">
            <v>1.2</v>
          </cell>
          <cell r="G16">
            <v>0.83050847457627119</v>
          </cell>
          <cell r="H16">
            <v>920</v>
          </cell>
        </row>
        <row r="17">
          <cell r="A17" t="str">
            <v>BARÃO DO TRIUNFO2014</v>
          </cell>
          <cell r="B17" t="str">
            <v>BARÃO DO TRIUNFO</v>
          </cell>
          <cell r="C17">
            <v>2014</v>
          </cell>
          <cell r="D17">
            <v>90.6</v>
          </cell>
          <cell r="E17">
            <v>7.5</v>
          </cell>
          <cell r="F17">
            <v>1.9</v>
          </cell>
          <cell r="H17">
            <v>858</v>
          </cell>
        </row>
        <row r="18">
          <cell r="A18" t="str">
            <v>BUTIÁ2007</v>
          </cell>
          <cell r="B18" t="str">
            <v>BUTIÁ</v>
          </cell>
          <cell r="C18">
            <v>2007</v>
          </cell>
          <cell r="D18">
            <v>74.5</v>
          </cell>
          <cell r="E18">
            <v>21</v>
          </cell>
          <cell r="F18">
            <v>4.5</v>
          </cell>
          <cell r="G18">
            <v>0.34161490683229812</v>
          </cell>
          <cell r="H18">
            <v>2490</v>
          </cell>
        </row>
        <row r="19">
          <cell r="A19" t="str">
            <v>BUTIÁ2008</v>
          </cell>
          <cell r="B19" t="str">
            <v>BUTIÁ</v>
          </cell>
          <cell r="C19">
            <v>2008</v>
          </cell>
          <cell r="D19">
            <v>73.900000000000006</v>
          </cell>
          <cell r="E19">
            <v>23.8</v>
          </cell>
          <cell r="F19">
            <v>2.2999999999999998</v>
          </cell>
          <cell r="G19">
            <v>0.28977272727272729</v>
          </cell>
          <cell r="H19">
            <v>2658</v>
          </cell>
        </row>
        <row r="20">
          <cell r="A20" t="str">
            <v>BUTIÁ2009</v>
          </cell>
          <cell r="B20" t="str">
            <v>BUTIÁ</v>
          </cell>
          <cell r="C20">
            <v>2009</v>
          </cell>
          <cell r="D20">
            <v>72.900000000000006</v>
          </cell>
          <cell r="E20">
            <v>24.8</v>
          </cell>
          <cell r="F20">
            <v>2.2999999999999998</v>
          </cell>
          <cell r="G20">
            <v>0.32934131736526945</v>
          </cell>
          <cell r="H20">
            <v>2612</v>
          </cell>
        </row>
        <row r="21">
          <cell r="A21" t="str">
            <v>BUTIÁ2010</v>
          </cell>
          <cell r="B21" t="str">
            <v>BUTIÁ</v>
          </cell>
          <cell r="C21">
            <v>2010</v>
          </cell>
          <cell r="D21">
            <v>74.5</v>
          </cell>
          <cell r="E21">
            <v>22.5</v>
          </cell>
          <cell r="F21">
            <v>3</v>
          </cell>
          <cell r="G21">
            <v>0.37086092715231789</v>
          </cell>
          <cell r="H21">
            <v>2532</v>
          </cell>
        </row>
        <row r="22">
          <cell r="A22" t="str">
            <v>BUTIÁ2011</v>
          </cell>
          <cell r="B22" t="str">
            <v>BUTIÁ</v>
          </cell>
          <cell r="C22">
            <v>2011</v>
          </cell>
          <cell r="D22">
            <v>75.099999999999994</v>
          </cell>
          <cell r="E22">
            <v>21.6</v>
          </cell>
          <cell r="F22">
            <v>3.3</v>
          </cell>
          <cell r="G22">
            <v>0.55882352941176472</v>
          </cell>
          <cell r="H22">
            <v>2401</v>
          </cell>
        </row>
        <row r="23">
          <cell r="A23" t="str">
            <v>BUTIÁ2012</v>
          </cell>
          <cell r="B23" t="str">
            <v>BUTIÁ</v>
          </cell>
          <cell r="C23">
            <v>2012</v>
          </cell>
          <cell r="D23">
            <v>77.099999999999994</v>
          </cell>
          <cell r="E23">
            <v>21.1</v>
          </cell>
          <cell r="F23">
            <v>1.8</v>
          </cell>
          <cell r="G23">
            <v>0.7</v>
          </cell>
          <cell r="H23">
            <v>2352</v>
          </cell>
        </row>
        <row r="24">
          <cell r="A24" t="str">
            <v>BUTIÁ2013</v>
          </cell>
          <cell r="B24" t="str">
            <v>BUTIÁ</v>
          </cell>
          <cell r="C24">
            <v>2013</v>
          </cell>
          <cell r="D24">
            <v>74.5</v>
          </cell>
          <cell r="E24">
            <v>22.9</v>
          </cell>
          <cell r="F24">
            <v>2.6</v>
          </cell>
          <cell r="G24">
            <v>0.55704697986577179</v>
          </cell>
          <cell r="H24">
            <v>2390</v>
          </cell>
        </row>
        <row r="25">
          <cell r="A25" t="str">
            <v>BUTIÁ2014</v>
          </cell>
          <cell r="B25" t="str">
            <v>BUTIÁ</v>
          </cell>
          <cell r="C25">
            <v>2014</v>
          </cell>
          <cell r="D25">
            <v>75.900000000000006</v>
          </cell>
          <cell r="E25">
            <v>22.7</v>
          </cell>
          <cell r="F25">
            <v>1.4</v>
          </cell>
          <cell r="H25">
            <v>2503</v>
          </cell>
        </row>
        <row r="26">
          <cell r="A26" t="str">
            <v>CHARQUEADAS2007</v>
          </cell>
          <cell r="B26" t="str">
            <v>CHARQUEADAS</v>
          </cell>
          <cell r="C26">
            <v>2007</v>
          </cell>
          <cell r="D26">
            <v>79.900000000000006</v>
          </cell>
          <cell r="E26">
            <v>17.8</v>
          </cell>
          <cell r="F26">
            <v>2.2999999999999998</v>
          </cell>
          <cell r="G26">
            <v>0.66793893129770987</v>
          </cell>
          <cell r="H26">
            <v>4375</v>
          </cell>
        </row>
        <row r="27">
          <cell r="A27" t="str">
            <v>CHARQUEADAS2008</v>
          </cell>
          <cell r="B27" t="str">
            <v>CHARQUEADAS</v>
          </cell>
          <cell r="C27">
            <v>2008</v>
          </cell>
          <cell r="D27">
            <v>75.8</v>
          </cell>
          <cell r="E27">
            <v>21</v>
          </cell>
          <cell r="F27">
            <v>3.2</v>
          </cell>
          <cell r="G27">
            <v>0.55902777777777779</v>
          </cell>
          <cell r="H27">
            <v>4471</v>
          </cell>
        </row>
        <row r="28">
          <cell r="A28" t="str">
            <v>CHARQUEADAS2009</v>
          </cell>
          <cell r="B28" t="str">
            <v>CHARQUEADAS</v>
          </cell>
          <cell r="C28">
            <v>2009</v>
          </cell>
          <cell r="D28">
            <v>77.3</v>
          </cell>
          <cell r="E28">
            <v>19.8</v>
          </cell>
          <cell r="F28">
            <v>2.9</v>
          </cell>
          <cell r="G28">
            <v>0.57249070631970256</v>
          </cell>
          <cell r="H28">
            <v>4533</v>
          </cell>
        </row>
        <row r="29">
          <cell r="A29" t="str">
            <v>CHARQUEADAS2010</v>
          </cell>
          <cell r="B29" t="str">
            <v>CHARQUEADAS</v>
          </cell>
          <cell r="C29">
            <v>2010</v>
          </cell>
          <cell r="D29">
            <v>75.099999999999994</v>
          </cell>
          <cell r="E29">
            <v>23</v>
          </cell>
          <cell r="F29">
            <v>1.9</v>
          </cell>
          <cell r="G29">
            <v>0.55072463768115942</v>
          </cell>
          <cell r="H29">
            <v>4409</v>
          </cell>
        </row>
        <row r="30">
          <cell r="A30" t="str">
            <v>CHARQUEADAS2011</v>
          </cell>
          <cell r="B30" t="str">
            <v>CHARQUEADAS</v>
          </cell>
          <cell r="C30">
            <v>2011</v>
          </cell>
          <cell r="D30">
            <v>76.5</v>
          </cell>
          <cell r="E30">
            <v>21.4</v>
          </cell>
          <cell r="F30">
            <v>2.1</v>
          </cell>
          <cell r="G30">
            <v>0.51307189542483655</v>
          </cell>
          <cell r="H30">
            <v>4601</v>
          </cell>
        </row>
        <row r="31">
          <cell r="A31" t="str">
            <v>CHARQUEADAS2012</v>
          </cell>
          <cell r="B31" t="str">
            <v>CHARQUEADAS</v>
          </cell>
          <cell r="C31">
            <v>2012</v>
          </cell>
          <cell r="D31">
            <v>81.3</v>
          </cell>
          <cell r="E31">
            <v>16</v>
          </cell>
          <cell r="F31">
            <v>2.7</v>
          </cell>
          <cell r="H31">
            <v>4929</v>
          </cell>
        </row>
        <row r="32">
          <cell r="A32" t="str">
            <v>CHARQUEADAS2013</v>
          </cell>
          <cell r="B32" t="str">
            <v>CHARQUEADAS</v>
          </cell>
          <cell r="C32">
            <v>2013</v>
          </cell>
          <cell r="D32">
            <v>79.900000000000006</v>
          </cell>
          <cell r="E32">
            <v>18.2</v>
          </cell>
          <cell r="F32">
            <v>1.9</v>
          </cell>
          <cell r="G32">
            <v>0.65878378378378377</v>
          </cell>
          <cell r="H32">
            <v>4550</v>
          </cell>
        </row>
        <row r="33">
          <cell r="A33" t="str">
            <v>CHARQUEADAS2014</v>
          </cell>
          <cell r="B33" t="str">
            <v>CHARQUEADAS</v>
          </cell>
          <cell r="C33">
            <v>2014</v>
          </cell>
          <cell r="D33">
            <v>78</v>
          </cell>
          <cell r="E33">
            <v>20.5</v>
          </cell>
          <cell r="F33">
            <v>1.5</v>
          </cell>
          <cell r="G33" t="str">
            <v>-</v>
          </cell>
          <cell r="H33">
            <v>4429</v>
          </cell>
        </row>
        <row r="34">
          <cell r="A34" t="str">
            <v>ELDORADO DO SUL2007</v>
          </cell>
          <cell r="B34" t="str">
            <v>ELDORADO DO SUL</v>
          </cell>
          <cell r="C34">
            <v>2007</v>
          </cell>
          <cell r="D34">
            <v>80.600000000000009</v>
          </cell>
          <cell r="E34">
            <v>16.8</v>
          </cell>
          <cell r="F34">
            <v>2.6</v>
          </cell>
          <cell r="G34">
            <v>0.72985781990521326</v>
          </cell>
          <cell r="H34">
            <v>5731</v>
          </cell>
        </row>
        <row r="35">
          <cell r="A35" t="str">
            <v>ELDORADO DO SUL2008</v>
          </cell>
          <cell r="B35" t="str">
            <v>ELDORADO DO SUL</v>
          </cell>
          <cell r="C35">
            <v>2008</v>
          </cell>
          <cell r="D35">
            <v>80.5</v>
          </cell>
          <cell r="E35">
            <v>16.600000000000001</v>
          </cell>
          <cell r="F35">
            <v>2.9</v>
          </cell>
          <cell r="G35">
            <v>0.65384615384615385</v>
          </cell>
          <cell r="H35">
            <v>5963</v>
          </cell>
        </row>
        <row r="36">
          <cell r="A36" t="str">
            <v>ELDORADO DO SUL2009</v>
          </cell>
          <cell r="B36" t="str">
            <v>ELDORADO DO SUL</v>
          </cell>
          <cell r="C36">
            <v>2009</v>
          </cell>
          <cell r="D36">
            <v>78.8</v>
          </cell>
          <cell r="E36">
            <v>17.7</v>
          </cell>
          <cell r="F36">
            <v>3.5</v>
          </cell>
          <cell r="G36">
            <v>0.64928909952606639</v>
          </cell>
          <cell r="H36">
            <v>5912</v>
          </cell>
        </row>
        <row r="37">
          <cell r="A37" t="str">
            <v>ELDORADO DO SUL2010</v>
          </cell>
          <cell r="B37" t="str">
            <v>ELDORADO DO SUL</v>
          </cell>
          <cell r="C37">
            <v>2010</v>
          </cell>
          <cell r="D37">
            <v>78.5</v>
          </cell>
          <cell r="E37">
            <v>19.2</v>
          </cell>
          <cell r="F37">
            <v>2.2999999999999998</v>
          </cell>
          <cell r="G37">
            <v>0.68292682926829273</v>
          </cell>
          <cell r="H37">
            <v>5865</v>
          </cell>
        </row>
        <row r="38">
          <cell r="A38" t="str">
            <v>ELDORADO DO SUL2011</v>
          </cell>
          <cell r="B38" t="str">
            <v>ELDORADO DO SUL</v>
          </cell>
          <cell r="C38">
            <v>2011</v>
          </cell>
          <cell r="D38">
            <v>80</v>
          </cell>
          <cell r="E38">
            <v>17.399999999999999</v>
          </cell>
          <cell r="F38">
            <v>2.6</v>
          </cell>
          <cell r="G38">
            <v>0.69543147208121825</v>
          </cell>
          <cell r="H38">
            <v>5767</v>
          </cell>
        </row>
        <row r="39">
          <cell r="A39" t="str">
            <v>ELDORADO DO SUL2012</v>
          </cell>
          <cell r="B39" t="str">
            <v>ELDORADO DO SUL</v>
          </cell>
          <cell r="C39">
            <v>2012</v>
          </cell>
          <cell r="D39">
            <v>81</v>
          </cell>
          <cell r="E39">
            <v>16.899999999999999</v>
          </cell>
          <cell r="F39">
            <v>2.1</v>
          </cell>
          <cell r="G39">
            <v>0.67253521126760563</v>
          </cell>
          <cell r="H39">
            <v>5653</v>
          </cell>
        </row>
        <row r="40">
          <cell r="A40" t="str">
            <v>ELDORADO DO SUL2013</v>
          </cell>
          <cell r="B40" t="str">
            <v>ELDORADO DO SUL</v>
          </cell>
          <cell r="C40">
            <v>2013</v>
          </cell>
          <cell r="D40">
            <v>80.900000000000006</v>
          </cell>
          <cell r="E40">
            <v>17.399999999999999</v>
          </cell>
          <cell r="F40">
            <v>1.7</v>
          </cell>
          <cell r="G40">
            <v>0.72020725388601037</v>
          </cell>
          <cell r="H40">
            <v>5112</v>
          </cell>
        </row>
        <row r="41">
          <cell r="A41" t="str">
            <v>ELDORADO DO SUL2014</v>
          </cell>
          <cell r="B41" t="str">
            <v>ELDORADO DO SUL</v>
          </cell>
          <cell r="C41">
            <v>2014</v>
          </cell>
          <cell r="D41">
            <v>81.400000000000006</v>
          </cell>
          <cell r="E41">
            <v>16</v>
          </cell>
          <cell r="F41">
            <v>2.6</v>
          </cell>
          <cell r="H41">
            <v>5485</v>
          </cell>
        </row>
        <row r="42">
          <cell r="A42" t="str">
            <v>GENERAL CÂMARA2007</v>
          </cell>
          <cell r="B42" t="str">
            <v>GENERAL CÂMARA</v>
          </cell>
          <cell r="C42">
            <v>2007</v>
          </cell>
          <cell r="D42">
            <v>77.100000000000009</v>
          </cell>
          <cell r="E42">
            <v>20.3</v>
          </cell>
          <cell r="F42">
            <v>2.6</v>
          </cell>
          <cell r="G42">
            <v>0.18367346938775511</v>
          </cell>
          <cell r="H42">
            <v>394</v>
          </cell>
        </row>
        <row r="43">
          <cell r="A43" t="str">
            <v>GENERAL CÂMARA2008</v>
          </cell>
          <cell r="B43" t="str">
            <v>GENERAL CÂMARA</v>
          </cell>
          <cell r="C43">
            <v>2008</v>
          </cell>
          <cell r="D43">
            <v>83.5</v>
          </cell>
          <cell r="E43">
            <v>14.7</v>
          </cell>
          <cell r="F43">
            <v>1.8</v>
          </cell>
          <cell r="G43">
            <v>9.2592592592592587E-2</v>
          </cell>
          <cell r="H43">
            <v>388</v>
          </cell>
        </row>
        <row r="44">
          <cell r="A44" t="str">
            <v>GENERAL CÂMARA2009</v>
          </cell>
          <cell r="B44" t="str">
            <v>GENERAL CÂMARA</v>
          </cell>
          <cell r="C44">
            <v>2009</v>
          </cell>
          <cell r="D44">
            <v>83.8</v>
          </cell>
          <cell r="E44">
            <v>14.3</v>
          </cell>
          <cell r="F44">
            <v>1.9</v>
          </cell>
          <cell r="G44">
            <v>0.13725490196078433</v>
          </cell>
          <cell r="H44">
            <v>418</v>
          </cell>
        </row>
        <row r="45">
          <cell r="A45" t="str">
            <v>GENERAL CÂMARA2010</v>
          </cell>
          <cell r="B45" t="str">
            <v>GENERAL CÂMARA</v>
          </cell>
          <cell r="C45">
            <v>2010</v>
          </cell>
          <cell r="D45">
            <v>80.8</v>
          </cell>
          <cell r="E45">
            <v>18.5</v>
          </cell>
          <cell r="F45">
            <v>0.7</v>
          </cell>
          <cell r="G45">
            <v>0.14583333333333334</v>
          </cell>
          <cell r="H45">
            <v>429</v>
          </cell>
        </row>
        <row r="46">
          <cell r="A46" t="str">
            <v>GENERAL CÂMARA2011</v>
          </cell>
          <cell r="B46" t="str">
            <v>GENERAL CÂMARA</v>
          </cell>
          <cell r="C46">
            <v>2011</v>
          </cell>
          <cell r="D46">
            <v>80.599999999999994</v>
          </cell>
          <cell r="E46">
            <v>17</v>
          </cell>
          <cell r="F46">
            <v>2.4</v>
          </cell>
          <cell r="G46">
            <v>0.45098039215686275</v>
          </cell>
          <cell r="H46">
            <v>473</v>
          </cell>
        </row>
        <row r="47">
          <cell r="A47" t="str">
            <v>GENERAL CÂMARA2012</v>
          </cell>
          <cell r="B47" t="str">
            <v>GENERAL CÂMARA</v>
          </cell>
          <cell r="C47">
            <v>2012</v>
          </cell>
          <cell r="D47">
            <v>80.7</v>
          </cell>
          <cell r="E47">
            <v>17.899999999999999</v>
          </cell>
          <cell r="F47">
            <v>1.4</v>
          </cell>
          <cell r="G47">
            <v>0.54545454545454541</v>
          </cell>
          <cell r="H47">
            <v>489</v>
          </cell>
        </row>
        <row r="48">
          <cell r="A48" t="str">
            <v>GENERAL CÂMARA2013</v>
          </cell>
          <cell r="B48" t="str">
            <v>GENERAL CÂMARA</v>
          </cell>
          <cell r="C48">
            <v>2013</v>
          </cell>
          <cell r="D48">
            <v>88.1</v>
          </cell>
          <cell r="E48">
            <v>11.1</v>
          </cell>
          <cell r="F48">
            <v>0.8</v>
          </cell>
          <cell r="G48">
            <v>0.42857142857142855</v>
          </cell>
          <cell r="H48">
            <v>524</v>
          </cell>
        </row>
        <row r="49">
          <cell r="A49" t="str">
            <v>GENERAL CÂMARA2014</v>
          </cell>
          <cell r="B49" t="str">
            <v>GENERAL CÂMARA</v>
          </cell>
          <cell r="C49">
            <v>2014</v>
          </cell>
          <cell r="D49">
            <v>83.6</v>
          </cell>
          <cell r="E49">
            <v>15.1</v>
          </cell>
          <cell r="F49">
            <v>1.3</v>
          </cell>
          <cell r="H49">
            <v>507</v>
          </cell>
        </row>
        <row r="50">
          <cell r="A50" t="str">
            <v>MINAS DO LEÃO2007</v>
          </cell>
          <cell r="B50" t="str">
            <v>MINAS DO LEÃO</v>
          </cell>
          <cell r="C50">
            <v>2007</v>
          </cell>
          <cell r="D50">
            <v>79.5</v>
          </cell>
          <cell r="E50">
            <v>19.399999999999999</v>
          </cell>
          <cell r="F50">
            <v>1.1000000000000001</v>
          </cell>
          <cell r="G50">
            <v>0.47916666666666669</v>
          </cell>
          <cell r="H50">
            <v>668</v>
          </cell>
        </row>
        <row r="51">
          <cell r="A51" t="str">
            <v>MINAS DO LEÃO2008</v>
          </cell>
          <cell r="B51" t="str">
            <v>MINAS DO LEÃO</v>
          </cell>
          <cell r="C51">
            <v>2008</v>
          </cell>
          <cell r="D51">
            <v>78.400000000000006</v>
          </cell>
          <cell r="E51">
            <v>21.6</v>
          </cell>
          <cell r="F51">
            <v>0</v>
          </cell>
          <cell r="G51">
            <v>0.52941176470588236</v>
          </cell>
          <cell r="H51">
            <v>659</v>
          </cell>
        </row>
        <row r="52">
          <cell r="A52" t="str">
            <v>MINAS DO LEÃO2009</v>
          </cell>
          <cell r="B52" t="str">
            <v>MINAS DO LEÃO</v>
          </cell>
          <cell r="C52">
            <v>2009</v>
          </cell>
          <cell r="D52">
            <v>76.5</v>
          </cell>
          <cell r="E52">
            <v>23.2</v>
          </cell>
          <cell r="F52">
            <v>0.3</v>
          </cell>
          <cell r="G52">
            <v>0.6</v>
          </cell>
          <cell r="H52">
            <v>743</v>
          </cell>
        </row>
        <row r="53">
          <cell r="A53" t="str">
            <v>MINAS DO LEÃO2010</v>
          </cell>
          <cell r="B53" t="str">
            <v>MINAS DO LEÃO</v>
          </cell>
          <cell r="C53">
            <v>2010</v>
          </cell>
          <cell r="D53">
            <v>79.2</v>
          </cell>
          <cell r="E53">
            <v>20.5</v>
          </cell>
          <cell r="F53">
            <v>0.3</v>
          </cell>
          <cell r="G53">
            <v>0.62790697674418605</v>
          </cell>
          <cell r="H53">
            <v>675</v>
          </cell>
        </row>
        <row r="54">
          <cell r="A54" t="str">
            <v>MINAS DO LEÃO2011</v>
          </cell>
          <cell r="B54" t="str">
            <v>MINAS DO LEÃO</v>
          </cell>
          <cell r="C54">
            <v>2011</v>
          </cell>
          <cell r="D54">
            <v>77.2</v>
          </cell>
          <cell r="E54">
            <v>22</v>
          </cell>
          <cell r="F54">
            <v>0.8</v>
          </cell>
          <cell r="G54">
            <v>0.77272727272727271</v>
          </cell>
          <cell r="H54">
            <v>721</v>
          </cell>
        </row>
        <row r="55">
          <cell r="A55" t="str">
            <v>MINAS DO LEÃO2012</v>
          </cell>
          <cell r="B55" t="str">
            <v>MINAS DO LEÃO</v>
          </cell>
          <cell r="C55">
            <v>2012</v>
          </cell>
          <cell r="D55">
            <v>81.7</v>
          </cell>
          <cell r="E55">
            <v>17.3</v>
          </cell>
          <cell r="F55">
            <v>1</v>
          </cell>
          <cell r="G55">
            <v>0.75903614457831325</v>
          </cell>
          <cell r="H55">
            <v>765</v>
          </cell>
        </row>
        <row r="56">
          <cell r="A56" t="str">
            <v>MINAS DO LEÃO2013</v>
          </cell>
          <cell r="B56" t="str">
            <v>MINAS DO LEÃO</v>
          </cell>
          <cell r="C56">
            <v>2013</v>
          </cell>
          <cell r="D56">
            <v>80.900000000000006</v>
          </cell>
          <cell r="E56">
            <v>19.100000000000001</v>
          </cell>
          <cell r="F56">
            <v>0</v>
          </cell>
          <cell r="G56">
            <v>0.67441860465116277</v>
          </cell>
          <cell r="H56">
            <v>735</v>
          </cell>
        </row>
        <row r="57">
          <cell r="A57" t="str">
            <v>MINAS DO LEÃO2014</v>
          </cell>
          <cell r="B57" t="str">
            <v>MINAS DO LEÃO</v>
          </cell>
          <cell r="C57">
            <v>2014</v>
          </cell>
          <cell r="D57">
            <v>77.3</v>
          </cell>
          <cell r="E57">
            <v>21.7</v>
          </cell>
          <cell r="F57">
            <v>1</v>
          </cell>
          <cell r="H57">
            <v>716</v>
          </cell>
        </row>
        <row r="58">
          <cell r="A58" t="str">
            <v>SÃO JERÔNIMO2007</v>
          </cell>
          <cell r="B58" t="str">
            <v>SÃO JERÔNIMO</v>
          </cell>
          <cell r="C58">
            <v>2007</v>
          </cell>
          <cell r="D58">
            <v>86.9</v>
          </cell>
          <cell r="E58">
            <v>11</v>
          </cell>
          <cell r="F58">
            <v>2.1</v>
          </cell>
          <cell r="G58">
            <v>0.31428571428571428</v>
          </cell>
          <cell r="H58">
            <v>1180</v>
          </cell>
        </row>
        <row r="59">
          <cell r="A59" t="str">
            <v>SÃO JERÔNIMO2008</v>
          </cell>
          <cell r="B59" t="str">
            <v>SÃO JERÔNIMO</v>
          </cell>
          <cell r="C59">
            <v>2008</v>
          </cell>
          <cell r="D59">
            <v>88.3</v>
          </cell>
          <cell r="E59">
            <v>9.8000000000000007</v>
          </cell>
          <cell r="F59">
            <v>1.9</v>
          </cell>
          <cell r="G59">
            <v>0.39726027397260272</v>
          </cell>
          <cell r="H59">
            <v>1172</v>
          </cell>
        </row>
        <row r="60">
          <cell r="A60" t="str">
            <v>SÃO JERÔNIMO2009</v>
          </cell>
          <cell r="B60" t="str">
            <v>SÃO JERÔNIMO</v>
          </cell>
          <cell r="C60">
            <v>2009</v>
          </cell>
          <cell r="D60">
            <v>83</v>
          </cell>
          <cell r="E60">
            <v>15.4</v>
          </cell>
          <cell r="F60">
            <v>1.6</v>
          </cell>
          <cell r="G60">
            <v>0.33720930232558138</v>
          </cell>
          <cell r="H60">
            <v>1184</v>
          </cell>
        </row>
        <row r="61">
          <cell r="A61" t="str">
            <v>SÃO JERÔNIMO2010</v>
          </cell>
          <cell r="B61" t="str">
            <v>SÃO JERÔNIMO</v>
          </cell>
          <cell r="C61">
            <v>2010</v>
          </cell>
          <cell r="D61">
            <v>81.7</v>
          </cell>
          <cell r="E61">
            <v>15.2</v>
          </cell>
          <cell r="F61">
            <v>3.1</v>
          </cell>
          <cell r="G61">
            <v>0.43956043956043955</v>
          </cell>
          <cell r="H61">
            <v>1218</v>
          </cell>
        </row>
        <row r="62">
          <cell r="A62" t="str">
            <v>SÃO JERÔNIMO2011</v>
          </cell>
          <cell r="B62" t="str">
            <v>SÃO JERÔNIMO</v>
          </cell>
          <cell r="C62">
            <v>2011</v>
          </cell>
          <cell r="D62">
            <v>82.8</v>
          </cell>
          <cell r="E62">
            <v>14.1</v>
          </cell>
          <cell r="F62">
            <v>3.1</v>
          </cell>
          <cell r="G62">
            <v>0.68041237113402064</v>
          </cell>
          <cell r="H62">
            <v>1220</v>
          </cell>
        </row>
        <row r="63">
          <cell r="A63" t="str">
            <v>SÃO JERÔNIMO2012</v>
          </cell>
          <cell r="B63" t="str">
            <v>SÃO JERÔNIMO</v>
          </cell>
          <cell r="C63">
            <v>2012</v>
          </cell>
          <cell r="D63">
            <v>86.2</v>
          </cell>
          <cell r="E63">
            <v>12.2</v>
          </cell>
          <cell r="F63">
            <v>1.6</v>
          </cell>
          <cell r="G63">
            <v>0.81557377049180324</v>
          </cell>
          <cell r="H63">
            <v>1273</v>
          </cell>
        </row>
        <row r="64">
          <cell r="A64" t="str">
            <v>SÃO JERÔNIMO2013</v>
          </cell>
          <cell r="B64" t="str">
            <v>SÃO JERÔNIMO</v>
          </cell>
          <cell r="C64">
            <v>2013</v>
          </cell>
          <cell r="D64">
            <v>88.1</v>
          </cell>
          <cell r="E64">
            <v>11.9</v>
          </cell>
          <cell r="F64">
            <v>0</v>
          </cell>
          <cell r="G64">
            <v>0.73394495412844041</v>
          </cell>
          <cell r="H64">
            <v>1332</v>
          </cell>
        </row>
        <row r="65">
          <cell r="A65" t="str">
            <v>SÃO JERÔNIMO2014</v>
          </cell>
          <cell r="B65" t="str">
            <v>SÃO JERÔNIMO</v>
          </cell>
          <cell r="C65">
            <v>2014</v>
          </cell>
          <cell r="D65">
            <v>89.2</v>
          </cell>
          <cell r="E65">
            <v>10.7</v>
          </cell>
          <cell r="F65">
            <v>0.1</v>
          </cell>
          <cell r="H65">
            <v>1429</v>
          </cell>
        </row>
        <row r="66">
          <cell r="A66" t="str">
            <v>TAPES2007</v>
          </cell>
          <cell r="B66" t="str">
            <v>TAPES</v>
          </cell>
          <cell r="C66">
            <v>2007</v>
          </cell>
          <cell r="D66">
            <v>82.399999999999991</v>
          </cell>
          <cell r="E66">
            <v>12.4</v>
          </cell>
          <cell r="F66">
            <v>5.2</v>
          </cell>
          <cell r="G66">
            <v>0.50724637681159424</v>
          </cell>
          <cell r="H66">
            <v>1223</v>
          </cell>
        </row>
        <row r="67">
          <cell r="A67" t="str">
            <v>TAPES2008</v>
          </cell>
          <cell r="B67" t="str">
            <v>TAPES</v>
          </cell>
          <cell r="C67">
            <v>2008</v>
          </cell>
          <cell r="D67">
            <v>78.3</v>
          </cell>
          <cell r="E67">
            <v>16.2</v>
          </cell>
          <cell r="F67">
            <v>5.5</v>
          </cell>
          <cell r="G67">
            <v>0.63888888888888884</v>
          </cell>
          <cell r="H67">
            <v>1270</v>
          </cell>
        </row>
        <row r="68">
          <cell r="A68" t="str">
            <v>TAPES2009</v>
          </cell>
          <cell r="B68" t="str">
            <v>TAPES</v>
          </cell>
          <cell r="C68">
            <v>2009</v>
          </cell>
          <cell r="D68">
            <v>76.8</v>
          </cell>
          <cell r="E68">
            <v>17.899999999999999</v>
          </cell>
          <cell r="F68">
            <v>5.3</v>
          </cell>
          <cell r="G68">
            <v>0.63636363636363635</v>
          </cell>
          <cell r="H68">
            <v>1275</v>
          </cell>
        </row>
        <row r="69">
          <cell r="A69" t="str">
            <v>TAPES2010</v>
          </cell>
          <cell r="B69" t="str">
            <v>TAPES</v>
          </cell>
          <cell r="C69">
            <v>2010</v>
          </cell>
          <cell r="D69">
            <v>79.2</v>
          </cell>
          <cell r="E69">
            <v>15.4</v>
          </cell>
          <cell r="F69">
            <v>5.4</v>
          </cell>
          <cell r="G69">
            <v>0.65714285714285714</v>
          </cell>
          <cell r="H69">
            <v>1307</v>
          </cell>
        </row>
        <row r="70">
          <cell r="A70" t="str">
            <v>TAPES2011</v>
          </cell>
          <cell r="B70" t="str">
            <v>TAPES</v>
          </cell>
          <cell r="C70">
            <v>2011</v>
          </cell>
          <cell r="D70">
            <v>77.099999999999994</v>
          </cell>
          <cell r="E70">
            <v>18.899999999999999</v>
          </cell>
          <cell r="F70">
            <v>4</v>
          </cell>
          <cell r="G70">
            <v>0.84</v>
          </cell>
          <cell r="H70">
            <v>1307</v>
          </cell>
        </row>
        <row r="71">
          <cell r="A71" t="str">
            <v>TAPES2012</v>
          </cell>
          <cell r="B71" t="str">
            <v>TAPES</v>
          </cell>
          <cell r="C71">
            <v>2012</v>
          </cell>
          <cell r="D71">
            <v>79.2</v>
          </cell>
          <cell r="E71">
            <v>18.3</v>
          </cell>
          <cell r="F71">
            <v>2.5</v>
          </cell>
          <cell r="G71">
            <v>0.78894472361809043</v>
          </cell>
          <cell r="H71">
            <v>1294</v>
          </cell>
        </row>
        <row r="72">
          <cell r="A72" t="str">
            <v>TAPES2013</v>
          </cell>
          <cell r="B72" t="str">
            <v>TAPES</v>
          </cell>
          <cell r="C72">
            <v>2013</v>
          </cell>
          <cell r="D72">
            <v>85.7</v>
          </cell>
          <cell r="E72">
            <v>11.4</v>
          </cell>
          <cell r="F72">
            <v>2.9</v>
          </cell>
          <cell r="G72">
            <v>0.73684210526315785</v>
          </cell>
          <cell r="H72">
            <v>1307</v>
          </cell>
        </row>
        <row r="73">
          <cell r="A73" t="str">
            <v>TAPES2014</v>
          </cell>
          <cell r="B73" t="str">
            <v>TAPES</v>
          </cell>
          <cell r="C73">
            <v>2014</v>
          </cell>
          <cell r="D73">
            <v>78.8</v>
          </cell>
          <cell r="E73">
            <v>20.100000000000001</v>
          </cell>
          <cell r="F73">
            <v>1.1000000000000001</v>
          </cell>
          <cell r="H73">
            <v>1329</v>
          </cell>
        </row>
        <row r="74">
          <cell r="A74" t="str">
            <v>TRIUNFO2007</v>
          </cell>
          <cell r="B74" t="str">
            <v>TRIUNFO</v>
          </cell>
          <cell r="C74">
            <v>2007</v>
          </cell>
          <cell r="D74">
            <v>82.2</v>
          </cell>
          <cell r="E74">
            <v>16.8</v>
          </cell>
          <cell r="F74">
            <v>1</v>
          </cell>
          <cell r="G74">
            <v>0.69069069069069067</v>
          </cell>
          <cell r="H74">
            <v>5687</v>
          </cell>
        </row>
        <row r="75">
          <cell r="A75" t="str">
            <v>TRIUNFO2008</v>
          </cell>
          <cell r="B75" t="str">
            <v>TRIUNFO</v>
          </cell>
          <cell r="C75">
            <v>2008</v>
          </cell>
          <cell r="D75">
            <v>82.3</v>
          </cell>
          <cell r="E75">
            <v>16.3</v>
          </cell>
          <cell r="F75">
            <v>1.4</v>
          </cell>
          <cell r="G75">
            <v>0.7570093457943925</v>
          </cell>
          <cell r="H75">
            <v>6195</v>
          </cell>
        </row>
        <row r="76">
          <cell r="A76" t="str">
            <v>TRIUNFO2009</v>
          </cell>
          <cell r="B76" t="str">
            <v>TRIUNFO</v>
          </cell>
          <cell r="C76">
            <v>2009</v>
          </cell>
          <cell r="D76">
            <v>87.6</v>
          </cell>
          <cell r="E76">
            <v>10.9</v>
          </cell>
          <cell r="F76">
            <v>1.5</v>
          </cell>
          <cell r="G76">
            <v>0.76802507836990597</v>
          </cell>
          <cell r="H76">
            <v>6050</v>
          </cell>
        </row>
        <row r="77">
          <cell r="A77" t="str">
            <v>TRIUNFO2010</v>
          </cell>
          <cell r="B77" t="str">
            <v>TRIUNFO</v>
          </cell>
          <cell r="C77">
            <v>2010</v>
          </cell>
          <cell r="D77">
            <v>89.5</v>
          </cell>
          <cell r="E77">
            <v>9.6</v>
          </cell>
          <cell r="F77">
            <v>0.9</v>
          </cell>
          <cell r="G77">
            <v>0.78769230769230769</v>
          </cell>
          <cell r="H77">
            <v>5444</v>
          </cell>
        </row>
        <row r="78">
          <cell r="A78" t="str">
            <v>TRIUNFO2011</v>
          </cell>
          <cell r="B78" t="str">
            <v>TRIUNFO</v>
          </cell>
          <cell r="C78">
            <v>2011</v>
          </cell>
          <cell r="D78">
            <v>90.7</v>
          </cell>
          <cell r="E78">
            <v>8.5</v>
          </cell>
          <cell r="F78">
            <v>0.8</v>
          </cell>
          <cell r="G78">
            <v>0.83720930232558144</v>
          </cell>
          <cell r="H78">
            <v>4990</v>
          </cell>
        </row>
        <row r="79">
          <cell r="A79" t="str">
            <v>TRIUNFO2012</v>
          </cell>
          <cell r="B79" t="str">
            <v>TRIUNFO</v>
          </cell>
          <cell r="C79">
            <v>2012</v>
          </cell>
          <cell r="D79">
            <v>88</v>
          </cell>
          <cell r="E79">
            <v>11.4</v>
          </cell>
          <cell r="F79">
            <v>0.6</v>
          </cell>
          <cell r="G79">
            <v>0.89893617021276595</v>
          </cell>
          <cell r="H79">
            <v>4961</v>
          </cell>
        </row>
        <row r="80">
          <cell r="A80" t="str">
            <v>TRIUNFO2013</v>
          </cell>
          <cell r="B80" t="str">
            <v>TRIUNFO</v>
          </cell>
          <cell r="C80">
            <v>2013</v>
          </cell>
          <cell r="D80">
            <v>87.7</v>
          </cell>
          <cell r="E80">
            <v>11.1</v>
          </cell>
          <cell r="F80">
            <v>1.2</v>
          </cell>
          <cell r="G80">
            <v>0.90131578947368418</v>
          </cell>
          <cell r="H80">
            <v>4969</v>
          </cell>
        </row>
        <row r="81">
          <cell r="A81" t="str">
            <v>TRIUNFO2014</v>
          </cell>
          <cell r="B81" t="str">
            <v>TRIUNFO</v>
          </cell>
          <cell r="C81">
            <v>2014</v>
          </cell>
          <cell r="D81">
            <v>87.8</v>
          </cell>
          <cell r="E81">
            <v>11.6</v>
          </cell>
          <cell r="F81">
            <v>0.6</v>
          </cell>
          <cell r="H81">
            <v>4767</v>
          </cell>
        </row>
        <row r="82">
          <cell r="A82" t="str">
            <v>DIANÓPOLIS2007</v>
          </cell>
          <cell r="B82" t="str">
            <v>DIANÓPOLIS</v>
          </cell>
          <cell r="C82">
            <v>2007</v>
          </cell>
          <cell r="D82">
            <v>87.3</v>
          </cell>
          <cell r="E82">
            <v>10.3</v>
          </cell>
          <cell r="F82">
            <v>2.4</v>
          </cell>
          <cell r="G82">
            <v>0.45833333333333331</v>
          </cell>
          <cell r="H82">
            <v>1768</v>
          </cell>
        </row>
        <row r="83">
          <cell r="A83" t="str">
            <v>DIANÓPOLIS2008</v>
          </cell>
          <cell r="B83" t="str">
            <v>DIANÓPOLIS</v>
          </cell>
          <cell r="C83">
            <v>2008</v>
          </cell>
          <cell r="D83">
            <v>91</v>
          </cell>
          <cell r="E83">
            <v>7.8</v>
          </cell>
          <cell r="F83">
            <v>1.2</v>
          </cell>
          <cell r="G83">
            <v>0.52427184466019416</v>
          </cell>
          <cell r="H83">
            <v>1779</v>
          </cell>
        </row>
        <row r="84">
          <cell r="A84" t="str">
            <v>DIANÓPOLIS2009</v>
          </cell>
          <cell r="B84" t="str">
            <v>DIANÓPOLIS</v>
          </cell>
          <cell r="C84">
            <v>2009</v>
          </cell>
          <cell r="D84">
            <v>84.4</v>
          </cell>
          <cell r="E84">
            <v>14.5</v>
          </cell>
          <cell r="F84">
            <v>1.1000000000000001</v>
          </cell>
          <cell r="G84">
            <v>0.57471264367816088</v>
          </cell>
          <cell r="H84">
            <v>1751</v>
          </cell>
        </row>
        <row r="85">
          <cell r="A85" t="str">
            <v>DIANÓPOLIS2010</v>
          </cell>
          <cell r="B85" t="str">
            <v>DIANÓPOLIS</v>
          </cell>
          <cell r="C85">
            <v>2010</v>
          </cell>
          <cell r="D85">
            <v>85.9</v>
          </cell>
          <cell r="E85">
            <v>12.6</v>
          </cell>
          <cell r="F85">
            <v>1.5</v>
          </cell>
          <cell r="G85">
            <v>0.54216867469879515</v>
          </cell>
          <cell r="H85">
            <v>1647</v>
          </cell>
        </row>
        <row r="86">
          <cell r="A86" t="str">
            <v>DIANÓPOLIS2011</v>
          </cell>
          <cell r="B86" t="str">
            <v>DIANÓPOLIS</v>
          </cell>
          <cell r="C86">
            <v>2011</v>
          </cell>
          <cell r="D86">
            <v>85.9</v>
          </cell>
          <cell r="E86">
            <v>13.4</v>
          </cell>
          <cell r="F86">
            <v>0.7</v>
          </cell>
          <cell r="G86">
            <v>0.55405405405405406</v>
          </cell>
          <cell r="H86">
            <v>1627</v>
          </cell>
        </row>
        <row r="87">
          <cell r="A87" t="str">
            <v>DIANÓPOLIS2012</v>
          </cell>
          <cell r="B87" t="str">
            <v>DIANÓPOLIS</v>
          </cell>
          <cell r="C87">
            <v>2012</v>
          </cell>
          <cell r="D87">
            <v>85.8</v>
          </cell>
          <cell r="E87">
            <v>13.6</v>
          </cell>
          <cell r="F87">
            <v>0.6</v>
          </cell>
          <cell r="G87">
            <v>0.85897435897435892</v>
          </cell>
          <cell r="H87">
            <v>1745</v>
          </cell>
        </row>
        <row r="88">
          <cell r="A88" t="str">
            <v>DIANÓPOLIS2013</v>
          </cell>
          <cell r="B88" t="str">
            <v>DIANÓPOLIS</v>
          </cell>
          <cell r="C88">
            <v>2013</v>
          </cell>
          <cell r="D88">
            <v>93.4</v>
          </cell>
          <cell r="E88">
            <v>5.9</v>
          </cell>
          <cell r="F88">
            <v>0.7</v>
          </cell>
          <cell r="G88">
            <v>0.56321839080459768</v>
          </cell>
          <cell r="H88">
            <v>1839</v>
          </cell>
        </row>
        <row r="89">
          <cell r="A89" t="str">
            <v>DIANÓPOLIS2014</v>
          </cell>
          <cell r="B89" t="str">
            <v>DIANÓPOLIS</v>
          </cell>
          <cell r="C89">
            <v>2014</v>
          </cell>
          <cell r="D89">
            <v>92</v>
          </cell>
          <cell r="E89">
            <v>7.6</v>
          </cell>
          <cell r="F89">
            <v>0.4</v>
          </cell>
          <cell r="H89">
            <v>2094</v>
          </cell>
        </row>
        <row r="90">
          <cell r="A90" t="str">
            <v>SÃO JULIÃO2007</v>
          </cell>
          <cell r="B90" t="str">
            <v>SÃO JULIÃO</v>
          </cell>
          <cell r="C90">
            <v>2007</v>
          </cell>
          <cell r="D90">
            <v>67.900000000000006</v>
          </cell>
          <cell r="E90">
            <v>14.7</v>
          </cell>
          <cell r="F90">
            <v>17.399999999999999</v>
          </cell>
          <cell r="G90">
            <v>0.61290322580645162</v>
          </cell>
          <cell r="H90">
            <v>1334</v>
          </cell>
        </row>
        <row r="91">
          <cell r="A91" t="str">
            <v>SÃO JULIÃO2008</v>
          </cell>
          <cell r="B91" t="str">
            <v>SÃO JULIÃO</v>
          </cell>
          <cell r="C91">
            <v>2008</v>
          </cell>
          <cell r="D91">
            <v>71.8</v>
          </cell>
          <cell r="E91">
            <v>15.9</v>
          </cell>
          <cell r="F91">
            <v>12.3</v>
          </cell>
          <cell r="G91">
            <v>0.620253164556962</v>
          </cell>
          <cell r="H91">
            <v>1140</v>
          </cell>
        </row>
        <row r="92">
          <cell r="A92" t="str">
            <v>SÃO JULIÃO2009</v>
          </cell>
          <cell r="B92" t="str">
            <v>SÃO JULIÃO</v>
          </cell>
          <cell r="C92">
            <v>2009</v>
          </cell>
          <cell r="D92">
            <v>75.7</v>
          </cell>
          <cell r="E92">
            <v>15.8</v>
          </cell>
          <cell r="F92">
            <v>8.5</v>
          </cell>
          <cell r="G92">
            <v>0.6785714285714286</v>
          </cell>
          <cell r="H92">
            <v>1146</v>
          </cell>
        </row>
        <row r="93">
          <cell r="A93" t="str">
            <v>SÃO JULIÃO2010</v>
          </cell>
          <cell r="B93" t="str">
            <v>SÃO JULIÃO</v>
          </cell>
          <cell r="C93">
            <v>2010</v>
          </cell>
          <cell r="D93">
            <v>85.8</v>
          </cell>
          <cell r="E93">
            <v>10.6</v>
          </cell>
          <cell r="F93">
            <v>3.6</v>
          </cell>
          <cell r="G93">
            <v>0.65116279069767447</v>
          </cell>
          <cell r="H93">
            <v>1174</v>
          </cell>
        </row>
        <row r="94">
          <cell r="A94" t="str">
            <v>SÃO JULIÃO2011</v>
          </cell>
          <cell r="B94" t="str">
            <v>SÃO JULIÃO</v>
          </cell>
          <cell r="C94">
            <v>2011</v>
          </cell>
          <cell r="D94">
            <v>81.400000000000006</v>
          </cell>
          <cell r="E94">
            <v>12.7</v>
          </cell>
          <cell r="F94">
            <v>5.9</v>
          </cell>
          <cell r="G94">
            <v>0.69047619047619047</v>
          </cell>
          <cell r="H94">
            <v>1145</v>
          </cell>
        </row>
        <row r="95">
          <cell r="A95" t="str">
            <v>SÃO JULIÃO2012</v>
          </cell>
          <cell r="B95" t="str">
            <v>SÃO JULIÃO</v>
          </cell>
          <cell r="C95">
            <v>2012</v>
          </cell>
          <cell r="D95">
            <v>80.900000000000006</v>
          </cell>
          <cell r="E95">
            <v>13.5</v>
          </cell>
          <cell r="F95">
            <v>5.6</v>
          </cell>
          <cell r="G95">
            <v>0.7142857142857143</v>
          </cell>
          <cell r="H95">
            <v>1076</v>
          </cell>
        </row>
        <row r="96">
          <cell r="A96" t="str">
            <v>SÃO JULIÃO2013</v>
          </cell>
          <cell r="B96" t="str">
            <v>SÃO JULIÃO</v>
          </cell>
          <cell r="C96">
            <v>2013</v>
          </cell>
          <cell r="D96">
            <v>83.5</v>
          </cell>
          <cell r="E96">
            <v>11.8</v>
          </cell>
          <cell r="F96">
            <v>4.7</v>
          </cell>
          <cell r="G96">
            <v>0.70707070707070707</v>
          </cell>
          <cell r="H96">
            <v>1329</v>
          </cell>
        </row>
        <row r="97">
          <cell r="A97" t="str">
            <v>SÃO JULIÃO2014</v>
          </cell>
          <cell r="B97" t="str">
            <v>SÃO JULIÃO</v>
          </cell>
          <cell r="C97">
            <v>2014</v>
          </cell>
          <cell r="D97">
            <v>88.5</v>
          </cell>
          <cell r="E97">
            <v>8.6999999999999993</v>
          </cell>
          <cell r="F97">
            <v>2.8</v>
          </cell>
          <cell r="H97">
            <v>1398</v>
          </cell>
        </row>
        <row r="98">
          <cell r="A98" t="str">
            <v>ALEGRETE DO PIAUÍ2007</v>
          </cell>
          <cell r="B98" t="str">
            <v>ALEGRETE DO PIAUÍ</v>
          </cell>
          <cell r="C98">
            <v>2007</v>
          </cell>
          <cell r="D98">
            <v>78.400000000000006</v>
          </cell>
          <cell r="E98">
            <v>13.1</v>
          </cell>
          <cell r="F98">
            <v>8.5</v>
          </cell>
          <cell r="G98">
            <v>0.66</v>
          </cell>
          <cell r="H98">
            <v>1402</v>
          </cell>
        </row>
        <row r="99">
          <cell r="A99" t="str">
            <v>ALEGRETE DO PIAUÍ2008</v>
          </cell>
          <cell r="B99" t="str">
            <v>ALEGRETE DO PIAUÍ</v>
          </cell>
          <cell r="C99">
            <v>2008</v>
          </cell>
          <cell r="D99">
            <v>78.599999999999994</v>
          </cell>
          <cell r="E99">
            <v>15.5</v>
          </cell>
          <cell r="F99">
            <v>5.9</v>
          </cell>
          <cell r="G99">
            <v>0.60317460317460314</v>
          </cell>
          <cell r="H99">
            <v>1381</v>
          </cell>
        </row>
        <row r="100">
          <cell r="A100" t="str">
            <v>ALEGRETE DO PIAUÍ2009</v>
          </cell>
          <cell r="B100" t="str">
            <v>ALEGRETE DO PIAUÍ</v>
          </cell>
          <cell r="C100">
            <v>2009</v>
          </cell>
          <cell r="D100">
            <v>73.900000000000006</v>
          </cell>
          <cell r="E100">
            <v>20.3</v>
          </cell>
          <cell r="F100">
            <v>5.8</v>
          </cell>
          <cell r="G100">
            <v>0.76</v>
          </cell>
          <cell r="H100">
            <v>1455</v>
          </cell>
        </row>
        <row r="101">
          <cell r="A101" t="str">
            <v>ALEGRETE DO PIAUÍ2010</v>
          </cell>
          <cell r="B101" t="str">
            <v>ALEGRETE DO PIAUÍ</v>
          </cell>
          <cell r="C101">
            <v>2010</v>
          </cell>
          <cell r="D101">
            <v>86.5</v>
          </cell>
          <cell r="E101">
            <v>8</v>
          </cell>
          <cell r="F101">
            <v>5.5</v>
          </cell>
          <cell r="G101">
            <v>0.58571428571428574</v>
          </cell>
          <cell r="H101">
            <v>1176</v>
          </cell>
        </row>
        <row r="102">
          <cell r="A102" t="str">
            <v>ALEGRETE DO PIAUÍ2011</v>
          </cell>
          <cell r="B102" t="str">
            <v>ALEGRETE DO PIAUÍ</v>
          </cell>
          <cell r="C102">
            <v>2011</v>
          </cell>
          <cell r="D102">
            <v>86.6</v>
          </cell>
          <cell r="E102">
            <v>9.6999999999999993</v>
          </cell>
          <cell r="F102">
            <v>3.7</v>
          </cell>
          <cell r="G102">
            <v>0.67796610169491522</v>
          </cell>
          <cell r="H102">
            <v>1161</v>
          </cell>
        </row>
        <row r="103">
          <cell r="A103" t="str">
            <v>ALEGRETE DO PIAUÍ2012</v>
          </cell>
          <cell r="B103" t="str">
            <v>ALEGRETE DO PIAUÍ</v>
          </cell>
          <cell r="C103">
            <v>2012</v>
          </cell>
          <cell r="D103">
            <v>82.6</v>
          </cell>
          <cell r="E103">
            <v>10.9</v>
          </cell>
          <cell r="F103">
            <v>6.5</v>
          </cell>
          <cell r="G103">
            <v>0.6404494382022472</v>
          </cell>
          <cell r="H103">
            <v>1099</v>
          </cell>
        </row>
        <row r="104">
          <cell r="A104" t="str">
            <v>ALEGRETE DO PIAUÍ2013</v>
          </cell>
          <cell r="B104" t="str">
            <v>ALEGRETE DO PIAUÍ</v>
          </cell>
          <cell r="C104">
            <v>2013</v>
          </cell>
          <cell r="D104">
            <v>88.9</v>
          </cell>
          <cell r="E104">
            <v>6.9</v>
          </cell>
          <cell r="F104">
            <v>4.2</v>
          </cell>
          <cell r="G104">
            <v>0.68333333333333335</v>
          </cell>
          <cell r="H104">
            <v>1151</v>
          </cell>
        </row>
        <row r="105">
          <cell r="A105" t="str">
            <v>ALEGRETE DO PIAUÍ2014</v>
          </cell>
          <cell r="B105" t="str">
            <v>ALEGRETE DO PIAUÍ</v>
          </cell>
          <cell r="C105">
            <v>2014</v>
          </cell>
          <cell r="D105">
            <v>93.1</v>
          </cell>
          <cell r="E105">
            <v>3.1</v>
          </cell>
          <cell r="F105">
            <v>3.8</v>
          </cell>
          <cell r="H105">
            <v>1296</v>
          </cell>
        </row>
        <row r="106">
          <cell r="A106" t="str">
            <v>BOCAÍNA2007</v>
          </cell>
          <cell r="B106" t="str">
            <v>BOCAÍNA</v>
          </cell>
          <cell r="C106">
            <v>2007</v>
          </cell>
          <cell r="D106">
            <v>87.5</v>
          </cell>
          <cell r="E106">
            <v>5.4</v>
          </cell>
          <cell r="F106">
            <v>7.1</v>
          </cell>
          <cell r="G106">
            <v>0.29870129870129869</v>
          </cell>
          <cell r="H106">
            <v>854</v>
          </cell>
        </row>
        <row r="107">
          <cell r="A107" t="str">
            <v>BOCAÍNA2008</v>
          </cell>
          <cell r="B107" t="str">
            <v>BOCAÍNA</v>
          </cell>
          <cell r="C107">
            <v>2008</v>
          </cell>
          <cell r="D107">
            <v>73.099999999999994</v>
          </cell>
          <cell r="E107">
            <v>26.6</v>
          </cell>
          <cell r="F107">
            <v>0.3</v>
          </cell>
          <cell r="G107">
            <v>0.20634920634920634</v>
          </cell>
          <cell r="H107">
            <v>753</v>
          </cell>
        </row>
        <row r="108">
          <cell r="A108" t="str">
            <v>BOCAÍNA2009</v>
          </cell>
          <cell r="B108" t="str">
            <v>BOCAÍNA</v>
          </cell>
          <cell r="C108">
            <v>2009</v>
          </cell>
          <cell r="D108">
            <v>82.7</v>
          </cell>
          <cell r="E108">
            <v>11.9</v>
          </cell>
          <cell r="F108">
            <v>5.4</v>
          </cell>
          <cell r="G108">
            <v>0.40540540540540543</v>
          </cell>
          <cell r="H108">
            <v>812</v>
          </cell>
        </row>
        <row r="109">
          <cell r="A109" t="str">
            <v>BOCAÍNA2010</v>
          </cell>
          <cell r="B109" t="str">
            <v>BOCAÍNA</v>
          </cell>
          <cell r="C109">
            <v>2010</v>
          </cell>
          <cell r="D109">
            <v>83.8</v>
          </cell>
          <cell r="E109">
            <v>10.6</v>
          </cell>
          <cell r="F109">
            <v>5.6</v>
          </cell>
          <cell r="G109">
            <v>0.34722222222222221</v>
          </cell>
          <cell r="H109">
            <v>701</v>
          </cell>
        </row>
        <row r="110">
          <cell r="A110" t="str">
            <v>BOCAÍNA2011</v>
          </cell>
          <cell r="B110" t="str">
            <v>BOCAÍNA</v>
          </cell>
          <cell r="C110">
            <v>2011</v>
          </cell>
          <cell r="D110">
            <v>86.1</v>
          </cell>
          <cell r="E110">
            <v>10.4</v>
          </cell>
          <cell r="F110">
            <v>3.5</v>
          </cell>
          <cell r="G110">
            <v>0.37142857142857144</v>
          </cell>
          <cell r="H110">
            <v>668</v>
          </cell>
        </row>
        <row r="111">
          <cell r="A111" t="str">
            <v>BOCAÍNA2012</v>
          </cell>
          <cell r="B111" t="str">
            <v>BOCAÍNA</v>
          </cell>
          <cell r="C111">
            <v>2012</v>
          </cell>
          <cell r="D111">
            <v>88.9</v>
          </cell>
          <cell r="E111">
            <v>9</v>
          </cell>
          <cell r="F111">
            <v>2.1</v>
          </cell>
          <cell r="G111">
            <v>0.53846153846153844</v>
          </cell>
          <cell r="H111">
            <v>618</v>
          </cell>
        </row>
        <row r="112">
          <cell r="A112" t="str">
            <v>BOCAÍNA2013</v>
          </cell>
          <cell r="B112" t="str">
            <v>BOCAÍNA</v>
          </cell>
          <cell r="C112">
            <v>2013</v>
          </cell>
          <cell r="D112">
            <v>94.6</v>
          </cell>
          <cell r="E112">
            <v>3.4</v>
          </cell>
          <cell r="F112">
            <v>2</v>
          </cell>
          <cell r="G112">
            <v>0.38028169014084506</v>
          </cell>
          <cell r="H112">
            <v>638</v>
          </cell>
        </row>
        <row r="113">
          <cell r="A113" t="str">
            <v>BOCAÍNA2014</v>
          </cell>
          <cell r="B113" t="str">
            <v>BOCAÍNA</v>
          </cell>
          <cell r="C113">
            <v>2014</v>
          </cell>
          <cell r="D113">
            <v>94.4</v>
          </cell>
          <cell r="E113">
            <v>3.7</v>
          </cell>
          <cell r="F113">
            <v>1.9</v>
          </cell>
          <cell r="H113">
            <v>616</v>
          </cell>
        </row>
        <row r="114">
          <cell r="A114" t="str">
            <v>CUMARU2007</v>
          </cell>
          <cell r="B114" t="str">
            <v>CUMARU</v>
          </cell>
          <cell r="C114">
            <v>2007</v>
          </cell>
          <cell r="D114">
            <v>73.400000000000006</v>
          </cell>
          <cell r="E114">
            <v>14.8</v>
          </cell>
          <cell r="F114">
            <v>11.8</v>
          </cell>
          <cell r="G114">
            <v>0.3672316384180791</v>
          </cell>
          <cell r="H114">
            <v>4092</v>
          </cell>
        </row>
        <row r="115">
          <cell r="A115" t="str">
            <v>CUMARU2008</v>
          </cell>
          <cell r="B115" t="str">
            <v>CUMARU</v>
          </cell>
          <cell r="C115">
            <v>2008</v>
          </cell>
          <cell r="D115">
            <v>75.7</v>
          </cell>
          <cell r="E115">
            <v>13.4</v>
          </cell>
          <cell r="F115">
            <v>10.9</v>
          </cell>
          <cell r="G115">
            <v>0.41772151898734178</v>
          </cell>
          <cell r="H115">
            <v>3324</v>
          </cell>
        </row>
        <row r="116">
          <cell r="A116" t="str">
            <v>CUMARU2009</v>
          </cell>
          <cell r="B116" t="str">
            <v>CUMARU</v>
          </cell>
          <cell r="C116">
            <v>2009</v>
          </cell>
          <cell r="D116">
            <v>76.5</v>
          </cell>
          <cell r="E116">
            <v>12.7</v>
          </cell>
          <cell r="F116">
            <v>10.8</v>
          </cell>
          <cell r="G116">
            <v>0.44117647058823528</v>
          </cell>
          <cell r="H116">
            <v>3245</v>
          </cell>
        </row>
        <row r="117">
          <cell r="A117" t="str">
            <v>CUMARU2010</v>
          </cell>
          <cell r="B117" t="str">
            <v>CUMARU</v>
          </cell>
          <cell r="C117">
            <v>2010</v>
          </cell>
          <cell r="D117">
            <v>78</v>
          </cell>
          <cell r="E117">
            <v>13.7</v>
          </cell>
          <cell r="F117">
            <v>8.3000000000000007</v>
          </cell>
          <cell r="G117">
            <v>0.45624999999999999</v>
          </cell>
          <cell r="H117">
            <v>3040</v>
          </cell>
        </row>
        <row r="118">
          <cell r="A118" t="str">
            <v>CUMARU2011</v>
          </cell>
          <cell r="B118" t="str">
            <v>CUMARU</v>
          </cell>
          <cell r="C118">
            <v>2011</v>
          </cell>
          <cell r="D118">
            <v>75.900000000000006</v>
          </cell>
          <cell r="E118">
            <v>15</v>
          </cell>
          <cell r="F118">
            <v>9.1</v>
          </cell>
          <cell r="G118">
            <v>0.65243902439024393</v>
          </cell>
          <cell r="H118">
            <v>2977</v>
          </cell>
        </row>
        <row r="119">
          <cell r="A119" t="str">
            <v>CUMARU2012</v>
          </cell>
          <cell r="B119" t="str">
            <v>CUMARU</v>
          </cell>
          <cell r="C119">
            <v>2012</v>
          </cell>
          <cell r="D119">
            <v>81.900000000000006</v>
          </cell>
          <cell r="E119">
            <v>12.4</v>
          </cell>
          <cell r="F119">
            <v>5.7</v>
          </cell>
          <cell r="G119">
            <v>0.64356435643564358</v>
          </cell>
          <cell r="H119">
            <v>3011</v>
          </cell>
        </row>
        <row r="120">
          <cell r="A120" t="str">
            <v>CUMARU2013</v>
          </cell>
          <cell r="B120" t="str">
            <v>CUMARU</v>
          </cell>
          <cell r="C120">
            <v>2013</v>
          </cell>
          <cell r="D120">
            <v>80.3</v>
          </cell>
          <cell r="E120">
            <v>13.6</v>
          </cell>
          <cell r="F120">
            <v>6.1</v>
          </cell>
          <cell r="G120">
            <v>0.59333333333333338</v>
          </cell>
          <cell r="H120">
            <v>2920</v>
          </cell>
        </row>
        <row r="121">
          <cell r="A121" t="str">
            <v>CUMARU2014</v>
          </cell>
          <cell r="B121" t="str">
            <v>CUMARU</v>
          </cell>
          <cell r="C121">
            <v>2014</v>
          </cell>
          <cell r="D121">
            <v>85</v>
          </cell>
          <cell r="E121">
            <v>10.6</v>
          </cell>
          <cell r="F121">
            <v>4.4000000000000004</v>
          </cell>
          <cell r="H121">
            <v>2883</v>
          </cell>
        </row>
        <row r="122">
          <cell r="A122" t="str">
            <v>FRONTEIRAS2007</v>
          </cell>
          <cell r="B122" t="str">
            <v>FRONTEIRAS</v>
          </cell>
          <cell r="C122">
            <v>2007</v>
          </cell>
          <cell r="D122">
            <v>85.199999999999974</v>
          </cell>
          <cell r="E122">
            <v>8.9</v>
          </cell>
          <cell r="F122">
            <v>5.9</v>
          </cell>
          <cell r="G122">
            <v>0.84</v>
          </cell>
          <cell r="H122">
            <v>2330</v>
          </cell>
        </row>
        <row r="123">
          <cell r="A123" t="str">
            <v>FRONTEIRAS2008</v>
          </cell>
          <cell r="B123" t="str">
            <v>FRONTEIRAS</v>
          </cell>
          <cell r="C123">
            <v>2008</v>
          </cell>
          <cell r="D123">
            <v>86.7</v>
          </cell>
          <cell r="E123">
            <v>10.3</v>
          </cell>
          <cell r="F123">
            <v>3</v>
          </cell>
          <cell r="G123">
            <v>0.80769230769230771</v>
          </cell>
          <cell r="H123">
            <v>2441</v>
          </cell>
        </row>
        <row r="124">
          <cell r="A124" t="str">
            <v>FRONTEIRAS2009</v>
          </cell>
          <cell r="B124" t="str">
            <v>FRONTEIRAS</v>
          </cell>
          <cell r="C124">
            <v>2009</v>
          </cell>
          <cell r="D124">
            <v>92.5</v>
          </cell>
          <cell r="E124">
            <v>5.4</v>
          </cell>
          <cell r="F124">
            <v>2.1</v>
          </cell>
          <cell r="G124">
            <v>0.78301886792452835</v>
          </cell>
          <cell r="H124">
            <v>2332</v>
          </cell>
        </row>
        <row r="125">
          <cell r="A125" t="str">
            <v>FRONTEIRAS2010</v>
          </cell>
          <cell r="B125" t="str">
            <v>FRONTEIRAS</v>
          </cell>
          <cell r="C125">
            <v>2010</v>
          </cell>
          <cell r="D125">
            <v>92.8</v>
          </cell>
          <cell r="E125">
            <v>6.2</v>
          </cell>
          <cell r="F125">
            <v>1</v>
          </cell>
          <cell r="G125">
            <v>0.75471698113207553</v>
          </cell>
          <cell r="H125">
            <v>2280</v>
          </cell>
        </row>
        <row r="126">
          <cell r="A126" t="str">
            <v>FRONTEIRAS2011</v>
          </cell>
          <cell r="B126" t="str">
            <v>FRONTEIRAS</v>
          </cell>
          <cell r="C126">
            <v>2011</v>
          </cell>
          <cell r="D126">
            <v>88.7</v>
          </cell>
          <cell r="E126">
            <v>9.1999999999999993</v>
          </cell>
          <cell r="F126">
            <v>2.1</v>
          </cell>
          <cell r="G126">
            <v>0.88785046728971961</v>
          </cell>
          <cell r="H126">
            <v>2259</v>
          </cell>
        </row>
        <row r="127">
          <cell r="A127" t="str">
            <v>FRONTEIRAS2012</v>
          </cell>
          <cell r="B127" t="str">
            <v>FRONTEIRAS</v>
          </cell>
          <cell r="C127">
            <v>2012</v>
          </cell>
          <cell r="D127">
            <v>85.1</v>
          </cell>
          <cell r="E127">
            <v>11.6</v>
          </cell>
          <cell r="F127">
            <v>3.3</v>
          </cell>
          <cell r="G127">
            <v>0.93529411764705883</v>
          </cell>
          <cell r="H127">
            <v>2127</v>
          </cell>
        </row>
        <row r="128">
          <cell r="A128" t="str">
            <v>FRONTEIRAS2013</v>
          </cell>
          <cell r="B128" t="str">
            <v>FRONTEIRAS</v>
          </cell>
          <cell r="C128">
            <v>2013</v>
          </cell>
          <cell r="D128">
            <v>84.7</v>
          </cell>
          <cell r="E128">
            <v>13.5</v>
          </cell>
          <cell r="F128">
            <v>1.8</v>
          </cell>
          <cell r="G128">
            <v>0.76744186046511631</v>
          </cell>
          <cell r="H128">
            <v>2004</v>
          </cell>
        </row>
        <row r="129">
          <cell r="A129" t="str">
            <v>FRONTEIRAS2014</v>
          </cell>
          <cell r="B129" t="str">
            <v>FRONTEIRAS</v>
          </cell>
          <cell r="C129">
            <v>2014</v>
          </cell>
          <cell r="D129">
            <v>86.5</v>
          </cell>
          <cell r="E129">
            <v>10.3</v>
          </cell>
          <cell r="F129">
            <v>3.2</v>
          </cell>
          <cell r="H129">
            <v>1898</v>
          </cell>
        </row>
        <row r="130">
          <cell r="A130" t="str">
            <v>PAES LANDIM2007</v>
          </cell>
          <cell r="B130" t="str">
            <v>PAES LANDIM</v>
          </cell>
          <cell r="C130">
            <v>2007</v>
          </cell>
          <cell r="D130">
            <v>74.900000000000006</v>
          </cell>
          <cell r="E130">
            <v>18.600000000000001</v>
          </cell>
          <cell r="F130">
            <v>6.5</v>
          </cell>
          <cell r="G130">
            <v>0.4</v>
          </cell>
          <cell r="H130">
            <v>994</v>
          </cell>
        </row>
        <row r="131">
          <cell r="A131" t="str">
            <v>PAES LANDIM2008</v>
          </cell>
          <cell r="B131" t="str">
            <v>PAES LANDIM</v>
          </cell>
          <cell r="C131">
            <v>2008</v>
          </cell>
          <cell r="D131">
            <v>67.400000000000006</v>
          </cell>
          <cell r="E131">
            <v>22.6</v>
          </cell>
          <cell r="F131">
            <v>10</v>
          </cell>
          <cell r="G131">
            <v>0.37333333333333335</v>
          </cell>
          <cell r="H131">
            <v>937</v>
          </cell>
        </row>
        <row r="132">
          <cell r="A132" t="str">
            <v>PAES LANDIM2009</v>
          </cell>
          <cell r="B132" t="str">
            <v>PAES LANDIM</v>
          </cell>
          <cell r="C132">
            <v>2009</v>
          </cell>
          <cell r="D132">
            <v>78.599999999999994</v>
          </cell>
          <cell r="E132">
            <v>16.5</v>
          </cell>
          <cell r="F132">
            <v>4.9000000000000004</v>
          </cell>
          <cell r="G132">
            <v>0.28947368421052633</v>
          </cell>
          <cell r="H132">
            <v>859</v>
          </cell>
        </row>
        <row r="133">
          <cell r="A133" t="str">
            <v>PAES LANDIM2010</v>
          </cell>
          <cell r="B133" t="str">
            <v>PAES LANDIM</v>
          </cell>
          <cell r="C133">
            <v>2010</v>
          </cell>
          <cell r="D133">
            <v>74.900000000000006</v>
          </cell>
          <cell r="E133">
            <v>21.6</v>
          </cell>
          <cell r="F133">
            <v>3.5</v>
          </cell>
          <cell r="G133">
            <v>0.3611111111111111</v>
          </cell>
          <cell r="H133">
            <v>943</v>
          </cell>
        </row>
        <row r="134">
          <cell r="A134" t="str">
            <v>PAES LANDIM2011</v>
          </cell>
          <cell r="B134" t="str">
            <v>PAES LANDIM</v>
          </cell>
          <cell r="C134">
            <v>2011</v>
          </cell>
          <cell r="D134">
            <v>74</v>
          </cell>
          <cell r="E134">
            <v>21.6</v>
          </cell>
          <cell r="F134">
            <v>4.4000000000000004</v>
          </cell>
          <cell r="G134">
            <v>0.42105263157894735</v>
          </cell>
          <cell r="H134">
            <v>829</v>
          </cell>
        </row>
        <row r="135">
          <cell r="A135" t="str">
            <v>PAES LANDIM2012</v>
          </cell>
          <cell r="B135" t="str">
            <v>PAES LANDIM</v>
          </cell>
          <cell r="C135">
            <v>2012</v>
          </cell>
          <cell r="D135">
            <v>73.400000000000006</v>
          </cell>
          <cell r="E135">
            <v>22.8</v>
          </cell>
          <cell r="F135">
            <v>3.8</v>
          </cell>
          <cell r="G135">
            <v>0.44578313253012047</v>
          </cell>
          <cell r="H135">
            <v>830</v>
          </cell>
        </row>
        <row r="136">
          <cell r="A136" t="str">
            <v>PAES LANDIM2013</v>
          </cell>
          <cell r="B136" t="str">
            <v>PAES LANDIM</v>
          </cell>
          <cell r="C136">
            <v>2013</v>
          </cell>
          <cell r="D136">
            <v>77.5</v>
          </cell>
          <cell r="E136">
            <v>17.899999999999999</v>
          </cell>
          <cell r="F136">
            <v>4.5999999999999996</v>
          </cell>
          <cell r="G136">
            <v>0.48214285714285715</v>
          </cell>
          <cell r="H136">
            <v>1000</v>
          </cell>
        </row>
        <row r="137">
          <cell r="A137" t="str">
            <v>PAES LANDIM2014</v>
          </cell>
          <cell r="B137" t="str">
            <v>PAES LANDIM</v>
          </cell>
          <cell r="C137">
            <v>2014</v>
          </cell>
          <cell r="D137">
            <v>79.3</v>
          </cell>
          <cell r="E137">
            <v>16.7</v>
          </cell>
          <cell r="F137">
            <v>4</v>
          </cell>
          <cell r="H137">
            <v>909</v>
          </cell>
        </row>
        <row r="138">
          <cell r="A138" t="str">
            <v>PICOS2007</v>
          </cell>
          <cell r="B138" t="str">
            <v>PICOS</v>
          </cell>
          <cell r="C138">
            <v>2007</v>
          </cell>
          <cell r="D138">
            <v>74.299999999999983</v>
          </cell>
          <cell r="E138">
            <v>15.7</v>
          </cell>
          <cell r="F138">
            <v>10</v>
          </cell>
          <cell r="G138">
            <v>0.56459330143540665</v>
          </cell>
          <cell r="H138">
            <v>9187</v>
          </cell>
        </row>
        <row r="139">
          <cell r="A139" t="str">
            <v>PICOS2008</v>
          </cell>
          <cell r="B139" t="str">
            <v>PICOS</v>
          </cell>
          <cell r="C139">
            <v>2008</v>
          </cell>
          <cell r="D139">
            <v>73.5</v>
          </cell>
          <cell r="E139">
            <v>18.899999999999999</v>
          </cell>
          <cell r="F139">
            <v>7.6</v>
          </cell>
          <cell r="G139">
            <v>0.56741573033707871</v>
          </cell>
          <cell r="H139">
            <v>9700</v>
          </cell>
        </row>
        <row r="140">
          <cell r="A140" t="str">
            <v>PICOS2009</v>
          </cell>
          <cell r="B140" t="str">
            <v>PICOS</v>
          </cell>
          <cell r="C140">
            <v>2009</v>
          </cell>
          <cell r="D140">
            <v>73.900000000000006</v>
          </cell>
          <cell r="E140">
            <v>18.7</v>
          </cell>
          <cell r="F140">
            <v>7.4</v>
          </cell>
          <cell r="G140">
            <v>0.54003407155025551</v>
          </cell>
          <cell r="H140">
            <v>9818</v>
          </cell>
        </row>
        <row r="141">
          <cell r="A141" t="str">
            <v>PICOS2010</v>
          </cell>
          <cell r="B141" t="str">
            <v>PICOS</v>
          </cell>
          <cell r="C141">
            <v>2010</v>
          </cell>
          <cell r="D141">
            <v>74</v>
          </cell>
          <cell r="E141">
            <v>18.8</v>
          </cell>
          <cell r="F141">
            <v>7.2</v>
          </cell>
          <cell r="G141">
            <v>0.54518072289156627</v>
          </cell>
          <cell r="H141">
            <v>9347</v>
          </cell>
        </row>
        <row r="142">
          <cell r="A142" t="str">
            <v>PICOS2011</v>
          </cell>
          <cell r="B142" t="str">
            <v>PICOS</v>
          </cell>
          <cell r="C142">
            <v>2011</v>
          </cell>
          <cell r="D142">
            <v>76.2</v>
          </cell>
          <cell r="E142">
            <v>16.600000000000001</v>
          </cell>
          <cell r="F142">
            <v>7.2</v>
          </cell>
          <cell r="G142">
            <v>0.63842662632375191</v>
          </cell>
          <cell r="H142">
            <v>9223</v>
          </cell>
        </row>
        <row r="143">
          <cell r="A143" t="str">
            <v>PICOS2012</v>
          </cell>
          <cell r="B143" t="str">
            <v>PICOS</v>
          </cell>
          <cell r="C143">
            <v>2012</v>
          </cell>
          <cell r="D143">
            <v>76.400000000000006</v>
          </cell>
          <cell r="E143">
            <v>17.2</v>
          </cell>
          <cell r="F143">
            <v>6.4</v>
          </cell>
          <cell r="G143">
            <v>0.78271028037383172</v>
          </cell>
          <cell r="H143">
            <v>9571</v>
          </cell>
        </row>
        <row r="144">
          <cell r="A144" t="str">
            <v>PICOS2013</v>
          </cell>
          <cell r="B144" t="str">
            <v>PICOS</v>
          </cell>
          <cell r="C144">
            <v>2013</v>
          </cell>
          <cell r="D144">
            <v>87.7</v>
          </cell>
          <cell r="E144">
            <v>7.3</v>
          </cell>
          <cell r="F144">
            <v>5</v>
          </cell>
          <cell r="G144">
            <v>0.74609375</v>
          </cell>
          <cell r="H144">
            <v>9740</v>
          </cell>
        </row>
        <row r="145">
          <cell r="A145" t="str">
            <v>PICOS2014</v>
          </cell>
          <cell r="B145" t="str">
            <v>PICOS</v>
          </cell>
          <cell r="C145">
            <v>2014</v>
          </cell>
          <cell r="D145">
            <v>85.5</v>
          </cell>
          <cell r="E145">
            <v>10.199999999999999</v>
          </cell>
          <cell r="F145">
            <v>4.3</v>
          </cell>
          <cell r="H145">
            <v>9895</v>
          </cell>
        </row>
        <row r="146">
          <cell r="A146" t="str">
            <v>SÃO JOÃO DO PIAUÍ2007</v>
          </cell>
          <cell r="B146" t="str">
            <v>SÃO JOÃO DO PIAUÍ</v>
          </cell>
          <cell r="C146">
            <v>2007</v>
          </cell>
          <cell r="D146">
            <v>81.8</v>
          </cell>
          <cell r="E146">
            <v>12.1</v>
          </cell>
          <cell r="F146">
            <v>6.1</v>
          </cell>
          <cell r="G146">
            <v>0.44680851063829785</v>
          </cell>
          <cell r="H146">
            <v>3465</v>
          </cell>
        </row>
        <row r="147">
          <cell r="A147" t="str">
            <v>SÃO JOÃO DO PIAUÍ2008</v>
          </cell>
          <cell r="B147" t="str">
            <v>SÃO JOÃO DO PIAUÍ</v>
          </cell>
          <cell r="C147">
            <v>2008</v>
          </cell>
          <cell r="D147">
            <v>84.3</v>
          </cell>
          <cell r="E147">
            <v>10.7</v>
          </cell>
          <cell r="F147">
            <v>5</v>
          </cell>
          <cell r="G147">
            <v>0.44680851063829785</v>
          </cell>
          <cell r="H147">
            <v>3220</v>
          </cell>
        </row>
        <row r="148">
          <cell r="A148" t="str">
            <v>SÃO JOÃO DO PIAUÍ2009</v>
          </cell>
          <cell r="B148" t="str">
            <v>SÃO JOÃO DO PIAUÍ</v>
          </cell>
          <cell r="C148">
            <v>2009</v>
          </cell>
          <cell r="D148">
            <v>87.8</v>
          </cell>
          <cell r="E148">
            <v>8.4</v>
          </cell>
          <cell r="F148">
            <v>3.8</v>
          </cell>
          <cell r="G148">
            <v>0.36956521739130432</v>
          </cell>
          <cell r="H148">
            <v>3227</v>
          </cell>
        </row>
        <row r="149">
          <cell r="A149" t="str">
            <v>SÃO JOÃO DO PIAUÍ2010</v>
          </cell>
          <cell r="B149" t="str">
            <v>SÃO JOÃO DO PIAUÍ</v>
          </cell>
          <cell r="C149">
            <v>2010</v>
          </cell>
          <cell r="D149">
            <v>84.8</v>
          </cell>
          <cell r="E149">
            <v>11.6</v>
          </cell>
          <cell r="F149">
            <v>3.6</v>
          </cell>
          <cell r="G149">
            <v>0.32679738562091504</v>
          </cell>
          <cell r="H149">
            <v>3155</v>
          </cell>
        </row>
        <row r="150">
          <cell r="A150" t="str">
            <v>SÃO JOÃO DO PIAUÍ2011</v>
          </cell>
          <cell r="B150" t="str">
            <v>SÃO JOÃO DO PIAUÍ</v>
          </cell>
          <cell r="C150">
            <v>2011</v>
          </cell>
          <cell r="D150">
            <v>92.1</v>
          </cell>
          <cell r="E150">
            <v>5.5</v>
          </cell>
          <cell r="F150">
            <v>2.4</v>
          </cell>
          <cell r="G150">
            <v>0.55555555555555558</v>
          </cell>
          <cell r="H150">
            <v>3103</v>
          </cell>
        </row>
        <row r="151">
          <cell r="A151" t="str">
            <v>SÃO JOÃO DO PIAUÍ2012</v>
          </cell>
          <cell r="B151" t="str">
            <v>SÃO JOÃO DO PIAUÍ</v>
          </cell>
          <cell r="C151">
            <v>2012</v>
          </cell>
          <cell r="D151">
            <v>88.9</v>
          </cell>
          <cell r="E151">
            <v>7.7</v>
          </cell>
          <cell r="F151">
            <v>3.4</v>
          </cell>
          <cell r="G151">
            <v>0.85797101449275359</v>
          </cell>
          <cell r="H151">
            <v>3053</v>
          </cell>
        </row>
        <row r="152">
          <cell r="A152" t="str">
            <v>SÃO JOÃO DO PIAUÍ2013</v>
          </cell>
          <cell r="B152" t="str">
            <v>SÃO JOÃO DO PIAUÍ</v>
          </cell>
          <cell r="C152">
            <v>2013</v>
          </cell>
          <cell r="D152">
            <v>85.3</v>
          </cell>
          <cell r="E152">
            <v>11.4</v>
          </cell>
          <cell r="F152">
            <v>3.3</v>
          </cell>
          <cell r="G152">
            <v>0.4823529411764706</v>
          </cell>
          <cell r="H152">
            <v>3172</v>
          </cell>
        </row>
        <row r="153">
          <cell r="A153" t="str">
            <v>SÃO JOÃO DO PIAUÍ2014</v>
          </cell>
          <cell r="B153" t="str">
            <v>SÃO JOÃO DO PIAUÍ</v>
          </cell>
          <cell r="C153">
            <v>2014</v>
          </cell>
          <cell r="D153">
            <v>89.6</v>
          </cell>
          <cell r="E153">
            <v>7.1</v>
          </cell>
          <cell r="F153">
            <v>3.3</v>
          </cell>
          <cell r="H153">
            <v>3156</v>
          </cell>
        </row>
        <row r="154">
          <cell r="A154" t="str">
            <v>CURRAL NOVO DO PIAUÍ2007</v>
          </cell>
          <cell r="B154" t="str">
            <v>CURRAL NOVO DO PIAUÍ</v>
          </cell>
          <cell r="C154">
            <v>2007</v>
          </cell>
          <cell r="D154">
            <v>75.2</v>
          </cell>
          <cell r="E154">
            <v>12.5</v>
          </cell>
          <cell r="F154">
            <v>12.3</v>
          </cell>
          <cell r="G154">
            <v>0.61702127659574468</v>
          </cell>
          <cell r="H154">
            <v>1546</v>
          </cell>
        </row>
        <row r="155">
          <cell r="A155" t="str">
            <v>CURRAL NOVO DO PIAUÍ2008</v>
          </cell>
          <cell r="B155" t="str">
            <v>CURRAL NOVO DO PIAUÍ</v>
          </cell>
          <cell r="C155">
            <v>2008</v>
          </cell>
          <cell r="D155">
            <v>86.4</v>
          </cell>
          <cell r="E155">
            <v>7.5</v>
          </cell>
          <cell r="F155">
            <v>6.1</v>
          </cell>
          <cell r="G155">
            <v>0.44262295081967212</v>
          </cell>
          <cell r="H155">
            <v>1498</v>
          </cell>
        </row>
        <row r="156">
          <cell r="A156" t="str">
            <v>CURRAL NOVO DO PIAUÍ2009</v>
          </cell>
          <cell r="B156" t="str">
            <v>CURRAL NOVO DO PIAUÍ</v>
          </cell>
          <cell r="C156">
            <v>2009</v>
          </cell>
          <cell r="D156">
            <v>82.4</v>
          </cell>
          <cell r="E156">
            <v>10.9</v>
          </cell>
          <cell r="F156">
            <v>6.7</v>
          </cell>
          <cell r="G156">
            <v>0.50909090909090904</v>
          </cell>
          <cell r="H156">
            <v>1524</v>
          </cell>
        </row>
        <row r="157">
          <cell r="A157" t="str">
            <v>CURRAL NOVO DO PIAUÍ2010</v>
          </cell>
          <cell r="B157" t="str">
            <v>CURRAL NOVO DO PIAUÍ</v>
          </cell>
          <cell r="C157">
            <v>2010</v>
          </cell>
          <cell r="D157">
            <v>87.2</v>
          </cell>
          <cell r="E157">
            <v>5.9</v>
          </cell>
          <cell r="F157">
            <v>6.9</v>
          </cell>
          <cell r="G157">
            <v>0.55384615384615388</v>
          </cell>
          <cell r="H157">
            <v>1354</v>
          </cell>
        </row>
        <row r="158">
          <cell r="A158" t="str">
            <v>CURRAL NOVO DO PIAUÍ2011</v>
          </cell>
          <cell r="B158" t="str">
            <v>CURRAL NOVO DO PIAUÍ</v>
          </cell>
          <cell r="C158">
            <v>2011</v>
          </cell>
          <cell r="D158">
            <v>86.9</v>
          </cell>
          <cell r="E158">
            <v>7.9</v>
          </cell>
          <cell r="F158">
            <v>5.2</v>
          </cell>
          <cell r="G158">
            <v>0.59375</v>
          </cell>
          <cell r="H158">
            <v>1369</v>
          </cell>
        </row>
        <row r="159">
          <cell r="A159" t="str">
            <v>CURRAL NOVO DO PIAUÍ2012</v>
          </cell>
          <cell r="B159" t="str">
            <v>CURRAL NOVO DO PIAUÍ</v>
          </cell>
          <cell r="C159">
            <v>2012</v>
          </cell>
          <cell r="D159">
            <v>84</v>
          </cell>
          <cell r="E159">
            <v>12.2</v>
          </cell>
          <cell r="F159">
            <v>3.8</v>
          </cell>
          <cell r="G159">
            <v>0.59154929577464788</v>
          </cell>
          <cell r="H159">
            <v>1336</v>
          </cell>
        </row>
        <row r="160">
          <cell r="A160" t="str">
            <v>CURRAL NOVO DO PIAUÍ2013</v>
          </cell>
          <cell r="B160" t="str">
            <v>CURRAL NOVO DO PIAUÍ</v>
          </cell>
          <cell r="C160">
            <v>2013</v>
          </cell>
          <cell r="D160">
            <v>88.3</v>
          </cell>
          <cell r="E160">
            <v>9.1999999999999993</v>
          </cell>
          <cell r="F160">
            <v>2.5</v>
          </cell>
          <cell r="G160">
            <v>0.61428571428571432</v>
          </cell>
          <cell r="H160">
            <v>1260</v>
          </cell>
        </row>
        <row r="161">
          <cell r="A161" t="str">
            <v>CURRAL NOVO DO PIAUÍ2014</v>
          </cell>
          <cell r="B161" t="str">
            <v>CURRAL NOVO DO PIAUÍ</v>
          </cell>
          <cell r="C161">
            <v>2014</v>
          </cell>
          <cell r="D161">
            <v>75.2</v>
          </cell>
          <cell r="E161">
            <v>20.3</v>
          </cell>
          <cell r="F161">
            <v>4.5</v>
          </cell>
          <cell r="H161">
            <v>1286</v>
          </cell>
        </row>
        <row r="162">
          <cell r="A162" t="str">
            <v>PAQUETÁ2007</v>
          </cell>
          <cell r="B162" t="str">
            <v>PAQUETÁ</v>
          </cell>
          <cell r="C162">
            <v>2007</v>
          </cell>
          <cell r="D162">
            <v>66.100000000000009</v>
          </cell>
          <cell r="E162">
            <v>25.6</v>
          </cell>
          <cell r="F162">
            <v>8.3000000000000007</v>
          </cell>
          <cell r="G162">
            <v>0.24590163934426229</v>
          </cell>
          <cell r="H162">
            <v>1018</v>
          </cell>
        </row>
        <row r="163">
          <cell r="A163" t="str">
            <v>PAQUETÁ2008</v>
          </cell>
          <cell r="B163" t="str">
            <v>PAQUETÁ</v>
          </cell>
          <cell r="C163">
            <v>2008</v>
          </cell>
          <cell r="D163">
            <v>74</v>
          </cell>
          <cell r="E163">
            <v>13.2</v>
          </cell>
          <cell r="F163">
            <v>12.8</v>
          </cell>
          <cell r="G163">
            <v>0.17910447761194029</v>
          </cell>
          <cell r="H163">
            <v>1009</v>
          </cell>
        </row>
        <row r="164">
          <cell r="A164" t="str">
            <v>PAQUETÁ2009</v>
          </cell>
          <cell r="B164" t="str">
            <v>PAQUETÁ</v>
          </cell>
          <cell r="C164">
            <v>2009</v>
          </cell>
          <cell r="D164">
            <v>73.8</v>
          </cell>
          <cell r="E164">
            <v>21.9</v>
          </cell>
          <cell r="F164">
            <v>4.3</v>
          </cell>
          <cell r="G164">
            <v>0.16216216216216217</v>
          </cell>
          <cell r="H164">
            <v>1017</v>
          </cell>
        </row>
        <row r="165">
          <cell r="A165" t="str">
            <v>PAQUETÁ2010</v>
          </cell>
          <cell r="B165" t="str">
            <v>PAQUETÁ</v>
          </cell>
          <cell r="C165">
            <v>2010</v>
          </cell>
          <cell r="D165">
            <v>80.900000000000006</v>
          </cell>
          <cell r="E165">
            <v>12.7</v>
          </cell>
          <cell r="F165">
            <v>6.4</v>
          </cell>
          <cell r="G165">
            <v>0.23157894736842105</v>
          </cell>
          <cell r="H165">
            <v>1199</v>
          </cell>
        </row>
        <row r="166">
          <cell r="A166" t="str">
            <v>PAQUETÁ2011</v>
          </cell>
          <cell r="B166" t="str">
            <v>PAQUETÁ</v>
          </cell>
          <cell r="C166">
            <v>2011</v>
          </cell>
          <cell r="D166">
            <v>82.9</v>
          </cell>
          <cell r="E166">
            <v>10.4</v>
          </cell>
          <cell r="F166">
            <v>6.7</v>
          </cell>
          <cell r="G166">
            <v>0.39130434782608697</v>
          </cell>
          <cell r="H166">
            <v>1212</v>
          </cell>
        </row>
        <row r="167">
          <cell r="A167" t="str">
            <v>PAQUETÁ2012</v>
          </cell>
          <cell r="B167" t="str">
            <v>PAQUETÁ</v>
          </cell>
          <cell r="C167">
            <v>2012</v>
          </cell>
          <cell r="D167">
            <v>93.3</v>
          </cell>
          <cell r="E167">
            <v>6.7</v>
          </cell>
          <cell r="F167">
            <v>0</v>
          </cell>
          <cell r="G167">
            <v>0.5</v>
          </cell>
          <cell r="H167">
            <v>1159</v>
          </cell>
        </row>
        <row r="168">
          <cell r="A168" t="str">
            <v>PAQUETÁ2013</v>
          </cell>
          <cell r="B168" t="str">
            <v>PAQUETÁ</v>
          </cell>
          <cell r="C168">
            <v>2013</v>
          </cell>
          <cell r="D168">
            <v>91.6</v>
          </cell>
          <cell r="E168">
            <v>8.1999999999999993</v>
          </cell>
          <cell r="F168">
            <v>0.2</v>
          </cell>
          <cell r="G168">
            <v>0.5053763440860215</v>
          </cell>
          <cell r="H168">
            <v>1253</v>
          </cell>
        </row>
        <row r="169">
          <cell r="A169" t="str">
            <v>PAQUETÁ2014</v>
          </cell>
          <cell r="B169" t="str">
            <v>PAQUETÁ</v>
          </cell>
          <cell r="C169">
            <v>2014</v>
          </cell>
          <cell r="D169">
            <v>91.6</v>
          </cell>
          <cell r="E169">
            <v>8.4</v>
          </cell>
          <cell r="F169">
            <v>0</v>
          </cell>
          <cell r="H169">
            <v>1118</v>
          </cell>
        </row>
        <row r="170">
          <cell r="A170" t="str">
            <v>CARIDADE DO PIAUÍ2007</v>
          </cell>
          <cell r="B170" t="str">
            <v>CARIDADE DO PIAUÍ</v>
          </cell>
          <cell r="C170">
            <v>2007</v>
          </cell>
          <cell r="D170">
            <v>67.099999999999994</v>
          </cell>
          <cell r="E170">
            <v>23.4</v>
          </cell>
          <cell r="F170">
            <v>9.5</v>
          </cell>
          <cell r="G170">
            <v>0.6901408450704225</v>
          </cell>
          <cell r="H170">
            <v>1599</v>
          </cell>
        </row>
        <row r="171">
          <cell r="A171" t="str">
            <v>CARIDADE DO PIAUÍ2008</v>
          </cell>
          <cell r="B171" t="str">
            <v>CARIDADE DO PIAUÍ</v>
          </cell>
          <cell r="C171">
            <v>2008</v>
          </cell>
          <cell r="D171">
            <v>70</v>
          </cell>
          <cell r="E171">
            <v>20.8</v>
          </cell>
          <cell r="F171">
            <v>9.1999999999999993</v>
          </cell>
          <cell r="G171">
            <v>0.59740259740259738</v>
          </cell>
          <cell r="H171">
            <v>1544</v>
          </cell>
        </row>
        <row r="172">
          <cell r="A172" t="str">
            <v>CARIDADE DO PIAUÍ2009</v>
          </cell>
          <cell r="B172" t="str">
            <v>CARIDADE DO PIAUÍ</v>
          </cell>
          <cell r="C172">
            <v>2009</v>
          </cell>
          <cell r="D172">
            <v>75.900000000000006</v>
          </cell>
          <cell r="E172">
            <v>14.8</v>
          </cell>
          <cell r="F172">
            <v>9.3000000000000007</v>
          </cell>
          <cell r="G172">
            <v>0.53086419753086422</v>
          </cell>
          <cell r="H172">
            <v>1618</v>
          </cell>
        </row>
        <row r="173">
          <cell r="A173" t="str">
            <v>CARIDADE DO PIAUÍ2010</v>
          </cell>
          <cell r="B173" t="str">
            <v>CARIDADE DO PIAUÍ</v>
          </cell>
          <cell r="C173">
            <v>2010</v>
          </cell>
          <cell r="D173">
            <v>88.9</v>
          </cell>
          <cell r="E173">
            <v>5.7</v>
          </cell>
          <cell r="F173">
            <v>5.4</v>
          </cell>
          <cell r="G173">
            <v>0.53749999999999998</v>
          </cell>
          <cell r="H173">
            <v>1554</v>
          </cell>
        </row>
        <row r="174">
          <cell r="A174" t="str">
            <v>CARIDADE DO PIAUÍ2011</v>
          </cell>
          <cell r="B174" t="str">
            <v>CARIDADE DO PIAUÍ</v>
          </cell>
          <cell r="C174">
            <v>2011</v>
          </cell>
          <cell r="D174">
            <v>83</v>
          </cell>
          <cell r="E174">
            <v>12.7</v>
          </cell>
          <cell r="F174">
            <v>4.3</v>
          </cell>
          <cell r="G174">
            <v>0.55844155844155841</v>
          </cell>
          <cell r="H174">
            <v>1395</v>
          </cell>
        </row>
        <row r="175">
          <cell r="A175" t="str">
            <v>CARIDADE DO PIAUÍ2012</v>
          </cell>
          <cell r="B175" t="str">
            <v>CARIDADE DO PIAUÍ</v>
          </cell>
          <cell r="C175">
            <v>2012</v>
          </cell>
          <cell r="D175">
            <v>83.6</v>
          </cell>
          <cell r="E175">
            <v>12.9</v>
          </cell>
          <cell r="F175">
            <v>3.5</v>
          </cell>
          <cell r="G175">
            <v>0.58947368421052626</v>
          </cell>
          <cell r="H175">
            <v>1452</v>
          </cell>
        </row>
        <row r="176">
          <cell r="A176" t="str">
            <v>CARIDADE DO PIAUÍ2013</v>
          </cell>
          <cell r="B176" t="str">
            <v>CARIDADE DO PIAUÍ</v>
          </cell>
          <cell r="C176">
            <v>2013</v>
          </cell>
          <cell r="D176">
            <v>81.099999999999994</v>
          </cell>
          <cell r="E176">
            <v>15.6</v>
          </cell>
          <cell r="F176">
            <v>3.3</v>
          </cell>
          <cell r="G176">
            <v>0.88749999999999996</v>
          </cell>
          <cell r="H176">
            <v>1377</v>
          </cell>
        </row>
        <row r="177">
          <cell r="A177" t="str">
            <v>CARIDADE DO PIAUÍ2014</v>
          </cell>
          <cell r="B177" t="str">
            <v>CARIDADE DO PIAUÍ</v>
          </cell>
          <cell r="C177">
            <v>2014</v>
          </cell>
          <cell r="D177">
            <v>79.7</v>
          </cell>
          <cell r="E177">
            <v>15.5</v>
          </cell>
          <cell r="F177">
            <v>4.8</v>
          </cell>
          <cell r="H177">
            <v>1312</v>
          </cell>
        </row>
        <row r="178">
          <cell r="A178" t="str">
            <v>DOM EXPEDITO LOPES2007</v>
          </cell>
          <cell r="B178" t="str">
            <v>DOM EXPEDITO LOPES</v>
          </cell>
          <cell r="C178">
            <v>2007</v>
          </cell>
          <cell r="D178">
            <v>71.399999999999991</v>
          </cell>
          <cell r="E178">
            <v>20.7</v>
          </cell>
          <cell r="F178">
            <v>7.9</v>
          </cell>
          <cell r="G178">
            <v>0.44155844155844154</v>
          </cell>
          <cell r="H178">
            <v>1341</v>
          </cell>
        </row>
        <row r="179">
          <cell r="A179" t="str">
            <v>DOM EXPEDITO LOPES2008</v>
          </cell>
          <cell r="B179" t="str">
            <v>DOM EXPEDITO LOPES</v>
          </cell>
          <cell r="C179">
            <v>2008</v>
          </cell>
          <cell r="D179">
            <v>75.3</v>
          </cell>
          <cell r="E179">
            <v>17.399999999999999</v>
          </cell>
          <cell r="F179">
            <v>7.3</v>
          </cell>
          <cell r="G179">
            <v>0.65789473684210531</v>
          </cell>
          <cell r="H179">
            <v>1287</v>
          </cell>
        </row>
        <row r="180">
          <cell r="A180" t="str">
            <v>DOM EXPEDITO LOPES2009</v>
          </cell>
          <cell r="B180" t="str">
            <v>DOM EXPEDITO LOPES</v>
          </cell>
          <cell r="C180">
            <v>2009</v>
          </cell>
          <cell r="D180">
            <v>80.099999999999994</v>
          </cell>
          <cell r="E180">
            <v>18.100000000000001</v>
          </cell>
          <cell r="F180">
            <v>1.8</v>
          </cell>
          <cell r="G180">
            <v>0.67948717948717952</v>
          </cell>
          <cell r="H180">
            <v>1371</v>
          </cell>
        </row>
        <row r="181">
          <cell r="A181" t="str">
            <v>DOM EXPEDITO LOPES2010</v>
          </cell>
          <cell r="B181" t="str">
            <v>DOM EXPEDITO LOPES</v>
          </cell>
          <cell r="C181">
            <v>2010</v>
          </cell>
          <cell r="D181">
            <v>81.8</v>
          </cell>
          <cell r="E181">
            <v>16</v>
          </cell>
          <cell r="F181">
            <v>2.2000000000000002</v>
          </cell>
          <cell r="G181">
            <v>0.68674698795180722</v>
          </cell>
          <cell r="H181">
            <v>1349</v>
          </cell>
        </row>
        <row r="182">
          <cell r="A182" t="str">
            <v>DOM EXPEDITO LOPES2011</v>
          </cell>
          <cell r="B182" t="str">
            <v>DOM EXPEDITO LOPES</v>
          </cell>
          <cell r="C182">
            <v>2011</v>
          </cell>
          <cell r="D182">
            <v>85.5</v>
          </cell>
          <cell r="E182">
            <v>11.7</v>
          </cell>
          <cell r="F182">
            <v>2.8</v>
          </cell>
          <cell r="G182">
            <v>0.71</v>
          </cell>
          <cell r="H182">
            <v>1380</v>
          </cell>
        </row>
        <row r="183">
          <cell r="A183" t="str">
            <v>DOM EXPEDITO LOPES2012</v>
          </cell>
          <cell r="B183" t="str">
            <v>DOM EXPEDITO LOPES</v>
          </cell>
          <cell r="C183">
            <v>2012</v>
          </cell>
          <cell r="D183">
            <v>83.5</v>
          </cell>
          <cell r="E183">
            <v>14.3</v>
          </cell>
          <cell r="F183">
            <v>2.2000000000000002</v>
          </cell>
          <cell r="G183">
            <v>0.84563758389261745</v>
          </cell>
          <cell r="H183">
            <v>1237</v>
          </cell>
        </row>
        <row r="184">
          <cell r="A184" t="str">
            <v>DOM EXPEDITO LOPES2013</v>
          </cell>
          <cell r="B184" t="str">
            <v>DOM EXPEDITO LOPES</v>
          </cell>
          <cell r="C184">
            <v>2013</v>
          </cell>
          <cell r="D184">
            <v>84.5</v>
          </cell>
          <cell r="E184">
            <v>13</v>
          </cell>
          <cell r="F184">
            <v>2.5</v>
          </cell>
          <cell r="G184">
            <v>0.75490196078431371</v>
          </cell>
          <cell r="H184">
            <v>1255</v>
          </cell>
        </row>
        <row r="185">
          <cell r="A185" t="str">
            <v>DOM EXPEDITO LOPES2014</v>
          </cell>
          <cell r="B185" t="str">
            <v>DOM EXPEDITO LOPES</v>
          </cell>
          <cell r="C185">
            <v>2014</v>
          </cell>
          <cell r="D185">
            <v>79.900000000000006</v>
          </cell>
          <cell r="E185">
            <v>18.2</v>
          </cell>
          <cell r="F185">
            <v>1.9</v>
          </cell>
          <cell r="H185">
            <v>1136</v>
          </cell>
        </row>
        <row r="186">
          <cell r="A186" t="str">
            <v>FLORIANO2007</v>
          </cell>
          <cell r="B186" t="str">
            <v>FLORIANO</v>
          </cell>
          <cell r="C186">
            <v>2007</v>
          </cell>
          <cell r="D186">
            <v>77.5</v>
          </cell>
          <cell r="E186">
            <v>17.600000000000001</v>
          </cell>
          <cell r="F186">
            <v>4.9000000000000004</v>
          </cell>
          <cell r="H186">
            <v>8223</v>
          </cell>
        </row>
        <row r="187">
          <cell r="A187" t="str">
            <v>FLORIANO2008</v>
          </cell>
          <cell r="B187" t="str">
            <v>FLORIANO</v>
          </cell>
          <cell r="C187">
            <v>2008</v>
          </cell>
          <cell r="D187">
            <v>83</v>
          </cell>
          <cell r="E187">
            <v>11.5</v>
          </cell>
          <cell r="F187">
            <v>5.5</v>
          </cell>
          <cell r="H187">
            <v>8329</v>
          </cell>
        </row>
        <row r="188">
          <cell r="A188" t="str">
            <v>FLORIANO2009</v>
          </cell>
          <cell r="B188" t="str">
            <v>FLORIANO</v>
          </cell>
          <cell r="C188">
            <v>2009</v>
          </cell>
          <cell r="D188">
            <v>84.2</v>
          </cell>
          <cell r="E188">
            <v>12.4</v>
          </cell>
          <cell r="F188">
            <v>3.4</v>
          </cell>
          <cell r="H188">
            <v>8213</v>
          </cell>
        </row>
        <row r="189">
          <cell r="A189" t="str">
            <v>FLORIANO2010</v>
          </cell>
          <cell r="B189" t="str">
            <v>FLORIANO</v>
          </cell>
          <cell r="C189">
            <v>2010</v>
          </cell>
          <cell r="D189">
            <v>83.1</v>
          </cell>
          <cell r="E189">
            <v>13.6</v>
          </cell>
          <cell r="F189">
            <v>3.3</v>
          </cell>
          <cell r="H189">
            <v>7842</v>
          </cell>
        </row>
        <row r="190">
          <cell r="A190" t="str">
            <v>FLORIANO2011</v>
          </cell>
          <cell r="B190" t="str">
            <v>FLORIANO</v>
          </cell>
          <cell r="C190">
            <v>2011</v>
          </cell>
          <cell r="D190">
            <v>90.3</v>
          </cell>
          <cell r="E190">
            <v>7.5</v>
          </cell>
          <cell r="F190">
            <v>2.2000000000000002</v>
          </cell>
          <cell r="H190">
            <v>7887</v>
          </cell>
        </row>
        <row r="191">
          <cell r="A191" t="str">
            <v>FLORIANO2012</v>
          </cell>
          <cell r="B191" t="str">
            <v>FLORIANO</v>
          </cell>
          <cell r="C191">
            <v>2012</v>
          </cell>
          <cell r="D191">
            <v>87.2</v>
          </cell>
          <cell r="E191">
            <v>10.9</v>
          </cell>
          <cell r="F191">
            <v>1.9</v>
          </cell>
          <cell r="H191">
            <v>7618</v>
          </cell>
        </row>
        <row r="192">
          <cell r="A192" t="str">
            <v>FLORIANO2013</v>
          </cell>
          <cell r="B192" t="str">
            <v>FLORIANO</v>
          </cell>
          <cell r="C192">
            <v>2013</v>
          </cell>
          <cell r="D192">
            <v>89.2</v>
          </cell>
          <cell r="E192">
            <v>8.1999999999999993</v>
          </cell>
          <cell r="F192">
            <v>2.6</v>
          </cell>
          <cell r="H192">
            <v>7702</v>
          </cell>
        </row>
        <row r="193">
          <cell r="A193" t="str">
            <v>FLORIANO2014</v>
          </cell>
          <cell r="B193" t="str">
            <v>FLORIANO</v>
          </cell>
          <cell r="C193">
            <v>2014</v>
          </cell>
          <cell r="D193">
            <v>91.5</v>
          </cell>
          <cell r="E193">
            <v>6.1</v>
          </cell>
          <cell r="F193">
            <v>2.4</v>
          </cell>
          <cell r="H193">
            <v>7286</v>
          </cell>
        </row>
        <row r="194">
          <cell r="A194" t="str">
            <v>JOÃO COSTA2007</v>
          </cell>
          <cell r="B194" t="str">
            <v>JOÃO COSTA</v>
          </cell>
          <cell r="C194">
            <v>2007</v>
          </cell>
          <cell r="H194">
            <v>827</v>
          </cell>
        </row>
        <row r="195">
          <cell r="A195" t="str">
            <v>JOÃO COSTA2008</v>
          </cell>
          <cell r="B195" t="str">
            <v>JOÃO COSTA</v>
          </cell>
          <cell r="C195">
            <v>2008</v>
          </cell>
          <cell r="H195">
            <v>886</v>
          </cell>
        </row>
        <row r="196">
          <cell r="A196" t="str">
            <v>JOÃO COSTA2009</v>
          </cell>
          <cell r="B196" t="str">
            <v>JOÃO COSTA</v>
          </cell>
          <cell r="C196">
            <v>2009</v>
          </cell>
          <cell r="H196">
            <v>820</v>
          </cell>
        </row>
        <row r="197">
          <cell r="A197" t="str">
            <v>JOÃO COSTA2010</v>
          </cell>
          <cell r="B197" t="str">
            <v>JOÃO COSTA</v>
          </cell>
          <cell r="C197">
            <v>2010</v>
          </cell>
          <cell r="H197">
            <v>770</v>
          </cell>
        </row>
        <row r="198">
          <cell r="A198" t="str">
            <v>JOÃO COSTA2011</v>
          </cell>
          <cell r="B198" t="str">
            <v>JOÃO COSTA</v>
          </cell>
          <cell r="C198">
            <v>2011</v>
          </cell>
          <cell r="H198">
            <v>663</v>
          </cell>
        </row>
        <row r="199">
          <cell r="A199" t="str">
            <v>JOÃO COSTA2012</v>
          </cell>
          <cell r="B199" t="str">
            <v>JOÃO COSTA</v>
          </cell>
          <cell r="C199">
            <v>2012</v>
          </cell>
          <cell r="H199">
            <v>594</v>
          </cell>
        </row>
        <row r="200">
          <cell r="A200" t="str">
            <v>JOÃO COSTA2013</v>
          </cell>
          <cell r="B200" t="str">
            <v>JOÃO COSTA</v>
          </cell>
          <cell r="C200">
            <v>2013</v>
          </cell>
          <cell r="H200">
            <v>634</v>
          </cell>
        </row>
        <row r="201">
          <cell r="A201" t="str">
            <v>JOÃO COSTA2014</v>
          </cell>
          <cell r="B201" t="str">
            <v>JOÃO COSTA</v>
          </cell>
          <cell r="C201">
            <v>2014</v>
          </cell>
          <cell r="H201">
            <v>620</v>
          </cell>
        </row>
        <row r="202">
          <cell r="A202" t="str">
            <v>JOSÉ DE FREITAS2007</v>
          </cell>
          <cell r="B202" t="str">
            <v>JOSÉ DE FREITAS</v>
          </cell>
          <cell r="C202">
            <v>2007</v>
          </cell>
          <cell r="H202">
            <v>8518</v>
          </cell>
        </row>
        <row r="203">
          <cell r="A203" t="str">
            <v>JOSÉ DE FREITAS2008</v>
          </cell>
          <cell r="B203" t="str">
            <v>JOSÉ DE FREITAS</v>
          </cell>
          <cell r="C203">
            <v>2008</v>
          </cell>
          <cell r="H203">
            <v>8508</v>
          </cell>
        </row>
        <row r="204">
          <cell r="A204" t="str">
            <v>JOSÉ DE FREITAS2009</v>
          </cell>
          <cell r="B204" t="str">
            <v>JOSÉ DE FREITAS</v>
          </cell>
          <cell r="C204">
            <v>2009</v>
          </cell>
          <cell r="H204">
            <v>8296</v>
          </cell>
        </row>
        <row r="205">
          <cell r="A205" t="str">
            <v>JOSÉ DE FREITAS2010</v>
          </cell>
          <cell r="B205" t="str">
            <v>JOSÉ DE FREITAS</v>
          </cell>
          <cell r="C205">
            <v>2010</v>
          </cell>
          <cell r="H205">
            <v>7661</v>
          </cell>
        </row>
        <row r="206">
          <cell r="A206" t="str">
            <v>JOSÉ DE FREITAS2011</v>
          </cell>
          <cell r="B206" t="str">
            <v>JOSÉ DE FREITAS</v>
          </cell>
          <cell r="C206">
            <v>2011</v>
          </cell>
          <cell r="H206">
            <v>7588</v>
          </cell>
        </row>
        <row r="207">
          <cell r="A207" t="str">
            <v>JOSÉ DE FREITAS2012</v>
          </cell>
          <cell r="B207" t="str">
            <v>JOSÉ DE FREITAS</v>
          </cell>
          <cell r="C207">
            <v>2012</v>
          </cell>
          <cell r="H207">
            <v>7523</v>
          </cell>
        </row>
        <row r="208">
          <cell r="A208" t="str">
            <v>JOSÉ DE FREITAS2013</v>
          </cell>
          <cell r="B208" t="str">
            <v>JOSÉ DE FREITAS</v>
          </cell>
          <cell r="C208">
            <v>2013</v>
          </cell>
          <cell r="H208">
            <v>8095</v>
          </cell>
        </row>
        <row r="209">
          <cell r="A209" t="str">
            <v>JOSÉ DE FREITAS2014</v>
          </cell>
          <cell r="B209" t="str">
            <v>JOSÉ DE FREITAS</v>
          </cell>
          <cell r="C209">
            <v>2014</v>
          </cell>
          <cell r="H209">
            <v>8156</v>
          </cell>
        </row>
        <row r="210">
          <cell r="A210" t="str">
            <v>OEIRAS2007</v>
          </cell>
          <cell r="B210" t="str">
            <v>OEIRAS</v>
          </cell>
          <cell r="C210">
            <v>2007</v>
          </cell>
          <cell r="H210">
            <v>6549</v>
          </cell>
        </row>
        <row r="211">
          <cell r="A211" t="str">
            <v>OEIRAS2008</v>
          </cell>
          <cell r="B211" t="str">
            <v>OEIRAS</v>
          </cell>
          <cell r="C211">
            <v>2008</v>
          </cell>
          <cell r="H211">
            <v>6723</v>
          </cell>
        </row>
        <row r="212">
          <cell r="A212" t="str">
            <v>OEIRAS2009</v>
          </cell>
          <cell r="B212" t="str">
            <v>OEIRAS</v>
          </cell>
          <cell r="C212">
            <v>2009</v>
          </cell>
          <cell r="H212">
            <v>6111</v>
          </cell>
        </row>
        <row r="213">
          <cell r="A213" t="str">
            <v>OEIRAS2010</v>
          </cell>
          <cell r="B213" t="str">
            <v>OEIRAS</v>
          </cell>
          <cell r="C213">
            <v>2010</v>
          </cell>
          <cell r="H213">
            <v>6113</v>
          </cell>
        </row>
        <row r="214">
          <cell r="A214" t="str">
            <v>OEIRAS2011</v>
          </cell>
          <cell r="B214" t="str">
            <v>OEIRAS</v>
          </cell>
          <cell r="C214">
            <v>2011</v>
          </cell>
          <cell r="H214">
            <v>6048</v>
          </cell>
        </row>
        <row r="215">
          <cell r="A215" t="str">
            <v>OEIRAS2012</v>
          </cell>
          <cell r="B215" t="str">
            <v>OEIRAS</v>
          </cell>
          <cell r="C215">
            <v>2012</v>
          </cell>
          <cell r="H215">
            <v>6122</v>
          </cell>
        </row>
        <row r="216">
          <cell r="A216" t="str">
            <v>OEIRAS2013</v>
          </cell>
          <cell r="B216" t="str">
            <v>OEIRAS</v>
          </cell>
          <cell r="C216">
            <v>2013</v>
          </cell>
          <cell r="H216">
            <v>6411</v>
          </cell>
        </row>
        <row r="217">
          <cell r="A217" t="str">
            <v>OEIRAS2014</v>
          </cell>
          <cell r="B217" t="str">
            <v>OEIRAS</v>
          </cell>
          <cell r="C217">
            <v>2014</v>
          </cell>
          <cell r="H217">
            <v>6400</v>
          </cell>
        </row>
        <row r="218">
          <cell r="A218" t="str">
            <v>PIRACURUCA2007</v>
          </cell>
          <cell r="B218" t="str">
            <v>PIRACURUCA</v>
          </cell>
          <cell r="C218">
            <v>2007</v>
          </cell>
          <cell r="H218">
            <v>4511</v>
          </cell>
        </row>
        <row r="219">
          <cell r="A219" t="str">
            <v>PIRACURUCA2008</v>
          </cell>
          <cell r="B219" t="str">
            <v>PIRACURUCA</v>
          </cell>
          <cell r="C219">
            <v>2008</v>
          </cell>
          <cell r="H219">
            <v>4709</v>
          </cell>
        </row>
        <row r="220">
          <cell r="A220" t="str">
            <v>PIRACURUCA2009</v>
          </cell>
          <cell r="B220" t="str">
            <v>PIRACURUCA</v>
          </cell>
          <cell r="C220">
            <v>2009</v>
          </cell>
          <cell r="H220">
            <v>4242</v>
          </cell>
        </row>
        <row r="221">
          <cell r="A221" t="str">
            <v>PIRACURUCA2010</v>
          </cell>
          <cell r="B221" t="str">
            <v>PIRACURUCA</v>
          </cell>
          <cell r="C221">
            <v>2010</v>
          </cell>
          <cell r="H221">
            <v>4196</v>
          </cell>
        </row>
        <row r="222">
          <cell r="A222" t="str">
            <v>PIRACURUCA2011</v>
          </cell>
          <cell r="B222" t="str">
            <v>PIRACURUCA</v>
          </cell>
          <cell r="C222">
            <v>2011</v>
          </cell>
          <cell r="H222">
            <v>3965</v>
          </cell>
        </row>
        <row r="223">
          <cell r="A223" t="str">
            <v>PIRACURUCA2012</v>
          </cell>
          <cell r="B223" t="str">
            <v>PIRACURUCA</v>
          </cell>
          <cell r="C223">
            <v>2012</v>
          </cell>
          <cell r="H223">
            <v>3793</v>
          </cell>
        </row>
        <row r="224">
          <cell r="A224" t="str">
            <v>PIRACURUCA2013</v>
          </cell>
          <cell r="B224" t="str">
            <v>PIRACURUCA</v>
          </cell>
          <cell r="C224">
            <v>2013</v>
          </cell>
          <cell r="H224">
            <v>4125</v>
          </cell>
        </row>
        <row r="225">
          <cell r="A225" t="str">
            <v>PIRACURUCA2014</v>
          </cell>
          <cell r="B225" t="str">
            <v>PIRACURUCA</v>
          </cell>
          <cell r="C225">
            <v>2014</v>
          </cell>
          <cell r="H225">
            <v>3976</v>
          </cell>
        </row>
        <row r="226">
          <cell r="A226" t="str">
            <v>PIRIPIRI2007</v>
          </cell>
          <cell r="B226" t="str">
            <v>PIRIPIRI</v>
          </cell>
          <cell r="C226">
            <v>2007</v>
          </cell>
          <cell r="H226">
            <v>10665</v>
          </cell>
        </row>
        <row r="227">
          <cell r="A227" t="str">
            <v>PIRIPIRI2008</v>
          </cell>
          <cell r="B227" t="str">
            <v>PIRIPIRI</v>
          </cell>
          <cell r="C227">
            <v>2008</v>
          </cell>
          <cell r="H227">
            <v>9963</v>
          </cell>
        </row>
        <row r="228">
          <cell r="A228" t="str">
            <v>PIRIPIRI2009</v>
          </cell>
          <cell r="B228" t="str">
            <v>PIRIPIRI</v>
          </cell>
          <cell r="C228">
            <v>2009</v>
          </cell>
          <cell r="H228">
            <v>9899</v>
          </cell>
        </row>
        <row r="229">
          <cell r="A229" t="str">
            <v>PIRIPIRI2010</v>
          </cell>
          <cell r="B229" t="str">
            <v>PIRIPIRI</v>
          </cell>
          <cell r="C229">
            <v>2010</v>
          </cell>
          <cell r="H229">
            <v>9831</v>
          </cell>
        </row>
        <row r="230">
          <cell r="A230" t="str">
            <v>PIRIPIRI2011</v>
          </cell>
          <cell r="B230" t="str">
            <v>PIRIPIRI</v>
          </cell>
          <cell r="C230">
            <v>2011</v>
          </cell>
          <cell r="H230">
            <v>9799</v>
          </cell>
        </row>
        <row r="231">
          <cell r="A231" t="str">
            <v>PIRIPIRI2012</v>
          </cell>
          <cell r="B231" t="str">
            <v>PIRIPIRI</v>
          </cell>
          <cell r="C231">
            <v>2012</v>
          </cell>
          <cell r="H231">
            <v>10030</v>
          </cell>
        </row>
        <row r="232">
          <cell r="A232" t="str">
            <v>PIRIPIRI2013</v>
          </cell>
          <cell r="B232" t="str">
            <v>PIRIPIRI</v>
          </cell>
          <cell r="C232">
            <v>2013</v>
          </cell>
          <cell r="H232">
            <v>10814</v>
          </cell>
        </row>
        <row r="233">
          <cell r="A233" t="str">
            <v>PIRIPIRI2014</v>
          </cell>
          <cell r="B233" t="str">
            <v>PIRIPIRI</v>
          </cell>
          <cell r="C233">
            <v>2014</v>
          </cell>
          <cell r="H233">
            <v>10788</v>
          </cell>
        </row>
        <row r="234">
          <cell r="A234" t="str">
            <v>DIAS D` ÁVILA2007</v>
          </cell>
          <cell r="B234" t="str">
            <v>DIAS D` ÁVILA</v>
          </cell>
          <cell r="C234">
            <v>2007</v>
          </cell>
          <cell r="D234">
            <v>68.599999999999994</v>
          </cell>
          <cell r="E234">
            <v>27</v>
          </cell>
          <cell r="F234">
            <v>4.4000000000000004</v>
          </cell>
          <cell r="G234">
            <v>0.81288343558282206</v>
          </cell>
          <cell r="H234">
            <v>15319</v>
          </cell>
        </row>
        <row r="235">
          <cell r="A235" t="str">
            <v>DIAS D` ÁVILA2008</v>
          </cell>
          <cell r="B235" t="str">
            <v>DIAS D` ÁVILA</v>
          </cell>
          <cell r="C235">
            <v>2008</v>
          </cell>
          <cell r="D235">
            <v>66.900000000000006</v>
          </cell>
          <cell r="E235">
            <v>26.8</v>
          </cell>
          <cell r="F235">
            <v>6.3</v>
          </cell>
          <cell r="G235">
            <v>0.75366568914956011</v>
          </cell>
          <cell r="H235">
            <v>15323</v>
          </cell>
        </row>
        <row r="236">
          <cell r="A236" t="str">
            <v>DIAS D` ÁVILA2009</v>
          </cell>
          <cell r="B236" t="str">
            <v>DIAS D` ÁVILA</v>
          </cell>
          <cell r="C236">
            <v>2009</v>
          </cell>
          <cell r="D236">
            <v>65.3</v>
          </cell>
          <cell r="E236">
            <v>30.5</v>
          </cell>
          <cell r="F236">
            <v>4.2</v>
          </cell>
          <cell r="G236">
            <v>0.74269005847953218</v>
          </cell>
          <cell r="H236">
            <v>15050</v>
          </cell>
        </row>
        <row r="237">
          <cell r="A237" t="str">
            <v>DIAS D` ÁVILA2010</v>
          </cell>
          <cell r="B237" t="str">
            <v>DIAS D` ÁVILA</v>
          </cell>
          <cell r="C237">
            <v>2010</v>
          </cell>
          <cell r="D237">
            <v>74.400000000000006</v>
          </cell>
          <cell r="E237">
            <v>21.7</v>
          </cell>
          <cell r="F237">
            <v>3.9</v>
          </cell>
          <cell r="G237">
            <v>0.6790830945558739</v>
          </cell>
          <cell r="H237">
            <v>14369</v>
          </cell>
        </row>
        <row r="238">
          <cell r="A238" t="str">
            <v>DIAS D` ÁVILA2011</v>
          </cell>
          <cell r="B238" t="str">
            <v>DIAS D` ÁVILA</v>
          </cell>
          <cell r="C238">
            <v>2011</v>
          </cell>
          <cell r="D238">
            <v>72.3</v>
          </cell>
          <cell r="E238">
            <v>23.9</v>
          </cell>
          <cell r="F238">
            <v>3.8</v>
          </cell>
          <cell r="G238">
            <v>0.69969999999999999</v>
          </cell>
          <cell r="H238">
            <v>13712</v>
          </cell>
        </row>
        <row r="239">
          <cell r="A239" t="str">
            <v>DIAS D` ÁVILA2012</v>
          </cell>
          <cell r="B239" t="str">
            <v>DIAS D` ÁVILA</v>
          </cell>
          <cell r="C239">
            <v>2012</v>
          </cell>
          <cell r="D239">
            <v>80.5</v>
          </cell>
          <cell r="E239">
            <v>15.3</v>
          </cell>
          <cell r="F239">
            <v>4.2</v>
          </cell>
          <cell r="G239">
            <v>0.79</v>
          </cell>
          <cell r="H239">
            <v>13208</v>
          </cell>
        </row>
        <row r="240">
          <cell r="A240" t="str">
            <v>DIAS D` ÁVILA2013</v>
          </cell>
          <cell r="B240" t="str">
            <v>DIAS D` ÁVILA</v>
          </cell>
          <cell r="C240">
            <v>2013</v>
          </cell>
          <cell r="D240">
            <v>75.400000000000006</v>
          </cell>
          <cell r="E240">
            <v>19</v>
          </cell>
          <cell r="F240">
            <v>5.6</v>
          </cell>
          <cell r="G240">
            <v>0.80320000000000003</v>
          </cell>
          <cell r="H240">
            <v>13017</v>
          </cell>
        </row>
        <row r="241">
          <cell r="A241" t="str">
            <v>DIAS D` ÁVILA2014</v>
          </cell>
          <cell r="B241" t="str">
            <v>DIAS D` ÁVILA</v>
          </cell>
          <cell r="C241">
            <v>2014</v>
          </cell>
          <cell r="D241">
            <v>78.8</v>
          </cell>
          <cell r="E241">
            <v>17.5</v>
          </cell>
          <cell r="F241">
            <v>3.7</v>
          </cell>
          <cell r="H241">
            <v>12859</v>
          </cell>
        </row>
      </sheetData>
      <sheetData sheetId="19">
        <row r="2">
          <cell r="A2" t="str">
            <v>São Borja - RS2007</v>
          </cell>
          <cell r="B2" t="str">
            <v>São Borja - RS</v>
          </cell>
          <cell r="C2">
            <v>2007</v>
          </cell>
          <cell r="D2">
            <v>847976.37</v>
          </cell>
        </row>
        <row r="3">
          <cell r="A3" t="str">
            <v>São Borja - RS2008</v>
          </cell>
          <cell r="B3" t="str">
            <v>São Borja - RS</v>
          </cell>
          <cell r="C3">
            <v>2008</v>
          </cell>
          <cell r="D3">
            <v>987003.47</v>
          </cell>
        </row>
        <row r="4">
          <cell r="A4" t="str">
            <v>São Borja - RS2009</v>
          </cell>
          <cell r="B4" t="str">
            <v>São Borja - RS</v>
          </cell>
          <cell r="C4">
            <v>2009</v>
          </cell>
          <cell r="D4">
            <v>1173802.9539999999</v>
          </cell>
        </row>
        <row r="5">
          <cell r="A5" t="str">
            <v>São Borja - RS2010</v>
          </cell>
          <cell r="B5" t="str">
            <v>São Borja - RS</v>
          </cell>
          <cell r="C5">
            <v>2010</v>
          </cell>
          <cell r="D5">
            <v>982175.38660637487</v>
          </cell>
        </row>
        <row r="6">
          <cell r="A6" t="str">
            <v>São Borja - RS2011</v>
          </cell>
          <cell r="B6" t="str">
            <v>São Borja - RS</v>
          </cell>
          <cell r="C6">
            <v>2011</v>
          </cell>
          <cell r="D6">
            <v>1057391.0566684019</v>
          </cell>
        </row>
        <row r="7">
          <cell r="A7" t="str">
            <v>São Borja - RS2012</v>
          </cell>
          <cell r="B7" t="str">
            <v>São Borja - RS</v>
          </cell>
          <cell r="C7">
            <v>2012</v>
          </cell>
          <cell r="D7">
            <v>1190726.4490518305</v>
          </cell>
        </row>
        <row r="8">
          <cell r="A8" t="str">
            <v>São Borja - RS2013</v>
          </cell>
          <cell r="B8" t="str">
            <v>São Borja - RS</v>
          </cell>
          <cell r="C8">
            <v>2013</v>
          </cell>
          <cell r="D8">
            <v>1474054.7915227057</v>
          </cell>
        </row>
        <row r="9">
          <cell r="A9" t="str">
            <v>Rio Grande do Sul2007</v>
          </cell>
          <cell r="B9" t="str">
            <v>Rio Grande do Sul</v>
          </cell>
          <cell r="C9">
            <v>2007</v>
          </cell>
          <cell r="D9">
            <v>176615073.12900007</v>
          </cell>
        </row>
        <row r="10">
          <cell r="A10" t="str">
            <v>Rio Grande do Sul2008</v>
          </cell>
          <cell r="B10" t="str">
            <v>Rio Grande do Sul</v>
          </cell>
          <cell r="C10">
            <v>2008</v>
          </cell>
          <cell r="D10">
            <v>199494245.97499999</v>
          </cell>
        </row>
        <row r="11">
          <cell r="A11" t="str">
            <v>Rio Grande do Sul2009</v>
          </cell>
          <cell r="B11" t="str">
            <v>Rio Grande do Sul</v>
          </cell>
          <cell r="C11">
            <v>2009</v>
          </cell>
          <cell r="D11">
            <v>215863879.43199989</v>
          </cell>
        </row>
        <row r="12">
          <cell r="A12" t="str">
            <v>Rio Grande do Sul2010</v>
          </cell>
          <cell r="B12" t="str">
            <v>Rio Grande do Sul</v>
          </cell>
          <cell r="C12">
            <v>2010</v>
          </cell>
          <cell r="D12">
            <v>241255555.17844597</v>
          </cell>
        </row>
        <row r="13">
          <cell r="A13" t="str">
            <v>Rio Grande do Sul2011</v>
          </cell>
          <cell r="B13" t="str">
            <v>Rio Grande do Sul</v>
          </cell>
          <cell r="C13">
            <v>2011</v>
          </cell>
          <cell r="D13">
            <v>264968712.16438112</v>
          </cell>
        </row>
        <row r="14">
          <cell r="A14" t="str">
            <v>Rio Grande do Sul2012</v>
          </cell>
          <cell r="B14" t="str">
            <v>Rio Grande do Sul</v>
          </cell>
          <cell r="C14">
            <v>2012</v>
          </cell>
          <cell r="D14">
            <v>287055575.23231959</v>
          </cell>
        </row>
        <row r="15">
          <cell r="A15" t="str">
            <v>Rio Grande do Sul2013</v>
          </cell>
          <cell r="B15" t="str">
            <v>Rio Grande do Sul</v>
          </cell>
          <cell r="C15">
            <v>2013</v>
          </cell>
          <cell r="D15">
            <v>331095182.85141736</v>
          </cell>
        </row>
        <row r="16">
          <cell r="A16" t="str">
            <v>sul2007</v>
          </cell>
          <cell r="B16" t="str">
            <v>sul</v>
          </cell>
          <cell r="C16">
            <v>2007</v>
          </cell>
          <cell r="D16">
            <v>442819863.63000005</v>
          </cell>
        </row>
        <row r="17">
          <cell r="A17" t="str">
            <v>sul2008</v>
          </cell>
          <cell r="B17" t="str">
            <v>sul</v>
          </cell>
          <cell r="C17">
            <v>2008</v>
          </cell>
          <cell r="D17">
            <v>502039730.45700026</v>
          </cell>
        </row>
        <row r="18">
          <cell r="A18" t="str">
            <v>sul2009</v>
          </cell>
          <cell r="B18" t="str">
            <v>sul</v>
          </cell>
          <cell r="C18">
            <v>2009</v>
          </cell>
          <cell r="D18">
            <v>535662084.29599977</v>
          </cell>
        </row>
        <row r="19">
          <cell r="A19" t="str">
            <v>sul2010</v>
          </cell>
          <cell r="B19" t="str">
            <v>sul</v>
          </cell>
          <cell r="C19">
            <v>2010</v>
          </cell>
          <cell r="D19">
            <v>620196524.34743929</v>
          </cell>
        </row>
        <row r="20">
          <cell r="A20" t="str">
            <v>sul2011</v>
          </cell>
          <cell r="B20" t="str">
            <v>sul</v>
          </cell>
          <cell r="C20">
            <v>2011</v>
          </cell>
          <cell r="D20">
            <v>695989512.45392883</v>
          </cell>
        </row>
        <row r="21">
          <cell r="A21" t="str">
            <v>sul2012</v>
          </cell>
          <cell r="B21" t="str">
            <v>sul</v>
          </cell>
          <cell r="C21">
            <v>2012</v>
          </cell>
          <cell r="D21">
            <v>763896957.76265502</v>
          </cell>
        </row>
        <row r="22">
          <cell r="A22" t="str">
            <v>sul2013</v>
          </cell>
          <cell r="B22" t="str">
            <v>sul</v>
          </cell>
          <cell r="C22">
            <v>2013</v>
          </cell>
          <cell r="D22">
            <v>878149623.89528179</v>
          </cell>
        </row>
        <row r="23">
          <cell r="A23" t="str">
            <v>Pocinhos2007</v>
          </cell>
          <cell r="B23" t="str">
            <v>Pocinhos</v>
          </cell>
          <cell r="C23">
            <v>2007</v>
          </cell>
          <cell r="D23">
            <v>50066.637000000002</v>
          </cell>
        </row>
        <row r="24">
          <cell r="A24" t="str">
            <v>Pocinhos2008</v>
          </cell>
          <cell r="B24" t="str">
            <v>Pocinhos</v>
          </cell>
          <cell r="C24">
            <v>2008</v>
          </cell>
          <cell r="D24">
            <v>59570.84</v>
          </cell>
        </row>
        <row r="25">
          <cell r="A25" t="str">
            <v>Pocinhos2009</v>
          </cell>
          <cell r="B25" t="str">
            <v>Pocinhos</v>
          </cell>
          <cell r="C25">
            <v>2009</v>
          </cell>
          <cell r="D25">
            <v>68812.031000000003</v>
          </cell>
        </row>
        <row r="26">
          <cell r="A26" t="str">
            <v>Pocinhos2010</v>
          </cell>
          <cell r="B26" t="str">
            <v>Pocinhos</v>
          </cell>
          <cell r="C26">
            <v>2010</v>
          </cell>
          <cell r="D26">
            <v>76537.061000000016</v>
          </cell>
        </row>
        <row r="27">
          <cell r="A27" t="str">
            <v>Pocinhos2011</v>
          </cell>
          <cell r="B27" t="str">
            <v>Pocinhos</v>
          </cell>
          <cell r="C27">
            <v>2011</v>
          </cell>
          <cell r="D27">
            <v>87763.131000000008</v>
          </cell>
        </row>
        <row r="28">
          <cell r="A28" t="str">
            <v>Pocinhos2012</v>
          </cell>
          <cell r="B28" t="str">
            <v>Pocinhos</v>
          </cell>
          <cell r="C28">
            <v>2012</v>
          </cell>
          <cell r="D28">
            <v>154848.70869805402</v>
          </cell>
        </row>
        <row r="29">
          <cell r="A29" t="str">
            <v>Pocinhos2013</v>
          </cell>
          <cell r="B29" t="str">
            <v>Pocinhos</v>
          </cell>
          <cell r="C29">
            <v>2013</v>
          </cell>
          <cell r="D29">
            <v>180021.69824061019</v>
          </cell>
        </row>
        <row r="30">
          <cell r="A30" t="str">
            <v>Nordeste2007</v>
          </cell>
          <cell r="B30" t="str">
            <v>Nordeste</v>
          </cell>
          <cell r="C30">
            <v>2007</v>
          </cell>
          <cell r="D30">
            <v>347797041.03900015</v>
          </cell>
        </row>
        <row r="31">
          <cell r="A31" t="str">
            <v>Nordeste2008</v>
          </cell>
          <cell r="B31" t="str">
            <v>Nordeste</v>
          </cell>
          <cell r="C31">
            <v>2008</v>
          </cell>
          <cell r="D31">
            <v>397499827.23499995</v>
          </cell>
        </row>
        <row r="32">
          <cell r="A32" t="str">
            <v>Nordeste2009</v>
          </cell>
          <cell r="B32" t="str">
            <v>Nordeste</v>
          </cell>
          <cell r="C32">
            <v>2009</v>
          </cell>
          <cell r="D32">
            <v>437719729.75200051</v>
          </cell>
        </row>
        <row r="33">
          <cell r="A33" t="str">
            <v>Nordeste2010</v>
          </cell>
          <cell r="B33" t="str">
            <v>Nordeste</v>
          </cell>
          <cell r="C33">
            <v>2010</v>
          </cell>
          <cell r="D33">
            <v>507501606.62999964</v>
          </cell>
        </row>
        <row r="34">
          <cell r="A34" t="str">
            <v>Nordeste2011</v>
          </cell>
          <cell r="B34" t="str">
            <v>Nordeste</v>
          </cell>
          <cell r="C34">
            <v>2011</v>
          </cell>
          <cell r="D34">
            <v>555325328.21500003</v>
          </cell>
        </row>
        <row r="35">
          <cell r="A35" t="str">
            <v>Nordeste2012</v>
          </cell>
          <cell r="B35" t="str">
            <v>Nordeste</v>
          </cell>
          <cell r="C35">
            <v>2012</v>
          </cell>
          <cell r="D35">
            <v>652258812.01606047</v>
          </cell>
        </row>
        <row r="36">
          <cell r="A36" t="str">
            <v>Nordeste2013</v>
          </cell>
          <cell r="B36" t="str">
            <v>Nordeste</v>
          </cell>
          <cell r="C36">
            <v>2013</v>
          </cell>
          <cell r="D36">
            <v>722809161.42947316</v>
          </cell>
        </row>
        <row r="37">
          <cell r="A37" t="str">
            <v>Paraíba2007</v>
          </cell>
          <cell r="B37" t="str">
            <v>Paraíba</v>
          </cell>
          <cell r="C37">
            <v>2007</v>
          </cell>
          <cell r="D37">
            <v>22201750.121000018</v>
          </cell>
        </row>
        <row r="38">
          <cell r="A38" t="str">
            <v>Paraíba2008</v>
          </cell>
          <cell r="B38" t="str">
            <v>Paraíba</v>
          </cell>
          <cell r="C38">
            <v>2008</v>
          </cell>
          <cell r="D38">
            <v>25696641.026999995</v>
          </cell>
        </row>
        <row r="39">
          <cell r="A39" t="str">
            <v>Paraíba2009</v>
          </cell>
          <cell r="B39" t="str">
            <v>Paraíba</v>
          </cell>
          <cell r="C39">
            <v>2009</v>
          </cell>
          <cell r="D39">
            <v>28718598.467000008</v>
          </cell>
        </row>
        <row r="40">
          <cell r="A40" t="str">
            <v>Paraíba2010</v>
          </cell>
          <cell r="B40" t="str">
            <v>Paraíba</v>
          </cell>
          <cell r="C40">
            <v>2010</v>
          </cell>
          <cell r="D40">
            <v>31947058.51800001</v>
          </cell>
        </row>
        <row r="41">
          <cell r="A41" t="str">
            <v>Paraíba2011</v>
          </cell>
          <cell r="B41" t="str">
            <v>Paraíba</v>
          </cell>
          <cell r="C41">
            <v>2011</v>
          </cell>
          <cell r="D41">
            <v>35443831.519000016</v>
          </cell>
        </row>
        <row r="42">
          <cell r="A42" t="str">
            <v>Paraíba2012</v>
          </cell>
          <cell r="B42" t="str">
            <v>Paraíba</v>
          </cell>
          <cell r="C42">
            <v>2012</v>
          </cell>
          <cell r="D42">
            <v>42473891.260468043</v>
          </cell>
        </row>
        <row r="43">
          <cell r="A43" t="str">
            <v>Paraíba2013</v>
          </cell>
          <cell r="B43" t="str">
            <v>Paraíba</v>
          </cell>
          <cell r="C43">
            <v>2013</v>
          </cell>
          <cell r="D43">
            <v>46325354.580190197</v>
          </cell>
        </row>
        <row r="44">
          <cell r="A44" t="str">
            <v>Barão do Triunfo - RS2007</v>
          </cell>
          <cell r="B44" t="str">
            <v>Barão do Triunfo - RS</v>
          </cell>
          <cell r="C44">
            <v>2007</v>
          </cell>
          <cell r="D44">
            <v>52784.233</v>
          </cell>
        </row>
        <row r="45">
          <cell r="A45" t="str">
            <v>Barão do Triunfo - RS2008</v>
          </cell>
          <cell r="B45" t="str">
            <v>Barão do Triunfo - RS</v>
          </cell>
          <cell r="C45">
            <v>2008</v>
          </cell>
          <cell r="D45">
            <v>60916.020999999993</v>
          </cell>
        </row>
        <row r="46">
          <cell r="A46" t="str">
            <v>Barão do Triunfo - RS2009</v>
          </cell>
          <cell r="B46" t="str">
            <v>Barão do Triunfo - RS</v>
          </cell>
          <cell r="C46">
            <v>2009</v>
          </cell>
          <cell r="D46">
            <v>71024.03</v>
          </cell>
        </row>
        <row r="47">
          <cell r="A47" t="str">
            <v>Barão do Triunfo - RS2010</v>
          </cell>
          <cell r="B47" t="str">
            <v>Barão do Triunfo - RS</v>
          </cell>
          <cell r="C47">
            <v>2010</v>
          </cell>
          <cell r="D47">
            <v>58136.655276416852</v>
          </cell>
        </row>
        <row r="48">
          <cell r="A48" t="str">
            <v>Barão do Triunfo - RS2011</v>
          </cell>
          <cell r="B48" t="str">
            <v>Barão do Triunfo - RS</v>
          </cell>
          <cell r="C48">
            <v>2011</v>
          </cell>
          <cell r="D48">
            <v>72470.301857786035</v>
          </cell>
        </row>
        <row r="49">
          <cell r="A49" t="str">
            <v>Barão do Triunfo - RS2012</v>
          </cell>
          <cell r="B49" t="str">
            <v>Barão do Triunfo - RS</v>
          </cell>
          <cell r="C49">
            <v>2012</v>
          </cell>
          <cell r="D49">
            <v>71138.070883923239</v>
          </cell>
        </row>
        <row r="50">
          <cell r="A50" t="str">
            <v>Barão do Triunfo - RS2013</v>
          </cell>
          <cell r="B50" t="str">
            <v>Barão do Triunfo - RS</v>
          </cell>
          <cell r="C50">
            <v>2013</v>
          </cell>
          <cell r="D50">
            <v>92262.29293969243</v>
          </cell>
        </row>
        <row r="51">
          <cell r="A51" t="str">
            <v>Butiá - RS2007</v>
          </cell>
          <cell r="B51" t="str">
            <v>Butiá - RS</v>
          </cell>
          <cell r="C51">
            <v>2007</v>
          </cell>
          <cell r="D51">
            <v>195071.27499999999</v>
          </cell>
        </row>
        <row r="52">
          <cell r="A52" t="str">
            <v>Butiá - RS2008</v>
          </cell>
          <cell r="B52" t="str">
            <v>Butiá - RS</v>
          </cell>
          <cell r="C52">
            <v>2008</v>
          </cell>
          <cell r="D52">
            <v>193038.47200000001</v>
          </cell>
        </row>
        <row r="53">
          <cell r="A53" t="str">
            <v>Butiá - RS2009</v>
          </cell>
          <cell r="B53" t="str">
            <v>Butiá - RS</v>
          </cell>
          <cell r="C53">
            <v>2009</v>
          </cell>
          <cell r="D53">
            <v>210864.85</v>
          </cell>
        </row>
        <row r="54">
          <cell r="A54" t="str">
            <v>Butiá - RS2010</v>
          </cell>
          <cell r="B54" t="str">
            <v>Butiá - RS</v>
          </cell>
          <cell r="C54">
            <v>2010</v>
          </cell>
          <cell r="D54">
            <v>260834.57820419964</v>
          </cell>
        </row>
        <row r="55">
          <cell r="A55" t="str">
            <v>Butiá - RS2011</v>
          </cell>
          <cell r="B55" t="str">
            <v>Butiá - RS</v>
          </cell>
          <cell r="C55">
            <v>2011</v>
          </cell>
          <cell r="D55">
            <v>349255.13739565143</v>
          </cell>
        </row>
        <row r="56">
          <cell r="A56" t="str">
            <v>Butiá - RS2012</v>
          </cell>
          <cell r="B56" t="str">
            <v>Butiá - RS</v>
          </cell>
          <cell r="C56">
            <v>2012</v>
          </cell>
          <cell r="D56">
            <v>270641.25585342495</v>
          </cell>
        </row>
        <row r="57">
          <cell r="A57" t="str">
            <v>Butiá - RS2013</v>
          </cell>
          <cell r="B57" t="str">
            <v>Butiá - RS</v>
          </cell>
          <cell r="C57">
            <v>2013</v>
          </cell>
          <cell r="D57">
            <v>329592.07828692894</v>
          </cell>
        </row>
        <row r="58">
          <cell r="A58" t="str">
            <v>CHARQUEADAS - RS2007</v>
          </cell>
          <cell r="B58" t="str">
            <v>CHARQUEADAS - RS</v>
          </cell>
          <cell r="C58">
            <v>2007</v>
          </cell>
          <cell r="D58">
            <v>874300.52099999995</v>
          </cell>
        </row>
        <row r="59">
          <cell r="A59" t="str">
            <v>CHARQUEADAS - RS2008</v>
          </cell>
          <cell r="B59" t="str">
            <v>CHARQUEADAS - RS</v>
          </cell>
          <cell r="C59">
            <v>2008</v>
          </cell>
          <cell r="D59">
            <v>726520.63799999992</v>
          </cell>
        </row>
        <row r="60">
          <cell r="A60" t="str">
            <v>CHARQUEADAS - RS2009</v>
          </cell>
          <cell r="B60" t="str">
            <v>CHARQUEADAS - RS</v>
          </cell>
          <cell r="C60">
            <v>2009</v>
          </cell>
          <cell r="D60">
            <v>742966.38399999996</v>
          </cell>
        </row>
        <row r="61">
          <cell r="A61" t="str">
            <v>CHARQUEADAS - RS2010</v>
          </cell>
          <cell r="B61" t="str">
            <v>CHARQUEADAS - RS</v>
          </cell>
          <cell r="C61">
            <v>2010</v>
          </cell>
          <cell r="D61">
            <v>885664.43561047595</v>
          </cell>
        </row>
        <row r="62">
          <cell r="A62" t="str">
            <v>CHARQUEADAS - RS2011</v>
          </cell>
          <cell r="B62" t="str">
            <v>CHARQUEADAS - RS</v>
          </cell>
          <cell r="C62">
            <v>2011</v>
          </cell>
          <cell r="D62">
            <v>871256.47262789391</v>
          </cell>
        </row>
        <row r="63">
          <cell r="A63" t="str">
            <v>CHARQUEADAS - RS2012</v>
          </cell>
          <cell r="B63" t="str">
            <v>CHARQUEADAS - RS</v>
          </cell>
          <cell r="C63">
            <v>2012</v>
          </cell>
          <cell r="D63">
            <v>996506.15780300112</v>
          </cell>
        </row>
        <row r="64">
          <cell r="A64" t="str">
            <v>CHARQUEADAS - RS2013</v>
          </cell>
          <cell r="B64" t="str">
            <v>CHARQUEADAS - RS</v>
          </cell>
          <cell r="C64">
            <v>2013</v>
          </cell>
          <cell r="D64">
            <v>1006974.093277873</v>
          </cell>
        </row>
        <row r="65">
          <cell r="A65" t="str">
            <v>ELDORADO DO SUL - RS2007</v>
          </cell>
          <cell r="B65" t="str">
            <v>ELDORADO DO SUL - RS</v>
          </cell>
          <cell r="C65">
            <v>2007</v>
          </cell>
          <cell r="D65">
            <v>540850.29599999997</v>
          </cell>
        </row>
        <row r="66">
          <cell r="A66" t="str">
            <v>ELDORADO DO SUL - RS2008</v>
          </cell>
          <cell r="B66" t="str">
            <v>ELDORADO DO SUL - RS</v>
          </cell>
          <cell r="C66">
            <v>2008</v>
          </cell>
          <cell r="D66">
            <v>555125.61</v>
          </cell>
        </row>
        <row r="67">
          <cell r="A67" t="str">
            <v>ELDORADO DO SUL - RS2009</v>
          </cell>
          <cell r="B67" t="str">
            <v>ELDORADO DO SUL - RS</v>
          </cell>
          <cell r="C67">
            <v>2009</v>
          </cell>
          <cell r="D67">
            <v>668321.66299999994</v>
          </cell>
        </row>
        <row r="68">
          <cell r="A68" t="str">
            <v>ELDORADO DO SUL - RS2010</v>
          </cell>
          <cell r="B68" t="str">
            <v>ELDORADO DO SUL - RS</v>
          </cell>
          <cell r="C68">
            <v>2010</v>
          </cell>
          <cell r="D68">
            <v>684001.31109427998</v>
          </cell>
        </row>
        <row r="69">
          <cell r="A69" t="str">
            <v>ELDORADO DO SUL - RS2011</v>
          </cell>
          <cell r="B69" t="str">
            <v>ELDORADO DO SUL - RS</v>
          </cell>
          <cell r="C69">
            <v>2011</v>
          </cell>
          <cell r="D69">
            <v>743541.87570360361</v>
          </cell>
        </row>
        <row r="70">
          <cell r="A70" t="str">
            <v>ELDORADO DO SUL - RS2012</v>
          </cell>
          <cell r="B70" t="str">
            <v>ELDORADO DO SUL - RS</v>
          </cell>
          <cell r="C70">
            <v>2012</v>
          </cell>
          <cell r="D70">
            <v>790352.71810923412</v>
          </cell>
        </row>
        <row r="71">
          <cell r="A71" t="str">
            <v>ELDORADO DO SUL - RS2013</v>
          </cell>
          <cell r="B71" t="str">
            <v>ELDORADO DO SUL - RS</v>
          </cell>
          <cell r="C71">
            <v>2013</v>
          </cell>
          <cell r="D71">
            <v>959833.41789445805</v>
          </cell>
        </row>
        <row r="72">
          <cell r="A72" t="str">
            <v>GENERAL CÂMARA - RS2007</v>
          </cell>
          <cell r="B72" t="str">
            <v>GENERAL CÂMARA - RS</v>
          </cell>
          <cell r="C72">
            <v>2007</v>
          </cell>
          <cell r="D72">
            <v>87300.997000000003</v>
          </cell>
        </row>
        <row r="73">
          <cell r="A73" t="str">
            <v>GENERAL CÂMARA - RS2008</v>
          </cell>
          <cell r="B73" t="str">
            <v>GENERAL CÂMARA - RS</v>
          </cell>
          <cell r="C73">
            <v>2008</v>
          </cell>
          <cell r="D73">
            <v>86407.91399999999</v>
          </cell>
        </row>
        <row r="74">
          <cell r="A74" t="str">
            <v>GENERAL CÂMARA - RS2009</v>
          </cell>
          <cell r="B74" t="str">
            <v>GENERAL CÂMARA - RS</v>
          </cell>
          <cell r="C74">
            <v>2009</v>
          </cell>
          <cell r="D74">
            <v>107001.54700000001</v>
          </cell>
        </row>
        <row r="75">
          <cell r="A75" t="str">
            <v>GENERAL CÂMARA - RS2010</v>
          </cell>
          <cell r="B75" t="str">
            <v>GENERAL CÂMARA - RS</v>
          </cell>
          <cell r="C75">
            <v>2010</v>
          </cell>
          <cell r="D75">
            <v>95701.858467777143</v>
          </cell>
        </row>
        <row r="76">
          <cell r="A76" t="str">
            <v>GENERAL CÂMARA - RS2011</v>
          </cell>
          <cell r="B76" t="str">
            <v>GENERAL CÂMARA - RS</v>
          </cell>
          <cell r="C76">
            <v>2011</v>
          </cell>
          <cell r="D76">
            <v>90960.438817062372</v>
          </cell>
        </row>
        <row r="77">
          <cell r="A77" t="str">
            <v>GENERAL CÂMARA - RS2012</v>
          </cell>
          <cell r="B77" t="str">
            <v>GENERAL CÂMARA - RS</v>
          </cell>
          <cell r="C77">
            <v>2012</v>
          </cell>
          <cell r="D77">
            <v>91727.256373842072</v>
          </cell>
        </row>
        <row r="78">
          <cell r="A78" t="str">
            <v>GENERAL CÂMARA - RS2013</v>
          </cell>
          <cell r="B78" t="str">
            <v>GENERAL CÂMARA - RS</v>
          </cell>
          <cell r="C78">
            <v>2013</v>
          </cell>
          <cell r="D78">
            <v>126781.59309218502</v>
          </cell>
        </row>
        <row r="79">
          <cell r="A79" t="str">
            <v>MINAS DO LEÃO - RS2007</v>
          </cell>
          <cell r="B79" t="str">
            <v>MINAS DO LEÃO - RS</v>
          </cell>
          <cell r="C79">
            <v>2007</v>
          </cell>
          <cell r="D79">
            <v>75004.866999999998</v>
          </cell>
        </row>
        <row r="80">
          <cell r="A80" t="str">
            <v>MINAS DO LEÃO - RS2008</v>
          </cell>
          <cell r="B80" t="str">
            <v>MINAS DO LEÃO - RS</v>
          </cell>
          <cell r="C80">
            <v>2008</v>
          </cell>
          <cell r="D80">
            <v>75851.721999999994</v>
          </cell>
        </row>
        <row r="81">
          <cell r="A81" t="str">
            <v>MINAS DO LEÃO - RS2009</v>
          </cell>
          <cell r="B81" t="str">
            <v>MINAS DO LEÃO - RS</v>
          </cell>
          <cell r="C81">
            <v>2009</v>
          </cell>
          <cell r="D81">
            <v>83662.653000000006</v>
          </cell>
        </row>
        <row r="82">
          <cell r="A82" t="str">
            <v>MINAS DO LEÃO - RS2010</v>
          </cell>
          <cell r="B82" t="str">
            <v>MINAS DO LEÃO - RS</v>
          </cell>
          <cell r="C82">
            <v>2010</v>
          </cell>
          <cell r="D82">
            <v>86109.05604421816</v>
          </cell>
        </row>
        <row r="83">
          <cell r="A83" t="str">
            <v>MINAS DO LEÃO - RS2011</v>
          </cell>
          <cell r="B83" t="str">
            <v>MINAS DO LEÃO - RS</v>
          </cell>
          <cell r="C83">
            <v>2011</v>
          </cell>
          <cell r="D83">
            <v>79107.751641058028</v>
          </cell>
        </row>
        <row r="84">
          <cell r="A84" t="str">
            <v>MINAS DO LEÃO - RS2012</v>
          </cell>
          <cell r="B84" t="str">
            <v>MINAS DO LEÃO - RS</v>
          </cell>
          <cell r="C84">
            <v>2012</v>
          </cell>
          <cell r="D84">
            <v>92102.418179825851</v>
          </cell>
        </row>
        <row r="85">
          <cell r="A85" t="str">
            <v>MINAS DO LEÃO - RS2013</v>
          </cell>
          <cell r="B85" t="str">
            <v>MINAS DO LEÃO - RS</v>
          </cell>
          <cell r="C85">
            <v>2013</v>
          </cell>
          <cell r="D85">
            <v>122814.16785660408</v>
          </cell>
        </row>
        <row r="86">
          <cell r="A86" t="str">
            <v>SÃO JERÔNIMO - RS2007</v>
          </cell>
          <cell r="B86" t="str">
            <v>SÃO JERÔNIMO - RS</v>
          </cell>
          <cell r="C86">
            <v>2007</v>
          </cell>
          <cell r="D86">
            <v>241233.48799999998</v>
          </cell>
        </row>
        <row r="87">
          <cell r="A87" t="str">
            <v>SÃO JERÔNIMO - RS2008</v>
          </cell>
          <cell r="B87" t="str">
            <v>SÃO JERÔNIMO - RS</v>
          </cell>
          <cell r="C87">
            <v>2008</v>
          </cell>
          <cell r="D87">
            <v>260474.01200000002</v>
          </cell>
        </row>
        <row r="88">
          <cell r="A88" t="str">
            <v>SÃO JERÔNIMO - RS2009</v>
          </cell>
          <cell r="B88" t="str">
            <v>SÃO JERÔNIMO - RS</v>
          </cell>
          <cell r="C88">
            <v>2009</v>
          </cell>
          <cell r="D88">
            <v>284576.77600000001</v>
          </cell>
        </row>
        <row r="89">
          <cell r="A89" t="str">
            <v>SÃO JERÔNIMO - RS2010</v>
          </cell>
          <cell r="B89" t="str">
            <v>SÃO JERÔNIMO - RS</v>
          </cell>
          <cell r="C89">
            <v>2010</v>
          </cell>
          <cell r="D89">
            <v>344282.28813104477</v>
          </cell>
        </row>
        <row r="90">
          <cell r="A90" t="str">
            <v>SÃO JERÔNIMO - RS2011</v>
          </cell>
          <cell r="B90" t="str">
            <v>SÃO JERÔNIMO - RS</v>
          </cell>
          <cell r="C90">
            <v>2011</v>
          </cell>
          <cell r="D90">
            <v>361180.70540807175</v>
          </cell>
        </row>
        <row r="91">
          <cell r="A91" t="str">
            <v>SÃO JERÔNIMO - RS2012</v>
          </cell>
          <cell r="B91" t="str">
            <v>SÃO JERÔNIMO - RS</v>
          </cell>
          <cell r="C91">
            <v>2012</v>
          </cell>
          <cell r="D91">
            <v>394622.10039454384</v>
          </cell>
        </row>
        <row r="92">
          <cell r="A92" t="str">
            <v>SÃO JERÔNIMO - RS2013</v>
          </cell>
          <cell r="B92" t="str">
            <v>SÃO JERÔNIMO - RS</v>
          </cell>
          <cell r="C92">
            <v>2013</v>
          </cell>
          <cell r="D92">
            <v>413216.41233502468</v>
          </cell>
        </row>
        <row r="93">
          <cell r="A93" t="str">
            <v>TAPES - RS2007</v>
          </cell>
          <cell r="B93" t="str">
            <v>TAPES - RS</v>
          </cell>
          <cell r="C93">
            <v>2007</v>
          </cell>
          <cell r="D93">
            <v>144733.30599999998</v>
          </cell>
        </row>
        <row r="94">
          <cell r="A94" t="str">
            <v>TAPES - RS2008</v>
          </cell>
          <cell r="B94" t="str">
            <v>TAPES - RS</v>
          </cell>
          <cell r="C94">
            <v>2008</v>
          </cell>
          <cell r="D94">
            <v>203910.73699999999</v>
          </cell>
        </row>
        <row r="95">
          <cell r="A95" t="str">
            <v>TAPES - RS2009</v>
          </cell>
          <cell r="B95" t="str">
            <v>TAPES - RS</v>
          </cell>
          <cell r="C95">
            <v>2009</v>
          </cell>
          <cell r="D95">
            <v>201850.02999999997</v>
          </cell>
        </row>
        <row r="96">
          <cell r="A96" t="str">
            <v>TAPES - RS2010</v>
          </cell>
          <cell r="B96" t="str">
            <v>TAPES - RS</v>
          </cell>
          <cell r="C96">
            <v>2010</v>
          </cell>
          <cell r="D96">
            <v>206421.96639046012</v>
          </cell>
        </row>
        <row r="97">
          <cell r="A97" t="str">
            <v>TAPES - RS2011</v>
          </cell>
          <cell r="B97" t="str">
            <v>TAPES - RS</v>
          </cell>
          <cell r="C97">
            <v>2011</v>
          </cell>
          <cell r="D97">
            <v>213832.94820912072</v>
          </cell>
        </row>
        <row r="98">
          <cell r="A98" t="str">
            <v>TAPES - RS2012</v>
          </cell>
          <cell r="B98" t="str">
            <v>TAPES - RS</v>
          </cell>
          <cell r="C98">
            <v>2012</v>
          </cell>
          <cell r="D98">
            <v>231286.91650697569</v>
          </cell>
        </row>
        <row r="99">
          <cell r="A99" t="str">
            <v>TAPES - RS2013</v>
          </cell>
          <cell r="B99" t="str">
            <v>TAPES - RS</v>
          </cell>
          <cell r="C99">
            <v>2013</v>
          </cell>
          <cell r="D99">
            <v>271751.4934022777</v>
          </cell>
        </row>
        <row r="100">
          <cell r="A100" t="str">
            <v>TRIUNFO - RS2007</v>
          </cell>
          <cell r="B100" t="str">
            <v>TRIUNFO - RS</v>
          </cell>
          <cell r="C100">
            <v>2007</v>
          </cell>
          <cell r="D100">
            <v>4704462.5460000001</v>
          </cell>
        </row>
        <row r="101">
          <cell r="A101" t="str">
            <v>TRIUNFO - RS2008</v>
          </cell>
          <cell r="B101" t="str">
            <v>TRIUNFO - RS</v>
          </cell>
          <cell r="C101">
            <v>2008</v>
          </cell>
          <cell r="D101">
            <v>5401032.4800000004</v>
          </cell>
        </row>
        <row r="102">
          <cell r="A102" t="str">
            <v>TRIUNFO - RS2009</v>
          </cell>
          <cell r="B102" t="str">
            <v>TRIUNFO - RS</v>
          </cell>
          <cell r="C102">
            <v>2009</v>
          </cell>
          <cell r="D102">
            <v>5216372.2650000006</v>
          </cell>
        </row>
        <row r="103">
          <cell r="A103" t="str">
            <v>TRIUNFO - RS2010</v>
          </cell>
          <cell r="B103" t="str">
            <v>TRIUNFO - RS</v>
          </cell>
          <cell r="C103">
            <v>2010</v>
          </cell>
          <cell r="D103">
            <v>5687667.8469117917</v>
          </cell>
        </row>
        <row r="104">
          <cell r="A104" t="str">
            <v>TRIUNFO - RS2011</v>
          </cell>
          <cell r="B104" t="str">
            <v>TRIUNFO - RS</v>
          </cell>
          <cell r="C104">
            <v>2011</v>
          </cell>
          <cell r="D104">
            <v>5238750.7316375291</v>
          </cell>
        </row>
        <row r="105">
          <cell r="A105" t="str">
            <v>TRIUNFO - RS2012</v>
          </cell>
          <cell r="B105" t="str">
            <v>TRIUNFO - RS</v>
          </cell>
          <cell r="C105">
            <v>2012</v>
          </cell>
          <cell r="D105">
            <v>5609036.5277236328</v>
          </cell>
        </row>
        <row r="106">
          <cell r="A106" t="str">
            <v>TRIUNFO - RS2013</v>
          </cell>
          <cell r="B106" t="str">
            <v>TRIUNFO - RS</v>
          </cell>
          <cell r="C106">
            <v>2013</v>
          </cell>
          <cell r="D106">
            <v>5900492.1660299376</v>
          </cell>
        </row>
        <row r="107">
          <cell r="A107" t="str">
            <v>DIANÓPOLIS - TO2007</v>
          </cell>
          <cell r="B107" t="str">
            <v>DIANÓPOLIS - TO</v>
          </cell>
          <cell r="C107">
            <v>2007</v>
          </cell>
          <cell r="D107">
            <v>165414.15899999999</v>
          </cell>
        </row>
        <row r="108">
          <cell r="A108" t="str">
            <v>DIANÓPOLIS - TO2008</v>
          </cell>
          <cell r="B108" t="str">
            <v>DIANÓPOLIS - TO</v>
          </cell>
          <cell r="C108">
            <v>2008</v>
          </cell>
          <cell r="D108">
            <v>211330.49100000001</v>
          </cell>
        </row>
        <row r="109">
          <cell r="A109" t="str">
            <v>DIANÓPOLIS - TO2009</v>
          </cell>
          <cell r="B109" t="str">
            <v>DIANÓPOLIS - TO</v>
          </cell>
          <cell r="C109">
            <v>2009</v>
          </cell>
          <cell r="D109">
            <v>217537.35700000002</v>
          </cell>
        </row>
        <row r="110">
          <cell r="A110" t="str">
            <v>DIANÓPOLIS - TO2010</v>
          </cell>
          <cell r="B110" t="str">
            <v>DIANÓPOLIS - TO</v>
          </cell>
          <cell r="C110">
            <v>2010</v>
          </cell>
          <cell r="D110">
            <v>264022.32853555301</v>
          </cell>
        </row>
        <row r="111">
          <cell r="A111" t="str">
            <v>DIANÓPOLIS - TO2011</v>
          </cell>
          <cell r="B111" t="str">
            <v>DIANÓPOLIS - TO</v>
          </cell>
          <cell r="C111">
            <v>2011</v>
          </cell>
          <cell r="D111">
            <v>278799.93108728965</v>
          </cell>
        </row>
        <row r="112">
          <cell r="A112" t="str">
            <v>DIANÓPOLIS - TO2012</v>
          </cell>
          <cell r="B112" t="str">
            <v>DIANÓPOLIS - TO</v>
          </cell>
          <cell r="C112">
            <v>2012</v>
          </cell>
          <cell r="D112">
            <v>304296.43031790922</v>
          </cell>
        </row>
        <row r="113">
          <cell r="A113" t="str">
            <v>DIANÓPOLIS - TO2013</v>
          </cell>
          <cell r="B113" t="str">
            <v>DIANÓPOLIS - TO</v>
          </cell>
          <cell r="C113">
            <v>2013</v>
          </cell>
          <cell r="D113">
            <v>297761.13270515867</v>
          </cell>
        </row>
        <row r="114">
          <cell r="A114" t="str">
            <v>TOCANTINS2007</v>
          </cell>
          <cell r="B114" t="str">
            <v>TOCANTINS</v>
          </cell>
          <cell r="C114">
            <v>2007</v>
          </cell>
          <cell r="D114">
            <v>11094063.357000001</v>
          </cell>
        </row>
        <row r="115">
          <cell r="A115" t="str">
            <v>TOCANTINS2008</v>
          </cell>
          <cell r="B115" t="str">
            <v>TOCANTINS</v>
          </cell>
          <cell r="C115">
            <v>2008</v>
          </cell>
          <cell r="D115">
            <v>13090265.796</v>
          </cell>
        </row>
        <row r="116">
          <cell r="A116" t="str">
            <v>TOCANTINS2009</v>
          </cell>
          <cell r="B116" t="str">
            <v>TOCANTINS</v>
          </cell>
          <cell r="C116">
            <v>2009</v>
          </cell>
          <cell r="D116">
            <v>14571365.601</v>
          </cell>
        </row>
        <row r="117">
          <cell r="A117" t="str">
            <v>TOCANTINS2010</v>
          </cell>
          <cell r="B117" t="str">
            <v>TOCANTINS</v>
          </cell>
          <cell r="C117">
            <v>2010</v>
          </cell>
          <cell r="D117">
            <v>16406310.095665306</v>
          </cell>
        </row>
        <row r="118">
          <cell r="A118" t="str">
            <v>TOCANTINS2011</v>
          </cell>
          <cell r="B118" t="str">
            <v>TOCANTINS</v>
          </cell>
          <cell r="C118">
            <v>2011</v>
          </cell>
          <cell r="D118">
            <v>18355576.495525829</v>
          </cell>
        </row>
        <row r="119">
          <cell r="A119" t="str">
            <v>TOCANTINS2012</v>
          </cell>
          <cell r="B119" t="str">
            <v>TOCANTINS</v>
          </cell>
          <cell r="C119">
            <v>2012</v>
          </cell>
          <cell r="D119">
            <v>20675568.350222152</v>
          </cell>
        </row>
        <row r="120">
          <cell r="A120" t="str">
            <v>TOCANTINS2013</v>
          </cell>
          <cell r="B120" t="str">
            <v>TOCANTINS</v>
          </cell>
          <cell r="C120">
            <v>2013</v>
          </cell>
          <cell r="D120">
            <v>23778285.987373758</v>
          </cell>
        </row>
        <row r="121">
          <cell r="A121" t="str">
            <v>NORTE2007</v>
          </cell>
          <cell r="B121" t="str">
            <v>NORTE</v>
          </cell>
          <cell r="C121">
            <v>2007</v>
          </cell>
          <cell r="D121">
            <v>133578390.94400005</v>
          </cell>
        </row>
        <row r="122">
          <cell r="A122" t="str">
            <v>NORTE2008</v>
          </cell>
          <cell r="B122" t="str">
            <v>NORTE</v>
          </cell>
          <cell r="C122">
            <v>2008</v>
          </cell>
          <cell r="D122">
            <v>154703432.9389998</v>
          </cell>
        </row>
        <row r="123">
          <cell r="A123" t="str">
            <v>NORTE2009</v>
          </cell>
          <cell r="B123" t="str">
            <v>NORTE</v>
          </cell>
          <cell r="C123">
            <v>2009</v>
          </cell>
          <cell r="D123">
            <v>163207955.98700011</v>
          </cell>
        </row>
        <row r="124">
          <cell r="A124" t="str">
            <v>NORTE2010</v>
          </cell>
          <cell r="B124" t="str">
            <v>NORTE</v>
          </cell>
          <cell r="C124">
            <v>2010</v>
          </cell>
          <cell r="D124">
            <v>207111153.70667136</v>
          </cell>
        </row>
        <row r="125">
          <cell r="A125" t="str">
            <v>NORTE2011</v>
          </cell>
          <cell r="B125" t="str">
            <v>NORTE</v>
          </cell>
          <cell r="C125">
            <v>2011</v>
          </cell>
          <cell r="D125">
            <v>241090374.31312424</v>
          </cell>
        </row>
        <row r="126">
          <cell r="A126" t="str">
            <v>NORTE2012</v>
          </cell>
          <cell r="B126" t="str">
            <v>NORTE</v>
          </cell>
          <cell r="C126">
            <v>2012</v>
          </cell>
          <cell r="D126">
            <v>258770936.83706239</v>
          </cell>
        </row>
        <row r="127">
          <cell r="A127" t="str">
            <v>NORTE2013</v>
          </cell>
          <cell r="B127" t="str">
            <v>NORTE</v>
          </cell>
          <cell r="C127">
            <v>2013</v>
          </cell>
          <cell r="D127">
            <v>292341722.52689844</v>
          </cell>
        </row>
        <row r="128">
          <cell r="A128" t="str">
            <v>NORDESTE2007</v>
          </cell>
          <cell r="B128" t="str">
            <v>NORDESTE</v>
          </cell>
          <cell r="C128">
            <v>2007</v>
          </cell>
          <cell r="D128">
            <v>347797041.03900015</v>
          </cell>
        </row>
        <row r="129">
          <cell r="A129" t="str">
            <v>NORDESTE2008</v>
          </cell>
          <cell r="B129" t="str">
            <v>NORDESTE</v>
          </cell>
          <cell r="C129">
            <v>2008</v>
          </cell>
          <cell r="D129">
            <v>397499827.23499995</v>
          </cell>
        </row>
        <row r="130">
          <cell r="A130" t="str">
            <v>NORDESTE2009</v>
          </cell>
          <cell r="B130" t="str">
            <v>NORDESTE</v>
          </cell>
          <cell r="C130">
            <v>2009</v>
          </cell>
          <cell r="D130">
            <v>437719729.75200051</v>
          </cell>
        </row>
        <row r="131">
          <cell r="A131" t="str">
            <v>NORDESTE2010</v>
          </cell>
          <cell r="B131" t="str">
            <v>NORDESTE</v>
          </cell>
          <cell r="C131">
            <v>2010</v>
          </cell>
          <cell r="D131">
            <v>522765209.28333229</v>
          </cell>
        </row>
        <row r="132">
          <cell r="A132" t="str">
            <v>NORDESTE2011</v>
          </cell>
          <cell r="B132" t="str">
            <v>NORDESTE</v>
          </cell>
          <cell r="C132">
            <v>2011</v>
          </cell>
          <cell r="D132">
            <v>583414354.97657204</v>
          </cell>
        </row>
        <row r="133">
          <cell r="A133" t="str">
            <v>NORDESTE2012</v>
          </cell>
          <cell r="B133" t="str">
            <v>NORDESTE</v>
          </cell>
          <cell r="C133">
            <v>2012</v>
          </cell>
          <cell r="D133">
            <v>652258812.01606047</v>
          </cell>
        </row>
        <row r="134">
          <cell r="A134" t="str">
            <v>NORDESTE2013</v>
          </cell>
          <cell r="B134" t="str">
            <v>NORDESTE</v>
          </cell>
          <cell r="C134">
            <v>2013</v>
          </cell>
          <cell r="D134">
            <v>722809161.42947316</v>
          </cell>
        </row>
        <row r="135">
          <cell r="A135" t="str">
            <v>PIAUÍ2007</v>
          </cell>
          <cell r="B135" t="str">
            <v>PIAUÍ</v>
          </cell>
          <cell r="C135">
            <v>2007</v>
          </cell>
          <cell r="D135">
            <v>14135869.66</v>
          </cell>
        </row>
        <row r="136">
          <cell r="A136" t="str">
            <v>PIAUÍ2008</v>
          </cell>
          <cell r="B136" t="str">
            <v>PIAUÍ</v>
          </cell>
          <cell r="C136">
            <v>2008</v>
          </cell>
          <cell r="D136">
            <v>16760272.082000004</v>
          </cell>
        </row>
        <row r="137">
          <cell r="A137" t="str">
            <v>PIAUÍ2009</v>
          </cell>
          <cell r="B137" t="str">
            <v>PIAUÍ</v>
          </cell>
          <cell r="C137">
            <v>2009</v>
          </cell>
          <cell r="D137">
            <v>437719729.75200051</v>
          </cell>
        </row>
        <row r="138">
          <cell r="A138" t="str">
            <v>PIAUÍ2010</v>
          </cell>
          <cell r="B138" t="str">
            <v>PIAUÍ</v>
          </cell>
          <cell r="C138">
            <v>2010</v>
          </cell>
          <cell r="D138">
            <v>22271222.260496292</v>
          </cell>
        </row>
        <row r="139">
          <cell r="A139" t="str">
            <v>PIAUÍ2011</v>
          </cell>
          <cell r="B139" t="str">
            <v>PIAUÍ</v>
          </cell>
          <cell r="C139">
            <v>2011</v>
          </cell>
          <cell r="D139">
            <v>25948599.006306462</v>
          </cell>
        </row>
        <row r="140">
          <cell r="A140" t="str">
            <v>PIAUÍ2012</v>
          </cell>
          <cell r="B140" t="str">
            <v>PIAUÍ</v>
          </cell>
          <cell r="C140">
            <v>2012</v>
          </cell>
          <cell r="D140">
            <v>28626531.65467532</v>
          </cell>
        </row>
        <row r="141">
          <cell r="A141" t="str">
            <v>PIAUÍ2013</v>
          </cell>
          <cell r="B141" t="str">
            <v>PIAUÍ</v>
          </cell>
          <cell r="C141">
            <v>2013</v>
          </cell>
          <cell r="D141">
            <v>31239985.726688042</v>
          </cell>
        </row>
        <row r="142">
          <cell r="A142" t="str">
            <v>SÃO JULIÃO - PI2007</v>
          </cell>
          <cell r="B142" t="str">
            <v>SÃO JULIÃO - PI</v>
          </cell>
          <cell r="C142">
            <v>2007</v>
          </cell>
          <cell r="D142">
            <v>16333.663</v>
          </cell>
        </row>
        <row r="143">
          <cell r="A143" t="str">
            <v>SÃO JULIÃO - PI2008</v>
          </cell>
          <cell r="B143" t="str">
            <v>SÃO JULIÃO - PI</v>
          </cell>
          <cell r="C143">
            <v>2008</v>
          </cell>
          <cell r="D143">
            <v>22495.602999999999</v>
          </cell>
        </row>
        <row r="144">
          <cell r="A144" t="str">
            <v>SÃO JULIÃO - PI2009</v>
          </cell>
          <cell r="B144" t="str">
            <v>SÃO JULIÃO - PI</v>
          </cell>
          <cell r="C144">
            <v>2009</v>
          </cell>
          <cell r="D144">
            <v>20753.165999999997</v>
          </cell>
        </row>
        <row r="145">
          <cell r="A145" t="str">
            <v>SÃO JULIÃO - PI2010</v>
          </cell>
          <cell r="B145" t="str">
            <v>SÃO JULIÃO - PI</v>
          </cell>
          <cell r="C145">
            <v>2010</v>
          </cell>
          <cell r="D145">
            <v>21432.626051218249</v>
          </cell>
        </row>
        <row r="146">
          <cell r="A146" t="str">
            <v>SÃO JULIÃO - PI2011</v>
          </cell>
          <cell r="B146" t="str">
            <v>SÃO JULIÃO - PI</v>
          </cell>
          <cell r="C146">
            <v>2011</v>
          </cell>
          <cell r="D146">
            <v>25228.216881281511</v>
          </cell>
        </row>
        <row r="147">
          <cell r="A147" t="str">
            <v>SÃO JULIÃO - PI2012</v>
          </cell>
          <cell r="B147" t="str">
            <v>SÃO JULIÃO - PI</v>
          </cell>
          <cell r="C147">
            <v>2012</v>
          </cell>
          <cell r="D147">
            <v>26048.88660408639</v>
          </cell>
        </row>
        <row r="148">
          <cell r="A148" t="str">
            <v>SÃO JULIÃO - PI2013</v>
          </cell>
          <cell r="B148" t="str">
            <v>SÃO JULIÃO - PI</v>
          </cell>
          <cell r="C148">
            <v>2013</v>
          </cell>
          <cell r="D148">
            <v>29161.576596720759</v>
          </cell>
        </row>
        <row r="149">
          <cell r="A149" t="str">
            <v>SÃO JOÃO DO PIAUÍ - PI2007</v>
          </cell>
          <cell r="B149" t="str">
            <v>SÃO JOÃO DO PIAUÍ - PI</v>
          </cell>
          <cell r="C149">
            <v>2007</v>
          </cell>
          <cell r="D149">
            <v>60134.025999999998</v>
          </cell>
        </row>
        <row r="150">
          <cell r="A150" t="str">
            <v>SÃO JOÃO DO PIAUÍ - PI2008</v>
          </cell>
          <cell r="B150" t="str">
            <v>SÃO JOÃO DO PIAUÍ - PI</v>
          </cell>
          <cell r="C150">
            <v>2008</v>
          </cell>
          <cell r="D150">
            <v>71642.13</v>
          </cell>
        </row>
        <row r="151">
          <cell r="A151" t="str">
            <v>SÃO JOÃO DO PIAUÍ - PI2009</v>
          </cell>
          <cell r="B151" t="str">
            <v>SÃO JOÃO DO PIAUÍ - PI</v>
          </cell>
          <cell r="C151">
            <v>2009</v>
          </cell>
          <cell r="D151">
            <v>73802.637000000002</v>
          </cell>
        </row>
        <row r="152">
          <cell r="A152" t="str">
            <v>SÃO JOÃO DO PIAUÍ - PI2010</v>
          </cell>
          <cell r="B152" t="str">
            <v>SÃO JOÃO DO PIAUÍ - PI</v>
          </cell>
          <cell r="C152">
            <v>2010</v>
          </cell>
          <cell r="D152">
            <v>90668.662847339772</v>
          </cell>
        </row>
        <row r="153">
          <cell r="A153" t="str">
            <v>SÃO JOÃO DO PIAUÍ - PI2011</v>
          </cell>
          <cell r="B153" t="str">
            <v>SÃO JOÃO DO PIAUÍ - PI</v>
          </cell>
          <cell r="C153">
            <v>2011</v>
          </cell>
          <cell r="D153">
            <v>102961.22180438144</v>
          </cell>
        </row>
        <row r="154">
          <cell r="A154" t="str">
            <v>SÃO JOÃO DO PIAUÍ - PI2012</v>
          </cell>
          <cell r="B154" t="str">
            <v>SÃO JOÃO DO PIAUÍ - PI</v>
          </cell>
          <cell r="C154">
            <v>2012</v>
          </cell>
          <cell r="D154">
            <v>122262.11876904758</v>
          </cell>
        </row>
        <row r="155">
          <cell r="A155" t="str">
            <v>SÃO JOÃO DO PIAUÍ - PI2013</v>
          </cell>
          <cell r="B155" t="str">
            <v>SÃO JOÃO DO PIAUÍ - PI</v>
          </cell>
          <cell r="C155">
            <v>2013</v>
          </cell>
          <cell r="D155">
            <v>145455.46252727936</v>
          </cell>
        </row>
        <row r="156">
          <cell r="A156" t="str">
            <v>FRONTEIRAS - PI2007</v>
          </cell>
          <cell r="B156" t="str">
            <v>FRONTEIRAS - PI</v>
          </cell>
          <cell r="C156">
            <v>2007</v>
          </cell>
          <cell r="D156">
            <v>117460.77100000001</v>
          </cell>
        </row>
        <row r="157">
          <cell r="A157" t="str">
            <v>FRONTEIRAS - PI2008</v>
          </cell>
          <cell r="B157" t="str">
            <v>FRONTEIRAS - PI</v>
          </cell>
          <cell r="C157">
            <v>2008</v>
          </cell>
          <cell r="D157">
            <v>203582.37300000002</v>
          </cell>
        </row>
        <row r="158">
          <cell r="A158" t="str">
            <v>FRONTEIRAS - PI2009</v>
          </cell>
          <cell r="B158" t="str">
            <v>FRONTEIRAS - PI</v>
          </cell>
          <cell r="C158">
            <v>2009</v>
          </cell>
          <cell r="D158">
            <v>164736.166</v>
          </cell>
        </row>
        <row r="159">
          <cell r="A159" t="str">
            <v>FRONTEIRAS - PI2010</v>
          </cell>
          <cell r="B159" t="str">
            <v>FRONTEIRAS - PI</v>
          </cell>
          <cell r="C159">
            <v>2010</v>
          </cell>
          <cell r="D159">
            <v>185990.71654134177</v>
          </cell>
        </row>
        <row r="160">
          <cell r="A160" t="str">
            <v>FRONTEIRAS - PI2011</v>
          </cell>
          <cell r="B160" t="str">
            <v>FRONTEIRAS - PI</v>
          </cell>
          <cell r="C160">
            <v>2011</v>
          </cell>
          <cell r="D160">
            <v>201097.63078368673</v>
          </cell>
        </row>
        <row r="161">
          <cell r="A161" t="str">
            <v>FRONTEIRAS - PI2012</v>
          </cell>
          <cell r="B161" t="str">
            <v>FRONTEIRAS - PI</v>
          </cell>
          <cell r="C161">
            <v>2012</v>
          </cell>
          <cell r="D161">
            <v>202617.25923605007</v>
          </cell>
        </row>
        <row r="162">
          <cell r="A162" t="str">
            <v>FRONTEIRAS - PI2013</v>
          </cell>
          <cell r="B162" t="str">
            <v>FRONTEIRAS - PI</v>
          </cell>
          <cell r="C162">
            <v>2013</v>
          </cell>
          <cell r="D162">
            <v>189135.4596733753</v>
          </cell>
        </row>
        <row r="163">
          <cell r="A163" t="str">
            <v>ALEGRETE DO PIAUÍ - PI2007</v>
          </cell>
          <cell r="B163" t="str">
            <v>ALEGRETE DO PIAUÍ - PI</v>
          </cell>
          <cell r="C163">
            <v>2007</v>
          </cell>
          <cell r="D163">
            <v>13537.328</v>
          </cell>
        </row>
        <row r="164">
          <cell r="A164" t="str">
            <v>ALEGRETE DO PIAUÍ - PI2008</v>
          </cell>
          <cell r="B164" t="str">
            <v>ALEGRETE DO PIAUÍ - PI</v>
          </cell>
          <cell r="C164">
            <v>2008</v>
          </cell>
          <cell r="D164">
            <v>23759.3</v>
          </cell>
        </row>
        <row r="165">
          <cell r="A165" t="str">
            <v>ALEGRETE DO PIAUÍ - PI2009</v>
          </cell>
          <cell r="B165" t="str">
            <v>ALEGRETE DO PIAUÍ - PI</v>
          </cell>
          <cell r="C165">
            <v>2009</v>
          </cell>
          <cell r="D165">
            <v>21005.503000000001</v>
          </cell>
        </row>
        <row r="166">
          <cell r="A166" t="str">
            <v>ALEGRETE DO PIAUÍ - PI2010</v>
          </cell>
          <cell r="B166" t="str">
            <v>ALEGRETE DO PIAUÍ - PI</v>
          </cell>
          <cell r="C166">
            <v>2010</v>
          </cell>
          <cell r="D166">
            <v>19694.272978096098</v>
          </cell>
        </row>
        <row r="167">
          <cell r="A167" t="str">
            <v>ALEGRETE DO PIAUÍ - PI2011</v>
          </cell>
          <cell r="B167" t="str">
            <v>ALEGRETE DO PIAUÍ - PI</v>
          </cell>
          <cell r="C167">
            <v>2011</v>
          </cell>
          <cell r="D167">
            <v>22887.354591331248</v>
          </cell>
        </row>
        <row r="168">
          <cell r="A168" t="str">
            <v>ALEGRETE DO PIAUÍ - PI2012</v>
          </cell>
          <cell r="B168" t="str">
            <v>ALEGRETE DO PIAUÍ - PI</v>
          </cell>
          <cell r="C168">
            <v>2012</v>
          </cell>
          <cell r="D168">
            <v>22955.487748194617</v>
          </cell>
        </row>
        <row r="169">
          <cell r="A169" t="str">
            <v>ALEGRETE DO PIAUÍ - PI2013</v>
          </cell>
          <cell r="B169" t="str">
            <v>ALEGRETE DO PIAUÍ - PI</v>
          </cell>
          <cell r="C169">
            <v>2013</v>
          </cell>
          <cell r="D169">
            <v>24772.007343972946</v>
          </cell>
        </row>
        <row r="170">
          <cell r="A170" t="str">
            <v>BOCAÍNA - PI2007</v>
          </cell>
          <cell r="B170" t="str">
            <v>BOCAÍNA - PI</v>
          </cell>
          <cell r="C170">
            <v>2007</v>
          </cell>
          <cell r="D170">
            <v>18616.866000000002</v>
          </cell>
        </row>
        <row r="171">
          <cell r="A171" t="str">
            <v>BOCAÍNA - PI2008</v>
          </cell>
          <cell r="B171" t="str">
            <v>BOCAÍNA - PI</v>
          </cell>
          <cell r="C171">
            <v>2008</v>
          </cell>
          <cell r="D171">
            <v>14947.486999999999</v>
          </cell>
        </row>
        <row r="172">
          <cell r="A172" t="str">
            <v>BOCAÍNA - PI2009</v>
          </cell>
          <cell r="B172" t="str">
            <v>BOCAÍNA - PI</v>
          </cell>
          <cell r="C172">
            <v>2009</v>
          </cell>
          <cell r="D172">
            <v>15903.28</v>
          </cell>
        </row>
        <row r="173">
          <cell r="A173" t="str">
            <v>BOCAÍNA - PI2010</v>
          </cell>
          <cell r="B173" t="str">
            <v>BOCAÍNA - PI</v>
          </cell>
          <cell r="C173">
            <v>2010</v>
          </cell>
          <cell r="D173">
            <v>17472.662603411027</v>
          </cell>
        </row>
        <row r="174">
          <cell r="A174" t="str">
            <v>BOCAÍNA - PI2011</v>
          </cell>
          <cell r="B174" t="str">
            <v>BOCAÍNA - PI</v>
          </cell>
          <cell r="C174">
            <v>2011</v>
          </cell>
          <cell r="D174">
            <v>20396.9392487062</v>
          </cell>
        </row>
        <row r="175">
          <cell r="A175" t="str">
            <v>BOCAÍNA - PI2012</v>
          </cell>
          <cell r="B175" t="str">
            <v>BOCAÍNA - PI</v>
          </cell>
          <cell r="C175">
            <v>2012</v>
          </cell>
          <cell r="D175">
            <v>21913.671696138976</v>
          </cell>
        </row>
        <row r="176">
          <cell r="A176" t="str">
            <v>BOCAÍNA - PI2013</v>
          </cell>
          <cell r="B176" t="str">
            <v>BOCAÍNA - PI</v>
          </cell>
          <cell r="C176">
            <v>2013</v>
          </cell>
          <cell r="D176">
            <v>23856.338903742762</v>
          </cell>
        </row>
        <row r="177">
          <cell r="A177" t="str">
            <v>PICOS - PI2007</v>
          </cell>
          <cell r="B177" t="str">
            <v>PICOS - PI</v>
          </cell>
          <cell r="C177">
            <v>2007</v>
          </cell>
          <cell r="D177">
            <v>454438.24199999997</v>
          </cell>
        </row>
        <row r="178">
          <cell r="A178" t="str">
            <v>PICOS - PI2008</v>
          </cell>
          <cell r="B178" t="str">
            <v>PICOS - PI</v>
          </cell>
          <cell r="C178">
            <v>2008</v>
          </cell>
          <cell r="D178">
            <v>503217.67300000001</v>
          </cell>
        </row>
        <row r="179">
          <cell r="A179" t="str">
            <v>PICOS - PI2009</v>
          </cell>
          <cell r="B179" t="str">
            <v>PICOS - PI</v>
          </cell>
          <cell r="C179">
            <v>2009</v>
          </cell>
          <cell r="D179">
            <v>578523.06799999997</v>
          </cell>
        </row>
        <row r="180">
          <cell r="A180" t="str">
            <v>PICOS - PI2010</v>
          </cell>
          <cell r="B180" t="str">
            <v>PICOS - PI</v>
          </cell>
          <cell r="C180">
            <v>2010</v>
          </cell>
          <cell r="D180">
            <v>685402.16809656192</v>
          </cell>
        </row>
        <row r="181">
          <cell r="A181" t="str">
            <v>PICOS - PI2011</v>
          </cell>
          <cell r="B181" t="str">
            <v>PICOS - PI</v>
          </cell>
          <cell r="C181">
            <v>2011</v>
          </cell>
          <cell r="D181">
            <v>786079.70439585054</v>
          </cell>
        </row>
        <row r="182">
          <cell r="A182" t="str">
            <v>PICOS - PI2012</v>
          </cell>
          <cell r="B182" t="str">
            <v>PICOS - PI</v>
          </cell>
          <cell r="C182">
            <v>2012</v>
          </cell>
          <cell r="D182">
            <v>881901.58536655933</v>
          </cell>
        </row>
        <row r="183">
          <cell r="A183" t="str">
            <v>PICOS - PI2013</v>
          </cell>
          <cell r="B183" t="str">
            <v>PICOS - PI</v>
          </cell>
          <cell r="C183">
            <v>2013</v>
          </cell>
          <cell r="D183">
            <v>1037571.5793271627</v>
          </cell>
        </row>
        <row r="184">
          <cell r="A184" t="str">
            <v>PAES LANDIM - PI2007</v>
          </cell>
          <cell r="B184" t="str">
            <v>PAES LANDIM - PI</v>
          </cell>
          <cell r="C184">
            <v>2007</v>
          </cell>
          <cell r="D184">
            <v>11420.048999999999</v>
          </cell>
        </row>
        <row r="185">
          <cell r="A185" t="str">
            <v>PAES LANDIM - PI2008</v>
          </cell>
          <cell r="B185" t="str">
            <v>PAES LANDIM - PI</v>
          </cell>
          <cell r="C185">
            <v>2008</v>
          </cell>
          <cell r="D185">
            <v>12609.429</v>
          </cell>
        </row>
        <row r="186">
          <cell r="A186" t="str">
            <v>PAES LANDIM - PI2009</v>
          </cell>
          <cell r="B186" t="str">
            <v>PAES LANDIM - PI</v>
          </cell>
          <cell r="C186">
            <v>2009</v>
          </cell>
          <cell r="D186">
            <v>14569.79</v>
          </cell>
        </row>
        <row r="187">
          <cell r="A187" t="str">
            <v>PAES LANDIM - PI2010</v>
          </cell>
          <cell r="B187" t="str">
            <v>PAES LANDIM - PI</v>
          </cell>
          <cell r="C187">
            <v>2010</v>
          </cell>
          <cell r="D187">
            <v>16807.297204848455</v>
          </cell>
        </row>
        <row r="188">
          <cell r="A188" t="str">
            <v>PAES LANDIM - PI2011</v>
          </cell>
          <cell r="B188" t="str">
            <v>PAES LANDIM - PI</v>
          </cell>
          <cell r="C188">
            <v>2011</v>
          </cell>
          <cell r="D188">
            <v>20844.912709408363</v>
          </cell>
        </row>
        <row r="189">
          <cell r="A189" t="str">
            <v>PAES LANDIM - PI2012</v>
          </cell>
          <cell r="B189" t="str">
            <v>PAES LANDIM - PI</v>
          </cell>
          <cell r="C189">
            <v>2012</v>
          </cell>
          <cell r="D189">
            <v>21670.936399019149</v>
          </cell>
        </row>
        <row r="190">
          <cell r="A190" t="str">
            <v>PAES LANDIM - PI2013</v>
          </cell>
          <cell r="B190" t="str">
            <v>PAES LANDIM - PI</v>
          </cell>
          <cell r="C190">
            <v>2013</v>
          </cell>
          <cell r="D190">
            <v>23715.006845642871</v>
          </cell>
        </row>
        <row r="191">
          <cell r="A191" t="str">
            <v>ITAPORANGA - PB2007</v>
          </cell>
          <cell r="B191" t="str">
            <v>ITAPORANGA - PB</v>
          </cell>
          <cell r="C191">
            <v>2007</v>
          </cell>
          <cell r="D191">
            <v>81896.868999999992</v>
          </cell>
        </row>
        <row r="192">
          <cell r="A192" t="str">
            <v>ITAPORANGA - PB2008</v>
          </cell>
          <cell r="B192" t="str">
            <v>ITAPORANGA - PB</v>
          </cell>
          <cell r="C192">
            <v>2008</v>
          </cell>
          <cell r="D192">
            <v>98659.97099999999</v>
          </cell>
        </row>
        <row r="193">
          <cell r="A193" t="str">
            <v>ITAPORANGA - PB2009</v>
          </cell>
          <cell r="B193" t="str">
            <v>ITAPORANGA - PB</v>
          </cell>
          <cell r="C193">
            <v>2009</v>
          </cell>
          <cell r="D193">
            <v>110199.344</v>
          </cell>
        </row>
        <row r="194">
          <cell r="A194" t="str">
            <v>ITAPORANGA - PB2010</v>
          </cell>
          <cell r="B194" t="str">
            <v>ITAPORANGA - PB</v>
          </cell>
          <cell r="C194">
            <v>2010</v>
          </cell>
          <cell r="D194">
            <v>139187.1034429085</v>
          </cell>
        </row>
        <row r="195">
          <cell r="A195" t="str">
            <v>ITAPORANGA - PB2011</v>
          </cell>
          <cell r="B195" t="str">
            <v>ITAPORANGA - PB</v>
          </cell>
          <cell r="C195">
            <v>2011</v>
          </cell>
          <cell r="D195">
            <v>158395.27988389941</v>
          </cell>
        </row>
        <row r="196">
          <cell r="A196" t="str">
            <v>ITAPORANGA - PB2012</v>
          </cell>
          <cell r="B196" t="str">
            <v>ITAPORANGA - PB</v>
          </cell>
          <cell r="C196">
            <v>2012</v>
          </cell>
          <cell r="D196">
            <v>179717.29184412493</v>
          </cell>
        </row>
        <row r="197">
          <cell r="A197" t="str">
            <v>ITAPORANGA - PB2013</v>
          </cell>
          <cell r="B197" t="str">
            <v>ITAPORANGA - PB</v>
          </cell>
          <cell r="C197">
            <v>2013</v>
          </cell>
          <cell r="D197">
            <v>194805.37457804111</v>
          </cell>
        </row>
        <row r="198">
          <cell r="A198" t="str">
            <v>CUMARU - PE2007</v>
          </cell>
          <cell r="B198" t="str">
            <v>CUMARU - PE</v>
          </cell>
          <cell r="C198">
            <v>2007</v>
          </cell>
          <cell r="D198">
            <v>52724.567000000003</v>
          </cell>
        </row>
        <row r="199">
          <cell r="A199" t="str">
            <v>CUMARU - PE2008</v>
          </cell>
          <cell r="B199" t="str">
            <v>CUMARU - PE</v>
          </cell>
          <cell r="C199">
            <v>2008</v>
          </cell>
          <cell r="D199">
            <v>62856.504999999997</v>
          </cell>
        </row>
        <row r="200">
          <cell r="A200" t="str">
            <v>CUMARU - PE2009</v>
          </cell>
          <cell r="B200" t="str">
            <v>CUMARU - PE</v>
          </cell>
          <cell r="C200">
            <v>2009</v>
          </cell>
          <cell r="D200">
            <v>68108.103000000003</v>
          </cell>
        </row>
        <row r="201">
          <cell r="A201" t="str">
            <v>CUMARU - PE2010</v>
          </cell>
          <cell r="B201" t="str">
            <v>CUMARU - PE</v>
          </cell>
          <cell r="C201">
            <v>2010</v>
          </cell>
          <cell r="D201">
            <v>85395.792856529966</v>
          </cell>
        </row>
        <row r="202">
          <cell r="A202" t="str">
            <v>CUMARU - PE2011</v>
          </cell>
          <cell r="B202" t="str">
            <v>CUMARU - PE</v>
          </cell>
          <cell r="C202">
            <v>2011</v>
          </cell>
          <cell r="D202">
            <v>92655.084804020953</v>
          </cell>
        </row>
        <row r="203">
          <cell r="A203" t="str">
            <v>CUMARU - PE2012</v>
          </cell>
          <cell r="B203" t="str">
            <v>CUMARU - PE</v>
          </cell>
          <cell r="C203">
            <v>2012</v>
          </cell>
          <cell r="D203">
            <v>92120.093341014464</v>
          </cell>
        </row>
        <row r="204">
          <cell r="A204" t="str">
            <v>CUMARU - PE2013</v>
          </cell>
          <cell r="B204" t="str">
            <v>CUMARU - PE</v>
          </cell>
          <cell r="C204">
            <v>2013</v>
          </cell>
          <cell r="D204">
            <v>86160.80903231875</v>
          </cell>
        </row>
        <row r="205">
          <cell r="A205" t="str">
            <v>PERNAMBUCO2007</v>
          </cell>
          <cell r="B205" t="str">
            <v>PERNAMBUCO</v>
          </cell>
          <cell r="C205">
            <v>2007</v>
          </cell>
          <cell r="D205">
            <v>62255687.131999977</v>
          </cell>
        </row>
        <row r="206">
          <cell r="A206" t="str">
            <v>PERNAMBUCO2008</v>
          </cell>
          <cell r="B206" t="str">
            <v>PERNAMBUCO</v>
          </cell>
          <cell r="C206">
            <v>2008</v>
          </cell>
          <cell r="D206">
            <v>70440858.790999994</v>
          </cell>
        </row>
        <row r="207">
          <cell r="A207" t="str">
            <v>PERNAMBUCO2009</v>
          </cell>
          <cell r="B207" t="str">
            <v>PERNAMBUCO</v>
          </cell>
          <cell r="C207">
            <v>2009</v>
          </cell>
          <cell r="D207">
            <v>78428308.14199999</v>
          </cell>
        </row>
        <row r="208">
          <cell r="A208" t="str">
            <v>PERNAMBUCO2010</v>
          </cell>
          <cell r="B208" t="str">
            <v>PERNAMBUCO</v>
          </cell>
          <cell r="C208">
            <v>2010</v>
          </cell>
          <cell r="D208">
            <v>97187992.159160495</v>
          </cell>
        </row>
        <row r="209">
          <cell r="A209" t="str">
            <v>PERNAMBUCO2011</v>
          </cell>
          <cell r="B209" t="str">
            <v>PERNAMBUCO</v>
          </cell>
          <cell r="C209">
            <v>2011</v>
          </cell>
          <cell r="D209">
            <v>110136002.60651715</v>
          </cell>
        </row>
        <row r="210">
          <cell r="A210" t="str">
            <v>PERNAMBUCO2012</v>
          </cell>
          <cell r="B210" t="str">
            <v>PERNAMBUCO</v>
          </cell>
          <cell r="C210">
            <v>2012</v>
          </cell>
          <cell r="D210">
            <v>127793952.86562823</v>
          </cell>
        </row>
        <row r="211">
          <cell r="A211" t="str">
            <v>PERNAMBUCO2013</v>
          </cell>
          <cell r="B211" t="str">
            <v>PERNAMBUCO</v>
          </cell>
          <cell r="C211">
            <v>2013</v>
          </cell>
          <cell r="D211">
            <v>140727623.19308025</v>
          </cell>
        </row>
        <row r="212">
          <cell r="A212" t="str">
            <v>JOÃO PESSOA - PB2007</v>
          </cell>
          <cell r="B212" t="str">
            <v>JOÃO PESSOA - PB</v>
          </cell>
          <cell r="C212">
            <v>2007</v>
          </cell>
          <cell r="D212">
            <v>6759231.845999999</v>
          </cell>
        </row>
        <row r="213">
          <cell r="A213" t="str">
            <v>JOÃO PESSOA - PB2008</v>
          </cell>
          <cell r="B213" t="str">
            <v>JOÃO PESSOA - PB</v>
          </cell>
          <cell r="C213">
            <v>2008</v>
          </cell>
          <cell r="D213">
            <v>7658165.1270000003</v>
          </cell>
        </row>
        <row r="214">
          <cell r="A214" t="str">
            <v>JOÃO PESSOA - PB2009</v>
          </cell>
          <cell r="B214" t="str">
            <v>JOÃO PESSOA - PB</v>
          </cell>
          <cell r="C214">
            <v>2009</v>
          </cell>
          <cell r="D214">
            <v>8628421.2029999997</v>
          </cell>
        </row>
        <row r="215">
          <cell r="A215" t="str">
            <v>JOÃO PESSOA - PB2010</v>
          </cell>
          <cell r="B215" t="str">
            <v>JOÃO PESSOA - PB</v>
          </cell>
          <cell r="C215">
            <v>2010</v>
          </cell>
          <cell r="D215">
            <v>10875437.743462142</v>
          </cell>
        </row>
        <row r="216">
          <cell r="A216" t="str">
            <v>JOÃO PESSOA - PB2011</v>
          </cell>
          <cell r="B216" t="str">
            <v>JOÃO PESSOA - PB</v>
          </cell>
          <cell r="C216">
            <v>2011</v>
          </cell>
          <cell r="D216">
            <v>11639079.737716539</v>
          </cell>
        </row>
        <row r="217">
          <cell r="A217" t="str">
            <v>JOÃO PESSOA - PB2012</v>
          </cell>
          <cell r="B217" t="str">
            <v>JOÃO PESSOA - PB</v>
          </cell>
          <cell r="C217">
            <v>2012</v>
          </cell>
          <cell r="D217">
            <v>13843818.356981819</v>
          </cell>
        </row>
        <row r="218">
          <cell r="A218" t="str">
            <v>JOÃO PESSOA - PB2013</v>
          </cell>
          <cell r="B218" t="str">
            <v>JOÃO PESSOA - PB</v>
          </cell>
          <cell r="C218">
            <v>2013</v>
          </cell>
          <cell r="D218">
            <v>14841805.030255487</v>
          </cell>
        </row>
        <row r="219">
          <cell r="A219" t="str">
            <v>NOVA FLORESTA - PB2007</v>
          </cell>
          <cell r="B219" t="str">
            <v>NOVA FLORESTA - PB</v>
          </cell>
          <cell r="C219">
            <v>2007</v>
          </cell>
          <cell r="D219">
            <v>30578.080000000002</v>
          </cell>
        </row>
        <row r="220">
          <cell r="A220" t="str">
            <v>NOVA FLORESTA - PB2008</v>
          </cell>
          <cell r="B220" t="str">
            <v>NOVA FLORESTA - PB</v>
          </cell>
          <cell r="C220">
            <v>2008</v>
          </cell>
          <cell r="D220">
            <v>34825.86</v>
          </cell>
        </row>
        <row r="221">
          <cell r="A221" t="str">
            <v>NOVA FLORESTA - PB2009</v>
          </cell>
          <cell r="B221" t="str">
            <v>NOVA FLORESTA - PB</v>
          </cell>
          <cell r="C221">
            <v>2009</v>
          </cell>
          <cell r="D221">
            <v>37795.949000000001</v>
          </cell>
        </row>
        <row r="222">
          <cell r="A222" t="str">
            <v>NOVA FLORESTA - PB2010</v>
          </cell>
          <cell r="B222" t="str">
            <v>NOVA FLORESTA - PB</v>
          </cell>
          <cell r="C222">
            <v>2010</v>
          </cell>
          <cell r="D222">
            <v>48119.046805264596</v>
          </cell>
        </row>
        <row r="223">
          <cell r="A223" t="str">
            <v>NOVA FLORESTA - PB2011</v>
          </cell>
          <cell r="B223" t="str">
            <v>NOVA FLORESTA - PB</v>
          </cell>
          <cell r="C223">
            <v>2011</v>
          </cell>
          <cell r="D223">
            <v>52001.363449319528</v>
          </cell>
        </row>
        <row r="224">
          <cell r="A224" t="str">
            <v>NOVA FLORESTA - PB2012</v>
          </cell>
          <cell r="B224" t="str">
            <v>NOVA FLORESTA - PB</v>
          </cell>
          <cell r="C224">
            <v>2012</v>
          </cell>
          <cell r="D224">
            <v>57519.713269011343</v>
          </cell>
        </row>
        <row r="225">
          <cell r="A225" t="str">
            <v>NOVA FLORESTA - PB2013</v>
          </cell>
          <cell r="B225" t="str">
            <v>NOVA FLORESTA - PB</v>
          </cell>
          <cell r="C225">
            <v>2013</v>
          </cell>
          <cell r="D225">
            <v>63732.965107939177</v>
          </cell>
        </row>
        <row r="226">
          <cell r="A226" t="str">
            <v>NOVA PALMEIRA - PB2007</v>
          </cell>
          <cell r="B226" t="str">
            <v>NOVA PALMEIRA - PB</v>
          </cell>
          <cell r="C226">
            <v>2007</v>
          </cell>
          <cell r="D226">
            <v>13149.231</v>
          </cell>
        </row>
        <row r="227">
          <cell r="A227" t="str">
            <v>NOVA PALMEIRA - PB2008</v>
          </cell>
          <cell r="B227" t="str">
            <v>NOVA PALMEIRA - PB</v>
          </cell>
          <cell r="C227">
            <v>2008</v>
          </cell>
          <cell r="D227">
            <v>16205.401</v>
          </cell>
        </row>
        <row r="228">
          <cell r="A228" t="str">
            <v>NOVA PALMEIRA - PB2009</v>
          </cell>
          <cell r="B228" t="str">
            <v>NOVA PALMEIRA - PB</v>
          </cell>
          <cell r="C228">
            <v>2009</v>
          </cell>
          <cell r="D228">
            <v>18446.958999999999</v>
          </cell>
        </row>
        <row r="229">
          <cell r="A229" t="str">
            <v>NOVA PALMEIRA - PB2010</v>
          </cell>
          <cell r="B229" t="str">
            <v>NOVA PALMEIRA - PB</v>
          </cell>
          <cell r="C229">
            <v>2010</v>
          </cell>
          <cell r="D229">
            <v>21278.32108584138</v>
          </cell>
        </row>
        <row r="230">
          <cell r="A230" t="str">
            <v>NOVA PALMEIRA - PB2011</v>
          </cell>
          <cell r="B230" t="str">
            <v>NOVA PALMEIRA - PB</v>
          </cell>
          <cell r="C230">
            <v>2011</v>
          </cell>
          <cell r="D230">
            <v>22913.162151816883</v>
          </cell>
        </row>
        <row r="231">
          <cell r="A231" t="str">
            <v>NOVA PALMEIRA - PB2012</v>
          </cell>
          <cell r="B231" t="str">
            <v>NOVA PALMEIRA - PB</v>
          </cell>
          <cell r="C231">
            <v>2012</v>
          </cell>
          <cell r="D231">
            <v>25368.774974279979</v>
          </cell>
        </row>
        <row r="232">
          <cell r="A232" t="str">
            <v>NOVA PALMEIRA - PB2013</v>
          </cell>
          <cell r="B232" t="str">
            <v>NOVA PALMEIRA - PB</v>
          </cell>
          <cell r="C232">
            <v>2013</v>
          </cell>
          <cell r="D232">
            <v>29248.63310213646</v>
          </cell>
        </row>
        <row r="233">
          <cell r="A233" t="str">
            <v>CUITÉ - PB2007</v>
          </cell>
          <cell r="B233" t="str">
            <v>CUITÉ - PB</v>
          </cell>
          <cell r="C233">
            <v>2007</v>
          </cell>
          <cell r="D233">
            <v>67685.33</v>
          </cell>
        </row>
        <row r="234">
          <cell r="A234" t="str">
            <v>CUITÉ - PB2008</v>
          </cell>
          <cell r="B234" t="str">
            <v>CUITÉ - PB</v>
          </cell>
          <cell r="C234">
            <v>2008</v>
          </cell>
          <cell r="D234">
            <v>75971.599000000002</v>
          </cell>
        </row>
        <row r="235">
          <cell r="A235" t="str">
            <v>CUITÉ - PB2009</v>
          </cell>
          <cell r="B235" t="str">
            <v>CUITÉ - PB</v>
          </cell>
          <cell r="C235">
            <v>2009</v>
          </cell>
          <cell r="D235">
            <v>82932.377999999997</v>
          </cell>
        </row>
        <row r="236">
          <cell r="A236" t="str">
            <v>CUITÉ - PB2010</v>
          </cell>
          <cell r="B236" t="str">
            <v>CUITÉ - PB</v>
          </cell>
          <cell r="C236">
            <v>2010</v>
          </cell>
          <cell r="D236">
            <v>99190.234308310348</v>
          </cell>
        </row>
        <row r="237">
          <cell r="A237" t="str">
            <v>CUITÉ - PB2011</v>
          </cell>
          <cell r="B237" t="str">
            <v>CUITÉ - PB</v>
          </cell>
          <cell r="C237">
            <v>2011</v>
          </cell>
          <cell r="D237">
            <v>108650.82698579306</v>
          </cell>
        </row>
        <row r="238">
          <cell r="A238" t="str">
            <v>CUITÉ - PB2012</v>
          </cell>
          <cell r="B238" t="str">
            <v>CUITÉ - PB</v>
          </cell>
          <cell r="C238">
            <v>2012</v>
          </cell>
          <cell r="D238">
            <v>122298.97276777118</v>
          </cell>
        </row>
        <row r="239">
          <cell r="A239" t="str">
            <v>CUITÉ - PB2013</v>
          </cell>
          <cell r="B239" t="str">
            <v>CUITÉ - PB</v>
          </cell>
          <cell r="C239">
            <v>2013</v>
          </cell>
          <cell r="D239">
            <v>138319.32263650539</v>
          </cell>
        </row>
        <row r="240">
          <cell r="A240" t="str">
            <v>CURRAL NOVO DO PIAUÍ - PI2007</v>
          </cell>
          <cell r="B240" t="str">
            <v>CURRAL NOVO DO PIAUÍ - PI</v>
          </cell>
          <cell r="C240">
            <v>2007</v>
          </cell>
          <cell r="D240">
            <v>11440.776</v>
          </cell>
        </row>
        <row r="241">
          <cell r="A241" t="str">
            <v>CURRAL NOVO DO PIAUÍ - PI2008</v>
          </cell>
          <cell r="B241" t="str">
            <v>CURRAL NOVO DO PIAUÍ - PI</v>
          </cell>
          <cell r="C241">
            <v>2008</v>
          </cell>
          <cell r="D241">
            <v>12926.198</v>
          </cell>
        </row>
        <row r="242">
          <cell r="A242" t="str">
            <v>CURRAL NOVO DO PIAUÍ - PI2009</v>
          </cell>
          <cell r="B242" t="str">
            <v>CURRAL NOVO DO PIAUÍ - PI</v>
          </cell>
          <cell r="C242">
            <v>2009</v>
          </cell>
          <cell r="D242">
            <v>14459.007000000001</v>
          </cell>
        </row>
        <row r="243">
          <cell r="A243" t="str">
            <v>CURRAL NOVO DO PIAUÍ - PI2010</v>
          </cell>
          <cell r="B243" t="str">
            <v>CURRAL NOVO DO PIAUÍ - PI</v>
          </cell>
          <cell r="C243">
            <v>2010</v>
          </cell>
          <cell r="D243">
            <v>14612.575607690369</v>
          </cell>
        </row>
        <row r="244">
          <cell r="A244" t="str">
            <v>CURRAL NOVO DO PIAUÍ - PI2011</v>
          </cell>
          <cell r="B244" t="str">
            <v>CURRAL NOVO DO PIAUÍ - PI</v>
          </cell>
          <cell r="C244">
            <v>2011</v>
          </cell>
          <cell r="D244">
            <v>18088.534368515975</v>
          </cell>
        </row>
        <row r="245">
          <cell r="A245" t="str">
            <v>CURRAL NOVO DO PIAUÍ - PI2012</v>
          </cell>
          <cell r="B245" t="str">
            <v>CURRAL NOVO DO PIAUÍ - PI</v>
          </cell>
          <cell r="C245">
            <v>2012</v>
          </cell>
          <cell r="D245">
            <v>19015.47484569854</v>
          </cell>
        </row>
        <row r="246">
          <cell r="A246" t="str">
            <v>CURRAL NOVO DO PIAUÍ - PI2013</v>
          </cell>
          <cell r="B246" t="str">
            <v>CURRAL NOVO DO PIAUÍ - PI</v>
          </cell>
          <cell r="C246">
            <v>2013</v>
          </cell>
          <cell r="D246">
            <v>22484.850675861962</v>
          </cell>
        </row>
        <row r="247">
          <cell r="A247" t="str">
            <v>PAQUETÁ - PI2007</v>
          </cell>
          <cell r="B247" t="str">
            <v>PAQUETÁ - PI</v>
          </cell>
          <cell r="C247">
            <v>2007</v>
          </cell>
          <cell r="D247">
            <v>11831.982</v>
          </cell>
        </row>
        <row r="248">
          <cell r="A248" t="str">
            <v>PAQUETÁ - PI2008</v>
          </cell>
          <cell r="B248" t="str">
            <v>PAQUETÁ - PI</v>
          </cell>
          <cell r="C248">
            <v>2008</v>
          </cell>
          <cell r="D248">
            <v>13949.604000000001</v>
          </cell>
        </row>
        <row r="249">
          <cell r="A249" t="str">
            <v>PAQUETÁ - PI2009</v>
          </cell>
          <cell r="B249" t="str">
            <v>PAQUETÁ - PI</v>
          </cell>
          <cell r="C249">
            <v>2009</v>
          </cell>
          <cell r="D249">
            <v>15212.966000000002</v>
          </cell>
        </row>
        <row r="250">
          <cell r="A250" t="str">
            <v>PAQUETÁ - PI2010</v>
          </cell>
          <cell r="B250" t="str">
            <v>PAQUETÁ - PI</v>
          </cell>
          <cell r="C250">
            <v>2010</v>
          </cell>
          <cell r="D250">
            <v>14055.385801471566</v>
          </cell>
        </row>
        <row r="251">
          <cell r="A251" t="str">
            <v>PAQUETÁ - PI2011</v>
          </cell>
          <cell r="B251" t="str">
            <v>PAQUETÁ - PI</v>
          </cell>
          <cell r="C251">
            <v>2011</v>
          </cell>
          <cell r="D251">
            <v>17307.637331891758</v>
          </cell>
        </row>
        <row r="252">
          <cell r="A252" t="str">
            <v>PAQUETÁ - PI2012</v>
          </cell>
          <cell r="B252" t="str">
            <v>PAQUETÁ - PI</v>
          </cell>
          <cell r="C252">
            <v>2012</v>
          </cell>
          <cell r="D252">
            <v>17600.276436510976</v>
          </cell>
        </row>
        <row r="253">
          <cell r="A253" t="str">
            <v>PAQUETÁ - PI2013</v>
          </cell>
          <cell r="B253" t="str">
            <v>PAQUETÁ - PI</v>
          </cell>
          <cell r="C253">
            <v>2013</v>
          </cell>
          <cell r="D253">
            <v>19537.502233745661</v>
          </cell>
        </row>
        <row r="254">
          <cell r="A254" t="str">
            <v>CARIDADE DO PIAUÍ - PI2007</v>
          </cell>
          <cell r="B254" t="str">
            <v>CARIDADE DO PIAUÍ - PI</v>
          </cell>
          <cell r="C254">
            <v>2007</v>
          </cell>
          <cell r="D254">
            <v>11484.604000000001</v>
          </cell>
        </row>
        <row r="255">
          <cell r="A255" t="str">
            <v>CARIDADE DO PIAUÍ - PI2008</v>
          </cell>
          <cell r="B255" t="str">
            <v>CARIDADE DO PIAUÍ - PI</v>
          </cell>
          <cell r="C255">
            <v>2008</v>
          </cell>
          <cell r="D255">
            <v>13150.05</v>
          </cell>
        </row>
        <row r="256">
          <cell r="A256" t="str">
            <v>CARIDADE DO PIAUÍ - PI2009</v>
          </cell>
          <cell r="B256" t="str">
            <v>CARIDADE DO PIAUÍ - PI</v>
          </cell>
          <cell r="C256">
            <v>2009</v>
          </cell>
          <cell r="D256">
            <v>14586.795</v>
          </cell>
        </row>
        <row r="257">
          <cell r="A257" t="str">
            <v>CARIDADE DO PIAUÍ - PI2010</v>
          </cell>
          <cell r="B257" t="str">
            <v>CARIDADE DO PIAUÍ - PI</v>
          </cell>
          <cell r="C257">
            <v>2010</v>
          </cell>
          <cell r="D257">
            <v>16653.818319023769</v>
          </cell>
        </row>
        <row r="258">
          <cell r="A258" t="str">
            <v>CARIDADE DO PIAUÍ - PI2011</v>
          </cell>
          <cell r="B258" t="str">
            <v>CARIDADE DO PIAUÍ - PI</v>
          </cell>
          <cell r="C258">
            <v>2011</v>
          </cell>
          <cell r="D258">
            <v>20100.827182046156</v>
          </cell>
        </row>
        <row r="259">
          <cell r="A259" t="str">
            <v>CARIDADE DO PIAUÍ - PI2012</v>
          </cell>
          <cell r="B259" t="str">
            <v>CARIDADE DO PIAUÍ - PI</v>
          </cell>
          <cell r="C259">
            <v>2012</v>
          </cell>
          <cell r="D259">
            <v>22733.576074885088</v>
          </cell>
        </row>
        <row r="260">
          <cell r="A260" t="str">
            <v>CARIDADE DO PIAUÍ - PI2013</v>
          </cell>
          <cell r="B260" t="str">
            <v>CARIDADE DO PIAUÍ - PI</v>
          </cell>
          <cell r="C260">
            <v>2013</v>
          </cell>
          <cell r="D260">
            <v>24038.653012121285</v>
          </cell>
        </row>
        <row r="261">
          <cell r="A261" t="str">
            <v>DOM EXPEDITO LOPES - PI2007</v>
          </cell>
          <cell r="B261" t="str">
            <v>DOM EXPEDITO LOPES - PI</v>
          </cell>
          <cell r="C261">
            <v>2007</v>
          </cell>
          <cell r="D261">
            <v>23414.908999999996</v>
          </cell>
        </row>
        <row r="262">
          <cell r="A262" t="str">
            <v>DOM EXPEDITO LOPES - PI2008</v>
          </cell>
          <cell r="B262" t="str">
            <v>DOM EXPEDITO LOPES - PI</v>
          </cell>
          <cell r="C262">
            <v>2008</v>
          </cell>
          <cell r="D262">
            <v>25528.847000000002</v>
          </cell>
        </row>
        <row r="263">
          <cell r="A263" t="str">
            <v>DOM EXPEDITO LOPES - PI2009</v>
          </cell>
          <cell r="B263" t="str">
            <v>DOM EXPEDITO LOPES - PI</v>
          </cell>
          <cell r="C263">
            <v>2009</v>
          </cell>
          <cell r="D263">
            <v>31622.884999999998</v>
          </cell>
        </row>
        <row r="264">
          <cell r="A264" t="str">
            <v>DOM EXPEDITO LOPES - PI2010</v>
          </cell>
          <cell r="B264" t="str">
            <v>DOM EXPEDITO LOPES - PI</v>
          </cell>
          <cell r="C264">
            <v>2010</v>
          </cell>
          <cell r="D264">
            <v>33753.41656782246</v>
          </cell>
        </row>
        <row r="265">
          <cell r="A265" t="str">
            <v>DOM EXPEDITO LOPES - PI2011</v>
          </cell>
          <cell r="B265" t="str">
            <v>DOM EXPEDITO LOPES - PI</v>
          </cell>
          <cell r="C265">
            <v>2011</v>
          </cell>
          <cell r="D265">
            <v>39917.870063980961</v>
          </cell>
        </row>
        <row r="266">
          <cell r="A266" t="str">
            <v>DOM EXPEDITO LOPES - PI2012</v>
          </cell>
          <cell r="B266" t="str">
            <v>DOM EXPEDITO LOPES - PI</v>
          </cell>
          <cell r="C266">
            <v>2012</v>
          </cell>
          <cell r="D266">
            <v>42446.358222674673</v>
          </cell>
        </row>
        <row r="267">
          <cell r="A267" t="str">
            <v>DOM EXPEDITO LOPES - PI2013</v>
          </cell>
          <cell r="B267" t="str">
            <v>DOM EXPEDITO LOPES - PI</v>
          </cell>
          <cell r="C267">
            <v>2013</v>
          </cell>
          <cell r="D267">
            <v>42306.211940874324</v>
          </cell>
        </row>
        <row r="268">
          <cell r="A268" t="str">
            <v>BARAÚNA - PB2007</v>
          </cell>
          <cell r="B268" t="str">
            <v>BARAÚNA - PB</v>
          </cell>
          <cell r="C268">
            <v>2007</v>
          </cell>
          <cell r="D268">
            <v>13615.968999999999</v>
          </cell>
        </row>
        <row r="269">
          <cell r="A269" t="str">
            <v>BARAÚNA - PB2008</v>
          </cell>
          <cell r="B269" t="str">
            <v>BARAÚNA - PB</v>
          </cell>
          <cell r="C269">
            <v>2008</v>
          </cell>
          <cell r="D269">
            <v>17350.611000000001</v>
          </cell>
        </row>
        <row r="270">
          <cell r="A270" t="str">
            <v>BARAÚNA - PB2009</v>
          </cell>
          <cell r="B270" t="str">
            <v>BARAÚNA - PB</v>
          </cell>
          <cell r="C270">
            <v>2009</v>
          </cell>
          <cell r="D270">
            <v>16795.868999999999</v>
          </cell>
        </row>
        <row r="271">
          <cell r="A271" t="str">
            <v>BARAÚNA - PB2010</v>
          </cell>
          <cell r="B271" t="str">
            <v>BARAÚNA - PB</v>
          </cell>
          <cell r="C271">
            <v>2010</v>
          </cell>
          <cell r="D271">
            <v>20933.232430076547</v>
          </cell>
        </row>
        <row r="272">
          <cell r="A272" t="str">
            <v>BARAÚNA - PB2011</v>
          </cell>
          <cell r="B272" t="str">
            <v>BARAÚNA - PB</v>
          </cell>
          <cell r="C272">
            <v>2011</v>
          </cell>
          <cell r="D272">
            <v>23972.871592919648</v>
          </cell>
        </row>
        <row r="273">
          <cell r="A273" t="str">
            <v>BARAÚNA - PB2012</v>
          </cell>
          <cell r="B273" t="str">
            <v>BARAÚNA - PB</v>
          </cell>
          <cell r="C273">
            <v>2012</v>
          </cell>
          <cell r="D273">
            <v>24470.384662659351</v>
          </cell>
        </row>
        <row r="274">
          <cell r="A274" t="str">
            <v>BARAÚNA - PB2013</v>
          </cell>
          <cell r="B274" t="str">
            <v>BARAÚNA - PB</v>
          </cell>
          <cell r="C274">
            <v>2013</v>
          </cell>
          <cell r="D274">
            <v>27654.896325395941</v>
          </cell>
        </row>
        <row r="275">
          <cell r="A275" t="str">
            <v>BARRA DE SANTA ROSA - PB2007</v>
          </cell>
          <cell r="B275" t="str">
            <v>BARRA DE SANTA ROSA - PB</v>
          </cell>
          <cell r="C275">
            <v>2007</v>
          </cell>
          <cell r="D275">
            <v>42166.406999999999</v>
          </cell>
        </row>
        <row r="276">
          <cell r="A276" t="str">
            <v>BARRA DE SANTA ROSA - PB2008</v>
          </cell>
          <cell r="B276" t="str">
            <v>BARRA DE SANTA ROSA - PB</v>
          </cell>
          <cell r="C276">
            <v>2008</v>
          </cell>
          <cell r="D276">
            <v>50261.035999999993</v>
          </cell>
        </row>
        <row r="277">
          <cell r="A277" t="str">
            <v>BARRA DE SANTA ROSA - PB2009</v>
          </cell>
          <cell r="B277" t="str">
            <v>BARRA DE SANTA ROSA - PB</v>
          </cell>
          <cell r="C277">
            <v>2009</v>
          </cell>
          <cell r="D277">
            <v>54168.118999999999</v>
          </cell>
        </row>
        <row r="278">
          <cell r="A278" t="str">
            <v>BARRA DE SANTA ROSA - PB2010</v>
          </cell>
          <cell r="B278" t="str">
            <v>BARRA DE SANTA ROSA - PB</v>
          </cell>
          <cell r="C278">
            <v>2010</v>
          </cell>
          <cell r="D278">
            <v>69420.339624376007</v>
          </cell>
        </row>
        <row r="279">
          <cell r="A279" t="str">
            <v>BARRA DE SANTA ROSA - PB2011</v>
          </cell>
          <cell r="B279" t="str">
            <v>BARRA DE SANTA ROSA - PB</v>
          </cell>
          <cell r="C279">
            <v>2011</v>
          </cell>
          <cell r="D279">
            <v>74185.358464860285</v>
          </cell>
        </row>
        <row r="280">
          <cell r="A280" t="str">
            <v>BARRA DE SANTA ROSA - PB2012</v>
          </cell>
          <cell r="B280" t="str">
            <v>BARRA DE SANTA ROSA - PB</v>
          </cell>
          <cell r="C280">
            <v>2012</v>
          </cell>
          <cell r="D280">
            <v>83435.031243557751</v>
          </cell>
        </row>
        <row r="281">
          <cell r="A281" t="str">
            <v>BARRA DE SANTA ROSA - PB2013</v>
          </cell>
          <cell r="B281" t="str">
            <v>BARRA DE SANTA ROSA - PB</v>
          </cell>
          <cell r="C281">
            <v>2013</v>
          </cell>
          <cell r="D281">
            <v>96969.191612056471</v>
          </cell>
        </row>
        <row r="282">
          <cell r="A282" t="str">
            <v>DIAS D` ÁVILA - BA2007</v>
          </cell>
          <cell r="B282" t="str">
            <v>DIAS D` ÁVILA - BA</v>
          </cell>
          <cell r="C282">
            <v>2007</v>
          </cell>
          <cell r="D282">
            <v>1202157.5290000001</v>
          </cell>
        </row>
        <row r="283">
          <cell r="A283" t="str">
            <v>DIAS D` ÁVILA - BA2008</v>
          </cell>
          <cell r="B283" t="str">
            <v>DIAS D` ÁVILA - BA</v>
          </cell>
          <cell r="C283">
            <v>2008</v>
          </cell>
          <cell r="D283">
            <v>1297299.77</v>
          </cell>
        </row>
        <row r="284">
          <cell r="A284" t="str">
            <v>DIAS D` ÁVILA - BA2009</v>
          </cell>
          <cell r="B284" t="str">
            <v>DIAS D` ÁVILA - BA</v>
          </cell>
          <cell r="C284">
            <v>2009</v>
          </cell>
          <cell r="D284">
            <v>1487041.6729999997</v>
          </cell>
        </row>
        <row r="285">
          <cell r="A285" t="str">
            <v>DIAS D` ÁVILA - BA2010</v>
          </cell>
          <cell r="B285" t="str">
            <v>DIAS D` ÁVILA - BA</v>
          </cell>
          <cell r="C285">
            <v>2010</v>
          </cell>
          <cell r="D285">
            <v>2206632.7930196952</v>
          </cell>
        </row>
        <row r="286">
          <cell r="A286" t="str">
            <v>DIAS D` ÁVILA - BA2011</v>
          </cell>
          <cell r="B286" t="str">
            <v>DIAS D` ÁVILA - BA</v>
          </cell>
          <cell r="C286">
            <v>2011</v>
          </cell>
          <cell r="D286">
            <v>2465287.0206136266</v>
          </cell>
        </row>
        <row r="287">
          <cell r="A287" t="str">
            <v>DIAS D` ÁVILA - BA2012</v>
          </cell>
          <cell r="B287" t="str">
            <v>DIAS D` ÁVILA - BA</v>
          </cell>
          <cell r="C287">
            <v>2012</v>
          </cell>
          <cell r="D287">
            <v>2510939.02516974</v>
          </cell>
        </row>
        <row r="288">
          <cell r="A288" t="str">
            <v>DIAS D` ÁVILA - BA2013</v>
          </cell>
          <cell r="B288" t="str">
            <v>DIAS D` ÁVILA - BA</v>
          </cell>
          <cell r="C288">
            <v>2013</v>
          </cell>
          <cell r="D288">
            <v>3190090.979480613</v>
          </cell>
        </row>
        <row r="289">
          <cell r="A289" t="str">
            <v>Bahia2007</v>
          </cell>
          <cell r="B289" t="str">
            <v>Bahia</v>
          </cell>
          <cell r="C289">
            <v>2007</v>
          </cell>
          <cell r="D289">
            <v>109651844.00600003</v>
          </cell>
        </row>
        <row r="290">
          <cell r="A290" t="str">
            <v>Bahia2008</v>
          </cell>
          <cell r="B290" t="str">
            <v>Bahia</v>
          </cell>
          <cell r="C290">
            <v>2008</v>
          </cell>
          <cell r="D290">
            <v>121507056.19600002</v>
          </cell>
        </row>
        <row r="291">
          <cell r="A291" t="str">
            <v>Bahia2009</v>
          </cell>
          <cell r="B291" t="str">
            <v>Bahia</v>
          </cell>
          <cell r="C291">
            <v>2009</v>
          </cell>
          <cell r="D291">
            <v>137074670.69699994</v>
          </cell>
        </row>
        <row r="292">
          <cell r="A292" t="str">
            <v>Bahia2010</v>
          </cell>
          <cell r="B292" t="str">
            <v>Bahia</v>
          </cell>
          <cell r="C292">
            <v>2010</v>
          </cell>
          <cell r="D292">
            <v>154408718.28781709</v>
          </cell>
        </row>
        <row r="293">
          <cell r="A293" t="str">
            <v>Bahia2011</v>
          </cell>
          <cell r="B293" t="str">
            <v>Bahia</v>
          </cell>
          <cell r="C293">
            <v>2011</v>
          </cell>
          <cell r="D293">
            <v>166601229.27820122</v>
          </cell>
        </row>
        <row r="294">
          <cell r="A294" t="str">
            <v>Bahia2012</v>
          </cell>
          <cell r="B294" t="str">
            <v>Bahia</v>
          </cell>
          <cell r="C294">
            <v>2012</v>
          </cell>
          <cell r="D294">
            <v>182271111.67539915</v>
          </cell>
        </row>
        <row r="295">
          <cell r="A295" t="str">
            <v>Bahia2013</v>
          </cell>
          <cell r="B295" t="str">
            <v>Bahia</v>
          </cell>
          <cell r="C295">
            <v>2013</v>
          </cell>
          <cell r="D295">
            <v>204265320.77533373</v>
          </cell>
        </row>
      </sheetData>
      <sheetData sheetId="20">
        <row r="1">
          <cell r="D1" t="str">
            <v>Empresas</v>
          </cell>
          <cell r="E1" t="str">
            <v>Pessoal Ocupado</v>
          </cell>
          <cell r="F1" t="str">
            <v>Remuneração Anual¹ (R$)</v>
          </cell>
          <cell r="G1" t="str">
            <v>Média Mensal em relação ao Salário Mínimo Nacional</v>
          </cell>
        </row>
        <row r="2">
          <cell r="A2" t="str">
            <v>SÃO BORJA/RS2006</v>
          </cell>
          <cell r="B2" t="str">
            <v>SÃO BORJA/RS</v>
          </cell>
          <cell r="C2">
            <v>2006</v>
          </cell>
          <cell r="D2">
            <v>1806</v>
          </cell>
          <cell r="E2">
            <v>8522</v>
          </cell>
          <cell r="F2">
            <v>75469</v>
          </cell>
          <cell r="G2">
            <v>2.7</v>
          </cell>
        </row>
        <row r="3">
          <cell r="A3" t="str">
            <v>SÃO BORJA/RS2007</v>
          </cell>
          <cell r="B3" t="str">
            <v>SÃO BORJA/RS</v>
          </cell>
          <cell r="C3">
            <v>2007</v>
          </cell>
          <cell r="D3">
            <v>1846</v>
          </cell>
          <cell r="E3">
            <v>9269</v>
          </cell>
          <cell r="F3">
            <v>84168</v>
          </cell>
          <cell r="G3">
            <v>2.5</v>
          </cell>
        </row>
        <row r="4">
          <cell r="A4" t="str">
            <v>SÃO BORJA/RS2008</v>
          </cell>
          <cell r="B4" t="str">
            <v>SÃO BORJA/RS</v>
          </cell>
          <cell r="C4">
            <v>2008</v>
          </cell>
          <cell r="D4">
            <v>1800</v>
          </cell>
          <cell r="E4">
            <v>9674</v>
          </cell>
          <cell r="F4">
            <v>95555</v>
          </cell>
          <cell r="G4">
            <v>2.4</v>
          </cell>
        </row>
        <row r="5">
          <cell r="A5" t="str">
            <v>SÃO BORJA/RS2009</v>
          </cell>
          <cell r="B5" t="str">
            <v>SÃO BORJA/RS</v>
          </cell>
          <cell r="C5">
            <v>2009</v>
          </cell>
          <cell r="D5">
            <v>1777</v>
          </cell>
          <cell r="E5">
            <v>9836</v>
          </cell>
          <cell r="F5">
            <v>105616</v>
          </cell>
          <cell r="G5">
            <v>2.2999999999999998</v>
          </cell>
        </row>
        <row r="6">
          <cell r="A6" t="str">
            <v>SÃO BORJA/RS2010</v>
          </cell>
          <cell r="B6" t="str">
            <v>SÃO BORJA/RS</v>
          </cell>
          <cell r="C6">
            <v>2010</v>
          </cell>
          <cell r="D6">
            <v>1919</v>
          </cell>
          <cell r="E6">
            <v>10555</v>
          </cell>
          <cell r="F6">
            <v>130503</v>
          </cell>
          <cell r="G6">
            <v>2.4</v>
          </cell>
        </row>
        <row r="7">
          <cell r="A7" t="str">
            <v>SÃO BORJA/RS2011</v>
          </cell>
          <cell r="B7" t="str">
            <v>SÃO BORJA/RS</v>
          </cell>
          <cell r="C7">
            <v>2011</v>
          </cell>
          <cell r="D7">
            <v>1902</v>
          </cell>
          <cell r="E7">
            <v>10919</v>
          </cell>
          <cell r="F7">
            <v>150095</v>
          </cell>
          <cell r="G7">
            <v>2.4</v>
          </cell>
        </row>
        <row r="8">
          <cell r="A8" t="str">
            <v>SÃO BORJA/RS2012</v>
          </cell>
          <cell r="B8" t="str">
            <v>SÃO BORJA/RS</v>
          </cell>
          <cell r="C8">
            <v>2012</v>
          </cell>
          <cell r="D8">
            <v>1866</v>
          </cell>
          <cell r="E8">
            <v>11431</v>
          </cell>
          <cell r="F8">
            <v>174148</v>
          </cell>
          <cell r="G8">
            <v>2.2999999999999998</v>
          </cell>
        </row>
        <row r="9">
          <cell r="A9" t="str">
            <v>SÃO BORJA/RS2013</v>
          </cell>
          <cell r="B9" t="str">
            <v>SÃO BORJA/RS</v>
          </cell>
          <cell r="C9">
            <v>2013</v>
          </cell>
          <cell r="D9">
            <v>1837</v>
          </cell>
          <cell r="E9">
            <v>11787</v>
          </cell>
          <cell r="F9">
            <v>211622</v>
          </cell>
          <cell r="G9">
            <v>2.4</v>
          </cell>
        </row>
        <row r="10">
          <cell r="A10" t="str">
            <v>Barão do Triunfo/RS2006</v>
          </cell>
          <cell r="B10" t="str">
            <v>Barão do Triunfo/RS</v>
          </cell>
          <cell r="C10">
            <v>2006</v>
          </cell>
          <cell r="D10">
            <v>164</v>
          </cell>
          <cell r="E10">
            <v>359</v>
          </cell>
          <cell r="F10">
            <v>2075</v>
          </cell>
          <cell r="G10">
            <v>2.4</v>
          </cell>
        </row>
        <row r="11">
          <cell r="A11" t="str">
            <v>Barão do Triunfo/RS2007</v>
          </cell>
          <cell r="B11" t="str">
            <v>Barão do Triunfo/RS</v>
          </cell>
          <cell r="C11">
            <v>2007</v>
          </cell>
          <cell r="D11">
            <v>154</v>
          </cell>
          <cell r="E11">
            <v>437</v>
          </cell>
          <cell r="F11">
            <v>2920</v>
          </cell>
          <cell r="G11">
            <v>2.6</v>
          </cell>
        </row>
        <row r="12">
          <cell r="A12" t="str">
            <v>Barão do Triunfo/RS2008</v>
          </cell>
          <cell r="B12" t="str">
            <v>Barão do Triunfo/RS</v>
          </cell>
          <cell r="C12">
            <v>2008</v>
          </cell>
          <cell r="D12">
            <v>198</v>
          </cell>
          <cell r="E12">
            <v>486</v>
          </cell>
          <cell r="F12">
            <v>3989</v>
          </cell>
          <cell r="G12">
            <v>2.9</v>
          </cell>
        </row>
        <row r="13">
          <cell r="A13" t="str">
            <v>Barão do Triunfo/RS2009</v>
          </cell>
          <cell r="B13" t="str">
            <v>Barão do Triunfo/RS</v>
          </cell>
          <cell r="C13">
            <v>2009</v>
          </cell>
          <cell r="D13">
            <v>182</v>
          </cell>
          <cell r="E13">
            <v>467</v>
          </cell>
          <cell r="F13">
            <v>3750</v>
          </cell>
          <cell r="G13">
            <v>2.4</v>
          </cell>
        </row>
        <row r="14">
          <cell r="A14" t="str">
            <v>Barão do Triunfo/RS2010</v>
          </cell>
          <cell r="B14" t="str">
            <v>Barão do Triunfo/RS</v>
          </cell>
          <cell r="C14">
            <v>2010</v>
          </cell>
          <cell r="D14">
            <v>167</v>
          </cell>
          <cell r="E14">
            <v>444</v>
          </cell>
          <cell r="F14">
            <v>4124</v>
          </cell>
          <cell r="G14">
            <v>2.2999999999999998</v>
          </cell>
        </row>
        <row r="15">
          <cell r="A15" t="str">
            <v>Barão do Triunfo/RS2011</v>
          </cell>
          <cell r="B15" t="str">
            <v>Barão do Triunfo/RS</v>
          </cell>
          <cell r="C15">
            <v>2011</v>
          </cell>
          <cell r="D15">
            <v>175</v>
          </cell>
          <cell r="E15">
            <v>493</v>
          </cell>
          <cell r="F15">
            <v>5177</v>
          </cell>
          <cell r="G15">
            <v>2.5</v>
          </cell>
        </row>
        <row r="16">
          <cell r="A16" t="str">
            <v>Barão do Triunfo/RS2012</v>
          </cell>
          <cell r="B16" t="str">
            <v>Barão do Triunfo/RS</v>
          </cell>
          <cell r="C16">
            <v>2012</v>
          </cell>
          <cell r="D16">
            <v>176</v>
          </cell>
          <cell r="E16">
            <v>529</v>
          </cell>
          <cell r="F16">
            <v>5608</v>
          </cell>
          <cell r="G16">
            <v>2.1</v>
          </cell>
        </row>
        <row r="17">
          <cell r="A17" t="str">
            <v>Barão do Triunfo/RS2013</v>
          </cell>
          <cell r="B17" t="str">
            <v>Barão do Triunfo/RS</v>
          </cell>
          <cell r="C17">
            <v>2013</v>
          </cell>
          <cell r="D17">
            <v>176</v>
          </cell>
          <cell r="E17">
            <v>514</v>
          </cell>
          <cell r="F17">
            <v>6286</v>
          </cell>
          <cell r="G17">
            <v>2.1</v>
          </cell>
        </row>
        <row r="18">
          <cell r="A18" t="str">
            <v>Butiá/RS2006</v>
          </cell>
          <cell r="B18" t="str">
            <v>Butiá/RS</v>
          </cell>
          <cell r="C18">
            <v>2006</v>
          </cell>
          <cell r="D18">
            <v>610</v>
          </cell>
          <cell r="E18">
            <v>3660</v>
          </cell>
          <cell r="F18">
            <v>28488</v>
          </cell>
          <cell r="G18">
            <v>2.1</v>
          </cell>
        </row>
        <row r="19">
          <cell r="A19" t="str">
            <v>Butiá/RS2007</v>
          </cell>
          <cell r="B19" t="str">
            <v>Butiá/RS</v>
          </cell>
          <cell r="C19">
            <v>2007</v>
          </cell>
          <cell r="D19">
            <v>632</v>
          </cell>
          <cell r="E19">
            <v>3944</v>
          </cell>
          <cell r="F19">
            <v>32365</v>
          </cell>
          <cell r="G19">
            <v>2.2000000000000002</v>
          </cell>
        </row>
        <row r="20">
          <cell r="A20" t="str">
            <v>Butiá/RS2008</v>
          </cell>
          <cell r="B20" t="str">
            <v>Butiá/RS</v>
          </cell>
          <cell r="C20">
            <v>2008</v>
          </cell>
          <cell r="D20">
            <v>621</v>
          </cell>
          <cell r="E20">
            <v>4045</v>
          </cell>
          <cell r="F20">
            <v>40350</v>
          </cell>
          <cell r="G20">
            <v>2.2999999999999998</v>
          </cell>
        </row>
        <row r="21">
          <cell r="A21" t="str">
            <v>Butiá/RS2009</v>
          </cell>
          <cell r="B21" t="str">
            <v>Butiá/RS</v>
          </cell>
          <cell r="C21">
            <v>2009</v>
          </cell>
          <cell r="D21">
            <v>677</v>
          </cell>
          <cell r="E21">
            <v>3653</v>
          </cell>
          <cell r="F21">
            <v>38170</v>
          </cell>
          <cell r="G21">
            <v>2.2000000000000002</v>
          </cell>
        </row>
        <row r="22">
          <cell r="A22" t="str">
            <v>Butiá/RS2010</v>
          </cell>
          <cell r="B22" t="str">
            <v>Butiá/RS</v>
          </cell>
          <cell r="C22">
            <v>2010</v>
          </cell>
          <cell r="D22">
            <v>579</v>
          </cell>
          <cell r="E22">
            <v>3882</v>
          </cell>
          <cell r="F22">
            <v>45065</v>
          </cell>
          <cell r="G22">
            <v>2.1</v>
          </cell>
        </row>
        <row r="23">
          <cell r="A23" t="str">
            <v>Butiá/RS2011</v>
          </cell>
          <cell r="B23" t="str">
            <v>Butiá/RS</v>
          </cell>
          <cell r="C23">
            <v>2011</v>
          </cell>
          <cell r="D23">
            <v>824</v>
          </cell>
          <cell r="E23">
            <v>4117</v>
          </cell>
          <cell r="F23">
            <v>51940</v>
          </cell>
          <cell r="G23">
            <v>2.2000000000000002</v>
          </cell>
        </row>
        <row r="24">
          <cell r="A24" t="str">
            <v>Butiá/RS2012</v>
          </cell>
          <cell r="B24" t="str">
            <v>Butiá/RS</v>
          </cell>
          <cell r="C24">
            <v>2012</v>
          </cell>
          <cell r="D24">
            <v>585</v>
          </cell>
          <cell r="E24">
            <v>3770</v>
          </cell>
          <cell r="F24">
            <v>59551</v>
          </cell>
          <cell r="G24">
            <v>2.2000000000000002</v>
          </cell>
        </row>
        <row r="25">
          <cell r="A25" t="str">
            <v>Butiá/RS2013</v>
          </cell>
          <cell r="B25" t="str">
            <v>Butiá/RS</v>
          </cell>
          <cell r="C25">
            <v>2013</v>
          </cell>
          <cell r="D25">
            <v>536</v>
          </cell>
          <cell r="E25">
            <v>4005</v>
          </cell>
          <cell r="F25">
            <v>66763</v>
          </cell>
          <cell r="G25">
            <v>2.2999999999999998</v>
          </cell>
        </row>
        <row r="26">
          <cell r="A26" t="str">
            <v>CHARQUEADAS/RS2006</v>
          </cell>
          <cell r="B26" t="str">
            <v>CHARQUEADAS/RS</v>
          </cell>
          <cell r="C26">
            <v>2006</v>
          </cell>
          <cell r="D26">
            <v>965</v>
          </cell>
          <cell r="E26">
            <v>5992</v>
          </cell>
          <cell r="F26">
            <v>103372</v>
          </cell>
          <cell r="G26">
            <v>4.5</v>
          </cell>
        </row>
        <row r="27">
          <cell r="A27" t="str">
            <v>CHARQUEADAS/RS2007</v>
          </cell>
          <cell r="B27" t="str">
            <v>CHARQUEADAS/RS</v>
          </cell>
          <cell r="C27">
            <v>2007</v>
          </cell>
          <cell r="D27">
            <v>960</v>
          </cell>
          <cell r="E27">
            <v>6136</v>
          </cell>
          <cell r="F27">
            <v>110401</v>
          </cell>
          <cell r="G27">
            <v>4.5</v>
          </cell>
        </row>
        <row r="28">
          <cell r="A28" t="str">
            <v>CHARQUEADAS/RS2008</v>
          </cell>
          <cell r="B28" t="str">
            <v>CHARQUEADAS/RS</v>
          </cell>
          <cell r="C28">
            <v>2008</v>
          </cell>
          <cell r="D28">
            <v>1154</v>
          </cell>
          <cell r="E28">
            <v>6486</v>
          </cell>
          <cell r="F28">
            <v>128400</v>
          </cell>
          <cell r="G28">
            <v>4.5</v>
          </cell>
        </row>
        <row r="29">
          <cell r="A29" t="str">
            <v>CHARQUEADAS/RS2009</v>
          </cell>
          <cell r="B29" t="str">
            <v>CHARQUEADAS/RS</v>
          </cell>
          <cell r="C29">
            <v>2009</v>
          </cell>
          <cell r="D29">
            <v>1069</v>
          </cell>
          <cell r="E29">
            <v>6140</v>
          </cell>
          <cell r="F29">
            <v>119289</v>
          </cell>
          <cell r="G29">
            <v>3.8</v>
          </cell>
        </row>
        <row r="30">
          <cell r="A30" t="str">
            <v>CHARQUEADAS/RS2010</v>
          </cell>
          <cell r="B30" t="str">
            <v>CHARQUEADAS/RS</v>
          </cell>
          <cell r="C30">
            <v>2010</v>
          </cell>
          <cell r="D30">
            <v>1202</v>
          </cell>
          <cell r="E30">
            <v>7559</v>
          </cell>
          <cell r="F30">
            <v>156945</v>
          </cell>
          <cell r="G30">
            <v>4</v>
          </cell>
        </row>
        <row r="31">
          <cell r="A31" t="str">
            <v>CHARQUEADAS/RS2011</v>
          </cell>
          <cell r="B31" t="str">
            <v>CHARQUEADAS/RS</v>
          </cell>
          <cell r="C31">
            <v>2011</v>
          </cell>
          <cell r="D31">
            <v>1133</v>
          </cell>
          <cell r="E31">
            <v>8179</v>
          </cell>
          <cell r="F31">
            <v>184646</v>
          </cell>
          <cell r="G31">
            <v>3.8</v>
          </cell>
        </row>
        <row r="32">
          <cell r="A32" t="str">
            <v>CHARQUEADAS/RS2012</v>
          </cell>
          <cell r="B32" t="str">
            <v>CHARQUEADAS/RS</v>
          </cell>
          <cell r="C32">
            <v>2012</v>
          </cell>
          <cell r="D32">
            <v>1073</v>
          </cell>
          <cell r="E32">
            <v>6637</v>
          </cell>
          <cell r="F32">
            <v>137474</v>
          </cell>
          <cell r="G32">
            <v>2.8</v>
          </cell>
        </row>
        <row r="33">
          <cell r="A33" t="str">
            <v>CHARQUEADAS/RS2013</v>
          </cell>
          <cell r="B33" t="str">
            <v>CHARQUEADAS/RS</v>
          </cell>
          <cell r="C33">
            <v>2013</v>
          </cell>
          <cell r="D33">
            <v>1181</v>
          </cell>
          <cell r="E33">
            <v>8062</v>
          </cell>
          <cell r="F33">
            <v>163266</v>
          </cell>
          <cell r="G33">
            <v>3</v>
          </cell>
        </row>
        <row r="34">
          <cell r="A34" t="str">
            <v>ELDORADO DO SUL/RS2006</v>
          </cell>
          <cell r="B34" t="str">
            <v>ELDORADO DO SUL/RS</v>
          </cell>
          <cell r="C34">
            <v>2006</v>
          </cell>
          <cell r="D34">
            <v>861</v>
          </cell>
          <cell r="E34">
            <v>8912</v>
          </cell>
          <cell r="F34">
            <v>141103</v>
          </cell>
          <cell r="G34">
            <v>4</v>
          </cell>
        </row>
        <row r="35">
          <cell r="A35" t="str">
            <v>ELDORADO DO SUL/RS2007</v>
          </cell>
          <cell r="B35" t="str">
            <v>ELDORADO DO SUL/RS</v>
          </cell>
          <cell r="C35">
            <v>2007</v>
          </cell>
          <cell r="D35">
            <v>843</v>
          </cell>
          <cell r="E35">
            <v>9845</v>
          </cell>
          <cell r="F35">
            <v>160504</v>
          </cell>
          <cell r="G35">
            <v>3.8</v>
          </cell>
        </row>
        <row r="36">
          <cell r="A36" t="str">
            <v>ELDORADO DO SUL/RS2008</v>
          </cell>
          <cell r="B36" t="str">
            <v>ELDORADO DO SUL/RS</v>
          </cell>
          <cell r="C36">
            <v>2008</v>
          </cell>
          <cell r="D36">
            <v>845</v>
          </cell>
          <cell r="E36">
            <v>10497</v>
          </cell>
          <cell r="F36">
            <v>193091</v>
          </cell>
          <cell r="G36">
            <v>3.9</v>
          </cell>
        </row>
        <row r="37">
          <cell r="A37" t="str">
            <v>ELDORADO DO SUL/RS2009</v>
          </cell>
          <cell r="B37" t="str">
            <v>ELDORADO DO SUL/RS</v>
          </cell>
          <cell r="C37">
            <v>2009</v>
          </cell>
          <cell r="D37">
            <v>951</v>
          </cell>
          <cell r="E37">
            <v>12018</v>
          </cell>
          <cell r="F37">
            <v>226722</v>
          </cell>
          <cell r="G37">
            <v>3.8</v>
          </cell>
        </row>
        <row r="38">
          <cell r="A38" t="str">
            <v>ELDORADO DO SUL/RS2010</v>
          </cell>
          <cell r="B38" t="str">
            <v>ELDORADO DO SUL/RS</v>
          </cell>
          <cell r="C38">
            <v>2010</v>
          </cell>
          <cell r="D38">
            <v>956</v>
          </cell>
          <cell r="E38">
            <v>13626</v>
          </cell>
          <cell r="F38">
            <v>295292</v>
          </cell>
          <cell r="G38">
            <v>3.8</v>
          </cell>
        </row>
        <row r="39">
          <cell r="A39" t="str">
            <v>ELDORADO DO SUL/RS2011</v>
          </cell>
          <cell r="B39" t="str">
            <v>ELDORADO DO SUL/RS</v>
          </cell>
          <cell r="C39">
            <v>2011</v>
          </cell>
          <cell r="D39">
            <v>1034</v>
          </cell>
          <cell r="E39">
            <v>14268</v>
          </cell>
          <cell r="F39">
            <v>390233</v>
          </cell>
          <cell r="G39">
            <v>4.3</v>
          </cell>
        </row>
        <row r="40">
          <cell r="A40" t="str">
            <v>ELDORADO DO SUL/RS2012</v>
          </cell>
          <cell r="B40" t="str">
            <v>ELDORADO DO SUL/RS</v>
          </cell>
          <cell r="C40">
            <v>2012</v>
          </cell>
          <cell r="D40">
            <v>959</v>
          </cell>
          <cell r="E40">
            <v>15299</v>
          </cell>
          <cell r="F40">
            <v>491664</v>
          </cell>
          <cell r="G40">
            <v>4.0999999999999996</v>
          </cell>
        </row>
        <row r="41">
          <cell r="A41" t="str">
            <v>ELDORADO DO SUL/RS2013</v>
          </cell>
          <cell r="B41" t="str">
            <v>ELDORADO DO SUL/RS</v>
          </cell>
          <cell r="C41">
            <v>2013</v>
          </cell>
          <cell r="D41">
            <v>985</v>
          </cell>
          <cell r="E41">
            <v>16120</v>
          </cell>
          <cell r="F41">
            <v>524548</v>
          </cell>
          <cell r="G41">
            <v>4.0999999999999996</v>
          </cell>
        </row>
        <row r="42">
          <cell r="A42" t="str">
            <v>GENERAL CÂMARA/RS2006</v>
          </cell>
          <cell r="B42" t="str">
            <v>GENERAL CÂMARA/RS</v>
          </cell>
          <cell r="C42">
            <v>2006</v>
          </cell>
          <cell r="D42">
            <v>260</v>
          </cell>
          <cell r="E42">
            <v>760</v>
          </cell>
          <cell r="F42">
            <v>4796</v>
          </cell>
          <cell r="G42">
            <v>1.9</v>
          </cell>
        </row>
        <row r="43">
          <cell r="A43" t="str">
            <v>GENERAL CÂMARA/RS2007</v>
          </cell>
          <cell r="B43" t="str">
            <v>GENERAL CÂMARA/RS</v>
          </cell>
          <cell r="C43">
            <v>2007</v>
          </cell>
          <cell r="D43">
            <v>222</v>
          </cell>
          <cell r="E43">
            <v>747</v>
          </cell>
          <cell r="F43">
            <v>4928</v>
          </cell>
          <cell r="G43">
            <v>1.9</v>
          </cell>
        </row>
        <row r="44">
          <cell r="A44" t="str">
            <v>GENERAL CÂMARA/RS2008</v>
          </cell>
          <cell r="B44" t="str">
            <v>GENERAL CÂMARA/RS</v>
          </cell>
          <cell r="C44">
            <v>2008</v>
          </cell>
          <cell r="D44">
            <v>238</v>
          </cell>
          <cell r="E44">
            <v>693</v>
          </cell>
          <cell r="F44">
            <v>5565</v>
          </cell>
          <cell r="G44">
            <v>1.9</v>
          </cell>
        </row>
        <row r="45">
          <cell r="A45" t="str">
            <v>GENERAL CÂMARA/RS2009</v>
          </cell>
          <cell r="B45" t="str">
            <v>GENERAL CÂMARA/RS</v>
          </cell>
          <cell r="C45">
            <v>2009</v>
          </cell>
          <cell r="D45">
            <v>250</v>
          </cell>
          <cell r="E45">
            <v>747</v>
          </cell>
          <cell r="F45">
            <v>6317</v>
          </cell>
          <cell r="G45">
            <v>1.9</v>
          </cell>
        </row>
        <row r="46">
          <cell r="A46" t="str">
            <v>GENERAL CÂMARA/RS2010</v>
          </cell>
          <cell r="B46" t="str">
            <v>GENERAL CÂMARA/RS</v>
          </cell>
          <cell r="C46">
            <v>2010</v>
          </cell>
          <cell r="D46">
            <v>266</v>
          </cell>
          <cell r="E46">
            <v>943</v>
          </cell>
          <cell r="F46">
            <v>8003</v>
          </cell>
          <cell r="G46">
            <v>1.8</v>
          </cell>
        </row>
        <row r="47">
          <cell r="A47" t="str">
            <v>GENERAL CÂMARA/RS2011</v>
          </cell>
          <cell r="B47" t="str">
            <v>GENERAL CÂMARA/RS</v>
          </cell>
          <cell r="C47">
            <v>2011</v>
          </cell>
          <cell r="D47">
            <v>235</v>
          </cell>
          <cell r="E47">
            <v>836</v>
          </cell>
          <cell r="F47">
            <v>8524</v>
          </cell>
          <cell r="G47">
            <v>1.8</v>
          </cell>
        </row>
        <row r="48">
          <cell r="A48" t="str">
            <v>GENERAL CÂMARA/RS2012</v>
          </cell>
          <cell r="B48" t="str">
            <v>GENERAL CÂMARA/RS</v>
          </cell>
          <cell r="C48">
            <v>2012</v>
          </cell>
          <cell r="D48">
            <v>232</v>
          </cell>
          <cell r="E48">
            <v>965</v>
          </cell>
          <cell r="F48">
            <v>11003</v>
          </cell>
          <cell r="G48">
            <v>1.8</v>
          </cell>
        </row>
        <row r="49">
          <cell r="A49" t="str">
            <v>GENERAL CÂMARA/RS2013</v>
          </cell>
          <cell r="B49" t="str">
            <v>GENERAL CÂMARA/RS</v>
          </cell>
          <cell r="C49">
            <v>2013</v>
          </cell>
          <cell r="D49">
            <v>220</v>
          </cell>
          <cell r="E49">
            <v>1194</v>
          </cell>
          <cell r="F49">
            <v>14261</v>
          </cell>
          <cell r="G49">
            <v>1.8</v>
          </cell>
        </row>
        <row r="50">
          <cell r="A50" t="str">
            <v>MINAS DO LEÃO/RS2006</v>
          </cell>
          <cell r="B50" t="str">
            <v>MINAS DO LEÃO/RS</v>
          </cell>
          <cell r="C50">
            <v>2006</v>
          </cell>
          <cell r="D50">
            <v>232</v>
          </cell>
          <cell r="E50">
            <v>1053</v>
          </cell>
          <cell r="F50">
            <v>9862</v>
          </cell>
          <cell r="G50">
            <v>2.8</v>
          </cell>
        </row>
        <row r="51">
          <cell r="A51" t="str">
            <v>MINAS DO LEÃO/RS2007</v>
          </cell>
          <cell r="B51" t="str">
            <v>MINAS DO LEÃO/RS</v>
          </cell>
          <cell r="C51">
            <v>2007</v>
          </cell>
          <cell r="D51">
            <v>237</v>
          </cell>
          <cell r="E51">
            <v>1354</v>
          </cell>
          <cell r="F51">
            <v>13389</v>
          </cell>
          <cell r="G51">
            <v>2.6</v>
          </cell>
        </row>
        <row r="52">
          <cell r="A52" t="str">
            <v>MINAS DO LEÃO/RS2008</v>
          </cell>
          <cell r="B52" t="str">
            <v>MINAS DO LEÃO/RS</v>
          </cell>
          <cell r="C52">
            <v>2008</v>
          </cell>
          <cell r="D52">
            <v>230</v>
          </cell>
          <cell r="E52">
            <v>1364</v>
          </cell>
          <cell r="F52">
            <v>16960</v>
          </cell>
          <cell r="G52">
            <v>3</v>
          </cell>
        </row>
        <row r="53">
          <cell r="A53" t="str">
            <v>MINAS DO LEÃO/RS2009</v>
          </cell>
          <cell r="B53" t="str">
            <v>MINAS DO LEÃO/RS</v>
          </cell>
          <cell r="C53">
            <v>2009</v>
          </cell>
          <cell r="D53">
            <v>227</v>
          </cell>
          <cell r="E53">
            <v>1141</v>
          </cell>
          <cell r="F53">
            <v>13570</v>
          </cell>
          <cell r="G53">
            <v>2.6</v>
          </cell>
        </row>
        <row r="54">
          <cell r="A54" t="str">
            <v>MINAS DO LEÃO/RS2010</v>
          </cell>
          <cell r="B54" t="str">
            <v>MINAS DO LEÃO/RS</v>
          </cell>
          <cell r="C54">
            <v>2010</v>
          </cell>
          <cell r="D54">
            <v>281</v>
          </cell>
          <cell r="E54">
            <v>1240</v>
          </cell>
          <cell r="F54">
            <v>14838</v>
          </cell>
          <cell r="G54">
            <v>2.4</v>
          </cell>
        </row>
        <row r="55">
          <cell r="A55" t="str">
            <v>MINAS DO LEÃO/RS2011</v>
          </cell>
          <cell r="B55" t="str">
            <v>MINAS DO LEÃO/RS</v>
          </cell>
          <cell r="C55">
            <v>2011</v>
          </cell>
          <cell r="D55">
            <v>245</v>
          </cell>
          <cell r="E55">
            <v>1234</v>
          </cell>
          <cell r="F55">
            <v>16849</v>
          </cell>
          <cell r="G55">
            <v>2.6</v>
          </cell>
        </row>
        <row r="56">
          <cell r="A56" t="str">
            <v>MINAS DO LEÃO/RS2012</v>
          </cell>
          <cell r="B56" t="str">
            <v>MINAS DO LEÃO/RS</v>
          </cell>
          <cell r="C56">
            <v>2012</v>
          </cell>
          <cell r="D56">
            <v>221</v>
          </cell>
          <cell r="E56">
            <v>1353</v>
          </cell>
          <cell r="F56">
            <v>21343</v>
          </cell>
          <cell r="G56">
            <v>2.2999999999999998</v>
          </cell>
        </row>
        <row r="57">
          <cell r="A57" t="str">
            <v>MINAS DO LEÃO/RS2013</v>
          </cell>
          <cell r="B57" t="str">
            <v>MINAS DO LEÃO/RS</v>
          </cell>
          <cell r="C57">
            <v>2013</v>
          </cell>
          <cell r="D57">
            <v>259</v>
          </cell>
          <cell r="E57">
            <v>1365</v>
          </cell>
          <cell r="F57">
            <v>23163</v>
          </cell>
          <cell r="G57">
            <v>2.4</v>
          </cell>
        </row>
        <row r="58">
          <cell r="A58" t="str">
            <v>SÃO JERÔNIMO/RS2006</v>
          </cell>
          <cell r="B58" t="str">
            <v>SÃO JERÔNIMO/RS</v>
          </cell>
          <cell r="C58">
            <v>2006</v>
          </cell>
          <cell r="D58">
            <v>768</v>
          </cell>
          <cell r="E58">
            <v>3378</v>
          </cell>
          <cell r="F58">
            <v>31767</v>
          </cell>
          <cell r="G58">
            <v>2.7</v>
          </cell>
        </row>
        <row r="59">
          <cell r="A59" t="str">
            <v>SÃO JERÔNIMO/RS2007</v>
          </cell>
          <cell r="B59" t="str">
            <v>SÃO JERÔNIMO/RS</v>
          </cell>
          <cell r="C59">
            <v>2007</v>
          </cell>
          <cell r="D59">
            <v>697</v>
          </cell>
          <cell r="E59">
            <v>3726</v>
          </cell>
          <cell r="F59">
            <v>36817</v>
          </cell>
          <cell r="G59">
            <v>2.6</v>
          </cell>
        </row>
        <row r="60">
          <cell r="A60" t="str">
            <v>SÃO JERÔNIMO/RS2008</v>
          </cell>
          <cell r="B60" t="str">
            <v>SÃO JERÔNIMO/RS</v>
          </cell>
          <cell r="C60">
            <v>2008</v>
          </cell>
          <cell r="D60">
            <v>800</v>
          </cell>
          <cell r="E60">
            <v>4209</v>
          </cell>
          <cell r="F60">
            <v>48308</v>
          </cell>
          <cell r="G60">
            <v>2.7</v>
          </cell>
        </row>
        <row r="61">
          <cell r="A61" t="str">
            <v>SÃO JERÔNIMO/RS2009</v>
          </cell>
          <cell r="B61" t="str">
            <v>SÃO JERÔNIMO/RS</v>
          </cell>
          <cell r="C61">
            <v>2009</v>
          </cell>
          <cell r="D61">
            <v>762</v>
          </cell>
          <cell r="E61">
            <v>4119</v>
          </cell>
          <cell r="F61">
            <v>45911</v>
          </cell>
          <cell r="G61">
            <v>2.2999999999999998</v>
          </cell>
        </row>
        <row r="62">
          <cell r="A62" t="str">
            <v>SÃO JERÔNIMO/RS2010</v>
          </cell>
          <cell r="B62" t="str">
            <v>SÃO JERÔNIMO/RS</v>
          </cell>
          <cell r="C62">
            <v>2010</v>
          </cell>
          <cell r="D62">
            <v>805</v>
          </cell>
          <cell r="E62">
            <v>4541</v>
          </cell>
          <cell r="F62">
            <v>61130</v>
          </cell>
          <cell r="G62">
            <v>2.6</v>
          </cell>
        </row>
        <row r="63">
          <cell r="A63" t="str">
            <v>SÃO JERÔNIMO/RS2011</v>
          </cell>
          <cell r="B63" t="str">
            <v>SÃO JERÔNIMO/RS</v>
          </cell>
          <cell r="C63">
            <v>2011</v>
          </cell>
          <cell r="D63">
            <v>722</v>
          </cell>
          <cell r="E63">
            <v>4609</v>
          </cell>
          <cell r="F63">
            <v>72179</v>
          </cell>
          <cell r="G63">
            <v>2.7</v>
          </cell>
        </row>
        <row r="64">
          <cell r="A64" t="str">
            <v>SÃO JERÔNIMO/RS2012</v>
          </cell>
          <cell r="B64" t="str">
            <v>SÃO JERÔNIMO/RS</v>
          </cell>
          <cell r="C64">
            <v>2012</v>
          </cell>
          <cell r="D64">
            <v>659</v>
          </cell>
          <cell r="E64">
            <v>4441</v>
          </cell>
          <cell r="F64">
            <v>77637</v>
          </cell>
          <cell r="G64">
            <v>2.6</v>
          </cell>
        </row>
        <row r="65">
          <cell r="A65" t="str">
            <v>SÃO JERÔNIMO/RS2013</v>
          </cell>
          <cell r="B65" t="str">
            <v>SÃO JERÔNIMO/RS</v>
          </cell>
          <cell r="C65">
            <v>2013</v>
          </cell>
          <cell r="D65">
            <v>711</v>
          </cell>
          <cell r="E65">
            <v>4609</v>
          </cell>
          <cell r="F65">
            <v>93868</v>
          </cell>
          <cell r="G65">
            <v>2.8</v>
          </cell>
        </row>
        <row r="66">
          <cell r="A66" t="str">
            <v>TAPES/RS2006</v>
          </cell>
          <cell r="B66" t="str">
            <v>TAPES/RS</v>
          </cell>
          <cell r="C66">
            <v>2006</v>
          </cell>
          <cell r="D66">
            <v>597</v>
          </cell>
          <cell r="E66">
            <v>2616</v>
          </cell>
          <cell r="F66">
            <v>17904</v>
          </cell>
          <cell r="G66">
            <v>2.1</v>
          </cell>
        </row>
        <row r="67">
          <cell r="A67" t="str">
            <v>TAPES/RS2007</v>
          </cell>
          <cell r="B67" t="str">
            <v>TAPES/RS</v>
          </cell>
          <cell r="C67">
            <v>2007</v>
          </cell>
          <cell r="D67">
            <v>579</v>
          </cell>
          <cell r="E67">
            <v>2605</v>
          </cell>
          <cell r="F67">
            <v>19073</v>
          </cell>
          <cell r="G67">
            <v>2.1</v>
          </cell>
        </row>
        <row r="68">
          <cell r="A68" t="str">
            <v>TAPES/RS2008</v>
          </cell>
          <cell r="B68" t="str">
            <v>TAPES/RS</v>
          </cell>
          <cell r="C68">
            <v>2008</v>
          </cell>
          <cell r="D68">
            <v>683</v>
          </cell>
          <cell r="E68">
            <v>2790</v>
          </cell>
          <cell r="F68">
            <v>22541</v>
          </cell>
          <cell r="G68">
            <v>2.2000000000000002</v>
          </cell>
        </row>
        <row r="69">
          <cell r="A69" t="str">
            <v>TAPES/RS2009</v>
          </cell>
          <cell r="B69" t="str">
            <v>TAPES/RS</v>
          </cell>
          <cell r="C69">
            <v>2009</v>
          </cell>
          <cell r="D69">
            <v>676</v>
          </cell>
          <cell r="E69">
            <v>2646</v>
          </cell>
          <cell r="F69">
            <v>24132</v>
          </cell>
          <cell r="G69">
            <v>2.1</v>
          </cell>
        </row>
        <row r="70">
          <cell r="A70" t="str">
            <v>TAPES/RS2010</v>
          </cell>
          <cell r="B70" t="str">
            <v>TAPES/RS</v>
          </cell>
          <cell r="C70">
            <v>2010</v>
          </cell>
          <cell r="D70">
            <v>685</v>
          </cell>
          <cell r="E70">
            <v>2734</v>
          </cell>
          <cell r="F70">
            <v>24249</v>
          </cell>
          <cell r="G70">
            <v>1.9</v>
          </cell>
        </row>
        <row r="71">
          <cell r="A71" t="str">
            <v>TAPES/RS2011</v>
          </cell>
          <cell r="B71" t="str">
            <v>TAPES/RS</v>
          </cell>
          <cell r="C71">
            <v>2011</v>
          </cell>
          <cell r="D71">
            <v>624</v>
          </cell>
          <cell r="E71">
            <v>2615</v>
          </cell>
          <cell r="F71">
            <v>26776</v>
          </cell>
          <cell r="G71">
            <v>1.9</v>
          </cell>
        </row>
        <row r="72">
          <cell r="A72" t="str">
            <v>TAPES/RS2012</v>
          </cell>
          <cell r="B72" t="str">
            <v>TAPES/RS</v>
          </cell>
          <cell r="C72">
            <v>2012</v>
          </cell>
          <cell r="D72">
            <v>670</v>
          </cell>
          <cell r="E72">
            <v>2634</v>
          </cell>
          <cell r="F72">
            <v>31651</v>
          </cell>
          <cell r="G72">
            <v>2</v>
          </cell>
        </row>
        <row r="73">
          <cell r="A73" t="str">
            <v>TAPES/RS2013</v>
          </cell>
          <cell r="B73" t="str">
            <v>TAPES/RS</v>
          </cell>
          <cell r="C73">
            <v>2013</v>
          </cell>
          <cell r="D73">
            <v>566</v>
          </cell>
          <cell r="E73">
            <v>2556</v>
          </cell>
          <cell r="F73">
            <v>34452</v>
          </cell>
          <cell r="G73">
            <v>2</v>
          </cell>
        </row>
        <row r="74">
          <cell r="A74" t="str">
            <v>TRIUNFO/RS2006</v>
          </cell>
          <cell r="B74" t="str">
            <v>TRIUNFO/RS</v>
          </cell>
          <cell r="C74">
            <v>2006</v>
          </cell>
          <cell r="D74">
            <v>1070</v>
          </cell>
          <cell r="E74">
            <v>8671</v>
          </cell>
          <cell r="F74">
            <v>302923</v>
          </cell>
          <cell r="G74">
            <v>9</v>
          </cell>
        </row>
        <row r="75">
          <cell r="A75" t="str">
            <v>TRIUNFO/RS2007</v>
          </cell>
          <cell r="B75" t="str">
            <v>TRIUNFO/RS</v>
          </cell>
          <cell r="C75">
            <v>2007</v>
          </cell>
          <cell r="D75">
            <v>1077</v>
          </cell>
          <cell r="E75">
            <v>10087</v>
          </cell>
          <cell r="F75">
            <v>358901</v>
          </cell>
          <cell r="G75">
            <v>8.5</v>
          </cell>
        </row>
        <row r="76">
          <cell r="A76" t="str">
            <v>TRIUNFO/RS2008</v>
          </cell>
          <cell r="B76" t="str">
            <v>TRIUNFO/RS</v>
          </cell>
          <cell r="C76">
            <v>2008</v>
          </cell>
          <cell r="D76">
            <v>1117</v>
          </cell>
          <cell r="E76">
            <v>11363</v>
          </cell>
          <cell r="F76">
            <v>395544</v>
          </cell>
          <cell r="G76">
            <v>7.5</v>
          </cell>
        </row>
        <row r="77">
          <cell r="A77" t="str">
            <v>TRIUNFO/RS2009</v>
          </cell>
          <cell r="B77" t="str">
            <v>TRIUNFO/RS</v>
          </cell>
          <cell r="C77">
            <v>2009</v>
          </cell>
          <cell r="D77">
            <v>1172</v>
          </cell>
          <cell r="E77">
            <v>11769</v>
          </cell>
          <cell r="F77">
            <v>417172</v>
          </cell>
          <cell r="G77">
            <v>7.2</v>
          </cell>
        </row>
        <row r="78">
          <cell r="A78" t="str">
            <v>TRIUNFO/RS2010</v>
          </cell>
          <cell r="B78" t="str">
            <v>TRIUNFO/RS</v>
          </cell>
          <cell r="C78">
            <v>2010</v>
          </cell>
          <cell r="D78">
            <v>1268</v>
          </cell>
          <cell r="E78">
            <v>9801</v>
          </cell>
          <cell r="F78">
            <v>471565</v>
          </cell>
          <cell r="G78">
            <v>7.5</v>
          </cell>
        </row>
        <row r="79">
          <cell r="A79" t="str">
            <v>TRIUNFO/RS2011</v>
          </cell>
          <cell r="B79" t="str">
            <v>TRIUNFO/RS</v>
          </cell>
          <cell r="C79">
            <v>2011</v>
          </cell>
          <cell r="D79">
            <v>1037</v>
          </cell>
          <cell r="E79">
            <v>11992</v>
          </cell>
          <cell r="F79">
            <v>461974</v>
          </cell>
          <cell r="G79">
            <v>7</v>
          </cell>
        </row>
        <row r="80">
          <cell r="A80" t="str">
            <v>TRIUNFO/RS2012</v>
          </cell>
          <cell r="B80" t="str">
            <v>TRIUNFO/RS</v>
          </cell>
          <cell r="C80">
            <v>2012</v>
          </cell>
          <cell r="D80">
            <v>987</v>
          </cell>
          <cell r="E80">
            <v>10249</v>
          </cell>
          <cell r="F80">
            <v>505541</v>
          </cell>
          <cell r="G80">
            <v>6.3</v>
          </cell>
        </row>
        <row r="81">
          <cell r="A81" t="str">
            <v>TRIUNFO/RS2013</v>
          </cell>
          <cell r="B81" t="str">
            <v>TRIUNFO/RS</v>
          </cell>
          <cell r="C81">
            <v>2013</v>
          </cell>
          <cell r="D81">
            <v>1093</v>
          </cell>
          <cell r="E81">
            <v>11410</v>
          </cell>
          <cell r="F81">
            <v>511892</v>
          </cell>
          <cell r="G81">
            <v>6.1</v>
          </cell>
        </row>
        <row r="82">
          <cell r="A82" t="str">
            <v>DIANÓPOLIS/TO2006</v>
          </cell>
          <cell r="B82" t="str">
            <v>DIANÓPOLIS/TO</v>
          </cell>
          <cell r="C82">
            <v>2006</v>
          </cell>
          <cell r="D82">
            <v>302</v>
          </cell>
          <cell r="E82">
            <v>1500</v>
          </cell>
          <cell r="F82">
            <v>9068</v>
          </cell>
          <cell r="G82">
            <v>1.8</v>
          </cell>
        </row>
        <row r="83">
          <cell r="A83" t="str">
            <v>DIANÓPOLIS/TO2007</v>
          </cell>
          <cell r="B83" t="str">
            <v>DIANÓPOLIS/TO</v>
          </cell>
          <cell r="C83">
            <v>2007</v>
          </cell>
          <cell r="D83">
            <v>337</v>
          </cell>
          <cell r="E83">
            <v>2550</v>
          </cell>
          <cell r="F83">
            <v>27694</v>
          </cell>
          <cell r="G83">
            <v>2.4</v>
          </cell>
        </row>
        <row r="84">
          <cell r="A84" t="str">
            <v>DIANÓPOLIS/TO2008</v>
          </cell>
          <cell r="B84" t="str">
            <v>DIANÓPOLIS/TO</v>
          </cell>
          <cell r="C84">
            <v>2008</v>
          </cell>
          <cell r="D84">
            <v>351</v>
          </cell>
          <cell r="E84">
            <v>2066</v>
          </cell>
          <cell r="F84">
            <v>22180</v>
          </cell>
          <cell r="G84">
            <v>2.2000000000000002</v>
          </cell>
        </row>
        <row r="85">
          <cell r="A85" t="str">
            <v>DIANÓPOLIS/TO2009</v>
          </cell>
          <cell r="B85" t="str">
            <v>DIANÓPOLIS/TO</v>
          </cell>
          <cell r="C85">
            <v>2009</v>
          </cell>
          <cell r="D85">
            <v>373</v>
          </cell>
          <cell r="E85">
            <v>1958</v>
          </cell>
          <cell r="F85">
            <v>20797</v>
          </cell>
          <cell r="G85">
            <v>2.2000000000000002</v>
          </cell>
        </row>
        <row r="86">
          <cell r="A86" t="str">
            <v>DIANÓPOLIS/TO2010</v>
          </cell>
          <cell r="B86" t="str">
            <v>DIANÓPOLIS/TO</v>
          </cell>
          <cell r="C86">
            <v>2010</v>
          </cell>
          <cell r="D86">
            <v>382</v>
          </cell>
          <cell r="E86">
            <v>2110</v>
          </cell>
          <cell r="F86">
            <v>23157</v>
          </cell>
          <cell r="G86">
            <v>2.1</v>
          </cell>
        </row>
        <row r="87">
          <cell r="A87" t="str">
            <v>DIANÓPOLIS/TO2011</v>
          </cell>
          <cell r="B87" t="str">
            <v>DIANÓPOLIS/TO</v>
          </cell>
          <cell r="C87">
            <v>2011</v>
          </cell>
          <cell r="D87">
            <v>339</v>
          </cell>
          <cell r="E87">
            <v>2102</v>
          </cell>
          <cell r="F87">
            <v>26224</v>
          </cell>
          <cell r="G87">
            <v>2.2000000000000002</v>
          </cell>
        </row>
        <row r="88">
          <cell r="A88" t="str">
            <v>DIANÓPOLIS/TO2012</v>
          </cell>
          <cell r="B88" t="str">
            <v>DIANÓPOLIS/TO</v>
          </cell>
          <cell r="C88">
            <v>2012</v>
          </cell>
          <cell r="D88">
            <v>399</v>
          </cell>
          <cell r="E88">
            <v>2072</v>
          </cell>
          <cell r="F88">
            <v>31259</v>
          </cell>
          <cell r="G88">
            <v>2.1</v>
          </cell>
        </row>
        <row r="89">
          <cell r="A89" t="str">
            <v>DIANÓPOLIS/TO2013</v>
          </cell>
          <cell r="B89" t="str">
            <v>DIANÓPOLIS/TO</v>
          </cell>
          <cell r="C89">
            <v>2013</v>
          </cell>
          <cell r="D89">
            <v>59</v>
          </cell>
          <cell r="E89">
            <v>2258</v>
          </cell>
          <cell r="F89">
            <v>33088</v>
          </cell>
          <cell r="G89">
            <v>2</v>
          </cell>
        </row>
        <row r="90">
          <cell r="A90" t="str">
            <v>SÃO JULIÃO/PI2006</v>
          </cell>
          <cell r="B90" t="str">
            <v>SÃO JULIÃO/PI</v>
          </cell>
          <cell r="C90">
            <v>2006</v>
          </cell>
          <cell r="D90">
            <v>59</v>
          </cell>
          <cell r="E90">
            <v>263</v>
          </cell>
          <cell r="F90">
            <v>1059</v>
          </cell>
          <cell r="G90">
            <v>1.2</v>
          </cell>
        </row>
        <row r="91">
          <cell r="A91" t="str">
            <v>SÃO JULIÃO/PI2007</v>
          </cell>
          <cell r="B91" t="str">
            <v>SÃO JULIÃO/PI</v>
          </cell>
          <cell r="C91">
            <v>2007</v>
          </cell>
          <cell r="D91">
            <v>61</v>
          </cell>
          <cell r="E91">
            <v>259</v>
          </cell>
          <cell r="F91">
            <v>1245</v>
          </cell>
          <cell r="G91">
            <v>1.2</v>
          </cell>
        </row>
        <row r="92">
          <cell r="A92" t="str">
            <v>SÃO JULIÃO/PI2008</v>
          </cell>
          <cell r="B92" t="str">
            <v>SÃO JULIÃO/PI</v>
          </cell>
          <cell r="C92">
            <v>2008</v>
          </cell>
          <cell r="D92">
            <v>61</v>
          </cell>
          <cell r="E92">
            <v>274</v>
          </cell>
          <cell r="F92">
            <v>1641</v>
          </cell>
          <cell r="G92">
            <v>1.3</v>
          </cell>
        </row>
        <row r="93">
          <cell r="A93" t="str">
            <v>SÃO JULIÃO/PI2009</v>
          </cell>
          <cell r="B93" t="str">
            <v>SÃO JULIÃO/PI</v>
          </cell>
          <cell r="C93">
            <v>2009</v>
          </cell>
          <cell r="D93">
            <v>71</v>
          </cell>
          <cell r="E93">
            <v>270</v>
          </cell>
          <cell r="F93">
            <v>1684</v>
          </cell>
          <cell r="G93">
            <v>1.3</v>
          </cell>
        </row>
        <row r="94">
          <cell r="A94" t="str">
            <v>SÃO JULIÃO/PI2010</v>
          </cell>
          <cell r="B94" t="str">
            <v>SÃO JULIÃO/PI</v>
          </cell>
          <cell r="C94">
            <v>2010</v>
          </cell>
          <cell r="D94">
            <v>61</v>
          </cell>
          <cell r="E94">
            <v>280</v>
          </cell>
          <cell r="F94">
            <v>1745</v>
          </cell>
          <cell r="G94">
            <v>1.1000000000000001</v>
          </cell>
        </row>
        <row r="95">
          <cell r="A95" t="str">
            <v>SÃO JULIÃO/PI2011</v>
          </cell>
          <cell r="B95" t="str">
            <v>SÃO JULIÃO/PI</v>
          </cell>
          <cell r="C95">
            <v>2011</v>
          </cell>
          <cell r="D95">
            <v>59</v>
          </cell>
          <cell r="E95">
            <v>288</v>
          </cell>
          <cell r="F95">
            <v>2709</v>
          </cell>
          <cell r="G95">
            <v>1.6</v>
          </cell>
        </row>
        <row r="96">
          <cell r="A96" t="str">
            <v>SÃO JULIÃO/PI2012</v>
          </cell>
          <cell r="B96" t="str">
            <v>SÃO JULIÃO/PI</v>
          </cell>
          <cell r="C96">
            <v>2012</v>
          </cell>
          <cell r="D96">
            <v>68</v>
          </cell>
          <cell r="E96">
            <v>303</v>
          </cell>
          <cell r="F96">
            <v>3298</v>
          </cell>
          <cell r="G96">
            <v>1.7</v>
          </cell>
        </row>
        <row r="97">
          <cell r="A97" t="str">
            <v>SÃO JULIÃO/PI2013</v>
          </cell>
          <cell r="B97" t="str">
            <v>SÃO JULIÃO/PI</v>
          </cell>
          <cell r="C97">
            <v>2013</v>
          </cell>
          <cell r="D97">
            <v>67</v>
          </cell>
          <cell r="E97">
            <v>313</v>
          </cell>
          <cell r="F97">
            <v>3419</v>
          </cell>
          <cell r="G97">
            <v>1.5</v>
          </cell>
        </row>
        <row r="98">
          <cell r="A98" t="str">
            <v>SÃO JOÃO DO PIAUÍ/PI2006</v>
          </cell>
          <cell r="B98" t="str">
            <v>SÃO JOÃO DO PIAUÍ/PI</v>
          </cell>
          <cell r="C98">
            <v>2006</v>
          </cell>
          <cell r="D98">
            <v>405</v>
          </cell>
          <cell r="E98">
            <v>1099</v>
          </cell>
          <cell r="F98">
            <v>5546</v>
          </cell>
          <cell r="G98">
            <v>1.6</v>
          </cell>
        </row>
        <row r="99">
          <cell r="A99" t="str">
            <v>SÃO JOÃO DO PIAUÍ/PI2007</v>
          </cell>
          <cell r="B99" t="str">
            <v>SÃO JOÃO DO PIAUÍ/PI</v>
          </cell>
          <cell r="C99">
            <v>2007</v>
          </cell>
          <cell r="D99">
            <v>342</v>
          </cell>
          <cell r="E99">
            <v>1016</v>
          </cell>
          <cell r="F99">
            <v>5261</v>
          </cell>
          <cell r="G99">
            <v>1.6</v>
          </cell>
        </row>
        <row r="100">
          <cell r="A100" t="str">
            <v>SÃO JOÃO DO PIAUÍ/PI2008</v>
          </cell>
          <cell r="B100" t="str">
            <v>SÃO JOÃO DO PIAUÍ/PI</v>
          </cell>
          <cell r="C100">
            <v>2008</v>
          </cell>
          <cell r="D100">
            <v>402</v>
          </cell>
          <cell r="E100">
            <v>1156</v>
          </cell>
          <cell r="F100">
            <v>7129</v>
          </cell>
          <cell r="G100">
            <v>1.8</v>
          </cell>
        </row>
        <row r="101">
          <cell r="A101" t="str">
            <v>SÃO JOÃO DO PIAUÍ/PI2009</v>
          </cell>
          <cell r="B101" t="str">
            <v>SÃO JOÃO DO PIAUÍ/PI</v>
          </cell>
          <cell r="C101">
            <v>2009</v>
          </cell>
          <cell r="D101">
            <v>473</v>
          </cell>
          <cell r="E101">
            <v>1231</v>
          </cell>
          <cell r="F101">
            <v>8277</v>
          </cell>
          <cell r="G101">
            <v>1.7</v>
          </cell>
        </row>
        <row r="102">
          <cell r="A102" t="str">
            <v>SÃO JOÃO DO PIAUÍ/PI2010</v>
          </cell>
          <cell r="B102" t="str">
            <v>SÃO JOÃO DO PIAUÍ/PI</v>
          </cell>
          <cell r="C102">
            <v>2010</v>
          </cell>
          <cell r="D102">
            <v>497</v>
          </cell>
          <cell r="E102">
            <v>1389</v>
          </cell>
          <cell r="F102">
            <v>10896</v>
          </cell>
          <cell r="G102">
            <v>1.7</v>
          </cell>
        </row>
        <row r="103">
          <cell r="A103" t="str">
            <v>SÃO JOÃO DO PIAUÍ/PI2011</v>
          </cell>
          <cell r="B103" t="str">
            <v>SÃO JOÃO DO PIAUÍ/PI</v>
          </cell>
          <cell r="C103">
            <v>2011</v>
          </cell>
          <cell r="D103">
            <v>500</v>
          </cell>
          <cell r="E103">
            <v>1467</v>
          </cell>
          <cell r="F103">
            <v>12518</v>
          </cell>
          <cell r="G103">
            <v>1.7</v>
          </cell>
        </row>
        <row r="104">
          <cell r="A104" t="str">
            <v>SÃO JOÃO DO PIAUÍ/PI2012</v>
          </cell>
          <cell r="B104" t="str">
            <v>SÃO JOÃO DO PIAUÍ/PI</v>
          </cell>
          <cell r="C104">
            <v>2012</v>
          </cell>
          <cell r="D104">
            <v>452</v>
          </cell>
          <cell r="E104">
            <v>1407</v>
          </cell>
          <cell r="F104">
            <v>14564</v>
          </cell>
          <cell r="G104">
            <v>1.7</v>
          </cell>
        </row>
        <row r="105">
          <cell r="A105" t="str">
            <v>SÃO JOÃO DO PIAUÍ/PI2013</v>
          </cell>
          <cell r="B105" t="str">
            <v>SÃO JOÃO DO PIAUÍ/PI</v>
          </cell>
          <cell r="C105">
            <v>2013</v>
          </cell>
          <cell r="D105">
            <v>464</v>
          </cell>
          <cell r="E105">
            <v>1839</v>
          </cell>
          <cell r="F105">
            <v>23597</v>
          </cell>
          <cell r="G105">
            <v>1.9</v>
          </cell>
        </row>
        <row r="106">
          <cell r="A106" t="str">
            <v>FRONTEIRAS/PI2006</v>
          </cell>
          <cell r="B106" t="str">
            <v>FRONTEIRAS/PI</v>
          </cell>
          <cell r="C106">
            <v>2006</v>
          </cell>
          <cell r="D106">
            <v>79</v>
          </cell>
          <cell r="E106">
            <v>1046</v>
          </cell>
          <cell r="F106">
            <v>8472</v>
          </cell>
          <cell r="G106">
            <v>2.2000000000000002</v>
          </cell>
        </row>
        <row r="107">
          <cell r="A107" t="str">
            <v>FRONTEIRAS/PI2007</v>
          </cell>
          <cell r="B107" t="str">
            <v>FRONTEIRAS/PI</v>
          </cell>
          <cell r="C107">
            <v>2007</v>
          </cell>
          <cell r="D107">
            <v>97</v>
          </cell>
          <cell r="E107">
            <v>1214</v>
          </cell>
          <cell r="F107">
            <v>9988</v>
          </cell>
          <cell r="G107">
            <v>2.1</v>
          </cell>
        </row>
        <row r="108">
          <cell r="A108" t="str">
            <v>FRONTEIRAS/PI2008</v>
          </cell>
          <cell r="B108" t="str">
            <v>FRONTEIRAS/PI</v>
          </cell>
          <cell r="C108">
            <v>2008</v>
          </cell>
          <cell r="D108">
            <v>146</v>
          </cell>
          <cell r="E108">
            <v>1280</v>
          </cell>
          <cell r="F108">
            <v>12273</v>
          </cell>
          <cell r="G108">
            <v>2.2000000000000002</v>
          </cell>
        </row>
        <row r="109">
          <cell r="A109" t="str">
            <v>FRONTEIRAS/PI2009</v>
          </cell>
          <cell r="B109" t="str">
            <v>FRONTEIRAS/PI</v>
          </cell>
          <cell r="C109">
            <v>2009</v>
          </cell>
          <cell r="D109">
            <v>147</v>
          </cell>
          <cell r="E109">
            <v>1245</v>
          </cell>
          <cell r="F109">
            <v>14159</v>
          </cell>
          <cell r="G109">
            <v>2.2000000000000002</v>
          </cell>
        </row>
        <row r="110">
          <cell r="A110" t="str">
            <v>FRONTEIRAS/PI2010</v>
          </cell>
          <cell r="B110" t="str">
            <v>FRONTEIRAS/PI</v>
          </cell>
          <cell r="C110">
            <v>2010</v>
          </cell>
          <cell r="D110">
            <v>159</v>
          </cell>
          <cell r="E110">
            <v>1320</v>
          </cell>
          <cell r="F110">
            <v>22598</v>
          </cell>
          <cell r="G110">
            <v>3.2</v>
          </cell>
        </row>
        <row r="111">
          <cell r="A111" t="str">
            <v>FRONTEIRAS/PI2011</v>
          </cell>
          <cell r="B111" t="str">
            <v>FRONTEIRAS/PI</v>
          </cell>
          <cell r="C111">
            <v>2011</v>
          </cell>
          <cell r="D111">
            <v>164</v>
          </cell>
          <cell r="E111">
            <v>1346</v>
          </cell>
          <cell r="F111">
            <v>20923</v>
          </cell>
          <cell r="G111">
            <v>2.8</v>
          </cell>
        </row>
        <row r="112">
          <cell r="A112" t="str">
            <v>FRONTEIRAS/PI2012</v>
          </cell>
          <cell r="B112" t="str">
            <v>FRONTEIRAS/PI</v>
          </cell>
          <cell r="C112">
            <v>2012</v>
          </cell>
          <cell r="D112">
            <v>166</v>
          </cell>
          <cell r="E112">
            <v>1378</v>
          </cell>
          <cell r="F112">
            <v>24097</v>
          </cell>
          <cell r="G112">
            <v>2.7</v>
          </cell>
        </row>
        <row r="113">
          <cell r="A113" t="str">
            <v>FRONTEIRAS/PI2013</v>
          </cell>
          <cell r="B113" t="str">
            <v>FRONTEIRAS/PI</v>
          </cell>
          <cell r="C113">
            <v>2013</v>
          </cell>
          <cell r="D113">
            <v>161</v>
          </cell>
          <cell r="E113">
            <v>1371</v>
          </cell>
          <cell r="F113">
            <v>25455</v>
          </cell>
          <cell r="G113">
            <v>2.5</v>
          </cell>
        </row>
        <row r="114">
          <cell r="A114" t="str">
            <v>ALEGRETE DO PIAUÍ/PI2006</v>
          </cell>
          <cell r="B114" t="str">
            <v>ALEGRETE DO PIAUÍ/PI</v>
          </cell>
          <cell r="C114">
            <v>2006</v>
          </cell>
          <cell r="D114">
            <v>31</v>
          </cell>
          <cell r="E114">
            <v>154</v>
          </cell>
          <cell r="F114">
            <v>717</v>
          </cell>
          <cell r="G114">
            <v>1.2</v>
          </cell>
        </row>
        <row r="115">
          <cell r="A115" t="str">
            <v>ALEGRETE DO PIAUÍ/PI2007</v>
          </cell>
          <cell r="B115" t="str">
            <v>ALEGRETE DO PIAUÍ/PI</v>
          </cell>
          <cell r="C115">
            <v>2007</v>
          </cell>
          <cell r="D115">
            <v>33</v>
          </cell>
          <cell r="E115">
            <v>172</v>
          </cell>
          <cell r="F115">
            <v>1049</v>
          </cell>
          <cell r="G115">
            <v>1.6</v>
          </cell>
        </row>
        <row r="116">
          <cell r="A116" t="str">
            <v>ALEGRETE DO PIAUÍ/PI2008</v>
          </cell>
          <cell r="B116" t="str">
            <v>ALEGRETE DO PIAUÍ/PI</v>
          </cell>
          <cell r="C116">
            <v>2008</v>
          </cell>
          <cell r="D116">
            <v>41</v>
          </cell>
          <cell r="E116">
            <v>177</v>
          </cell>
          <cell r="F116">
            <v>1455</v>
          </cell>
          <cell r="G116">
            <v>2</v>
          </cell>
        </row>
        <row r="117">
          <cell r="A117" t="str">
            <v>ALEGRETE DO PIAUÍ/PI2009</v>
          </cell>
          <cell r="B117" t="str">
            <v>ALEGRETE DO PIAUÍ/PI</v>
          </cell>
          <cell r="C117">
            <v>2009</v>
          </cell>
          <cell r="D117">
            <v>54</v>
          </cell>
          <cell r="E117">
            <v>199</v>
          </cell>
          <cell r="F117">
            <v>1811</v>
          </cell>
          <cell r="G117">
            <v>2</v>
          </cell>
        </row>
        <row r="118">
          <cell r="A118" t="str">
            <v>ALEGRETE DO PIAUÍ/PI2010</v>
          </cell>
          <cell r="B118" t="str">
            <v>ALEGRETE DO PIAUÍ/PI</v>
          </cell>
          <cell r="C118">
            <v>2010</v>
          </cell>
          <cell r="D118">
            <v>56</v>
          </cell>
          <cell r="E118">
            <v>211</v>
          </cell>
          <cell r="F118">
            <v>2071</v>
          </cell>
          <cell r="G118">
            <v>2</v>
          </cell>
        </row>
        <row r="119">
          <cell r="A119" t="str">
            <v>ALEGRETE DO PIAUÍ/PI2011</v>
          </cell>
          <cell r="B119" t="str">
            <v>ALEGRETE DO PIAUÍ/PI</v>
          </cell>
          <cell r="C119">
            <v>2011</v>
          </cell>
          <cell r="D119">
            <v>53</v>
          </cell>
          <cell r="E119">
            <v>208</v>
          </cell>
          <cell r="F119">
            <v>2230</v>
          </cell>
          <cell r="G119">
            <v>2</v>
          </cell>
        </row>
        <row r="120">
          <cell r="A120" t="str">
            <v>ALEGRETE DO PIAUÍ/PI2012</v>
          </cell>
          <cell r="B120" t="str">
            <v>ALEGRETE DO PIAUÍ/PI</v>
          </cell>
          <cell r="C120">
            <v>2012</v>
          </cell>
          <cell r="D120">
            <v>57</v>
          </cell>
          <cell r="E120">
            <v>203</v>
          </cell>
          <cell r="F120">
            <v>2638</v>
          </cell>
          <cell r="G120">
            <v>2</v>
          </cell>
        </row>
        <row r="121">
          <cell r="A121" t="str">
            <v>ALEGRETE DO PIAUÍ/PI2013</v>
          </cell>
          <cell r="B121" t="str">
            <v>ALEGRETE DO PIAUÍ/PI</v>
          </cell>
          <cell r="C121">
            <v>2013</v>
          </cell>
          <cell r="D121">
            <v>59</v>
          </cell>
          <cell r="E121">
            <v>248</v>
          </cell>
          <cell r="F121">
            <v>3270</v>
          </cell>
          <cell r="G121">
            <v>2</v>
          </cell>
        </row>
        <row r="122">
          <cell r="A122" t="str">
            <v>BOCAÍNA/PI2006</v>
          </cell>
          <cell r="B122" t="str">
            <v>BOCAÍNA/PI</v>
          </cell>
          <cell r="C122">
            <v>2006</v>
          </cell>
          <cell r="D122">
            <v>31</v>
          </cell>
          <cell r="E122">
            <v>117</v>
          </cell>
          <cell r="F122">
            <v>562</v>
          </cell>
          <cell r="G122">
            <v>1.2</v>
          </cell>
        </row>
        <row r="123">
          <cell r="A123" t="str">
            <v>BOCAÍNA/PI2007</v>
          </cell>
          <cell r="B123" t="str">
            <v>BOCAÍNA/PI</v>
          </cell>
          <cell r="C123">
            <v>2007</v>
          </cell>
          <cell r="D123">
            <v>37</v>
          </cell>
          <cell r="E123">
            <v>137</v>
          </cell>
          <cell r="F123">
            <v>614</v>
          </cell>
          <cell r="G123">
            <v>2.1</v>
          </cell>
        </row>
        <row r="124">
          <cell r="A124" t="str">
            <v>BOCAÍNA/PI2008</v>
          </cell>
          <cell r="B124" t="str">
            <v>BOCAÍNA/PI</v>
          </cell>
          <cell r="C124">
            <v>2008</v>
          </cell>
          <cell r="D124">
            <v>39</v>
          </cell>
          <cell r="E124">
            <v>130</v>
          </cell>
          <cell r="F124">
            <v>632</v>
          </cell>
          <cell r="G124">
            <v>1.1000000000000001</v>
          </cell>
        </row>
        <row r="125">
          <cell r="A125" t="str">
            <v>BOCAÍNA/PI2009</v>
          </cell>
          <cell r="B125" t="str">
            <v>BOCAÍNA/PI</v>
          </cell>
          <cell r="C125">
            <v>2009</v>
          </cell>
          <cell r="D125">
            <v>30</v>
          </cell>
          <cell r="E125">
            <v>227</v>
          </cell>
          <cell r="F125">
            <v>1297</v>
          </cell>
          <cell r="G125">
            <v>1.1000000000000001</v>
          </cell>
        </row>
        <row r="126">
          <cell r="A126" t="str">
            <v>BOCAÍNA/PI2010</v>
          </cell>
          <cell r="B126" t="str">
            <v>BOCAÍNA/PI</v>
          </cell>
          <cell r="C126">
            <v>2010</v>
          </cell>
          <cell r="D126">
            <v>31</v>
          </cell>
          <cell r="E126">
            <v>219</v>
          </cell>
          <cell r="F126">
            <v>1453</v>
          </cell>
          <cell r="G126">
            <v>1.1000000000000001</v>
          </cell>
        </row>
        <row r="127">
          <cell r="A127" t="str">
            <v>BOCAÍNA/PI2011</v>
          </cell>
          <cell r="B127" t="str">
            <v>BOCAÍNA/PI</v>
          </cell>
          <cell r="C127">
            <v>2011</v>
          </cell>
          <cell r="D127">
            <v>25</v>
          </cell>
          <cell r="E127">
            <v>275</v>
          </cell>
          <cell r="F127">
            <v>1990</v>
          </cell>
          <cell r="G127">
            <v>1.1000000000000001</v>
          </cell>
        </row>
        <row r="128">
          <cell r="A128" t="str">
            <v>BOCAÍNA/PI2012</v>
          </cell>
          <cell r="B128" t="str">
            <v>BOCAÍNA/PI</v>
          </cell>
          <cell r="C128">
            <v>2012</v>
          </cell>
          <cell r="D128">
            <v>30</v>
          </cell>
          <cell r="E128">
            <v>277</v>
          </cell>
          <cell r="F128">
            <v>2326</v>
          </cell>
          <cell r="G128">
            <v>1.1000000000000001</v>
          </cell>
        </row>
        <row r="129">
          <cell r="A129" t="str">
            <v>BOCAÍNA/PI2013</v>
          </cell>
          <cell r="B129" t="str">
            <v>BOCAÍNA/PI</v>
          </cell>
          <cell r="C129">
            <v>2013</v>
          </cell>
          <cell r="D129">
            <v>33</v>
          </cell>
          <cell r="E129">
            <v>327</v>
          </cell>
          <cell r="F129">
            <v>3088</v>
          </cell>
          <cell r="G129">
            <v>1.2</v>
          </cell>
        </row>
        <row r="130">
          <cell r="A130" t="str">
            <v>PICOS/PI2006</v>
          </cell>
          <cell r="B130" t="str">
            <v>PICOS/PI</v>
          </cell>
          <cell r="C130">
            <v>2006</v>
          </cell>
          <cell r="D130">
            <v>1741</v>
          </cell>
          <cell r="E130">
            <v>7892</v>
          </cell>
          <cell r="F130">
            <v>40675</v>
          </cell>
          <cell r="G130">
            <v>1.6</v>
          </cell>
        </row>
        <row r="131">
          <cell r="A131" t="str">
            <v>PICOS/PI2007</v>
          </cell>
          <cell r="B131" t="str">
            <v>PICOS/PI</v>
          </cell>
          <cell r="C131">
            <v>2007</v>
          </cell>
          <cell r="D131">
            <v>1796</v>
          </cell>
          <cell r="E131">
            <v>9830</v>
          </cell>
          <cell r="F131">
            <v>57389</v>
          </cell>
          <cell r="G131">
            <v>1.6</v>
          </cell>
        </row>
        <row r="132">
          <cell r="A132" t="str">
            <v>PICOS/PI2008</v>
          </cell>
          <cell r="B132" t="str">
            <v>PICOS/PI</v>
          </cell>
          <cell r="C132">
            <v>2008</v>
          </cell>
          <cell r="D132">
            <v>1889</v>
          </cell>
          <cell r="E132">
            <v>11163</v>
          </cell>
          <cell r="F132">
            <v>72346</v>
          </cell>
          <cell r="G132">
            <v>1.6</v>
          </cell>
        </row>
        <row r="133">
          <cell r="A133" t="str">
            <v>PICOS/PI2009</v>
          </cell>
          <cell r="B133" t="str">
            <v>PICOS/PI</v>
          </cell>
          <cell r="C133">
            <v>2009</v>
          </cell>
          <cell r="D133">
            <v>1932</v>
          </cell>
          <cell r="E133">
            <v>11433</v>
          </cell>
          <cell r="F133">
            <v>82141</v>
          </cell>
          <cell r="G133">
            <v>1.6</v>
          </cell>
        </row>
        <row r="134">
          <cell r="A134" t="str">
            <v>PICOS/PI2010</v>
          </cell>
          <cell r="B134" t="str">
            <v>PICOS/PI</v>
          </cell>
          <cell r="C134">
            <v>2010</v>
          </cell>
          <cell r="D134">
            <v>2131</v>
          </cell>
          <cell r="E134">
            <v>13126</v>
          </cell>
          <cell r="F134">
            <v>101506</v>
          </cell>
          <cell r="G134">
            <v>1.5</v>
          </cell>
        </row>
        <row r="135">
          <cell r="A135" t="str">
            <v>PICOS/PI2011</v>
          </cell>
          <cell r="B135" t="str">
            <v>PICOS/PI</v>
          </cell>
          <cell r="C135">
            <v>2011</v>
          </cell>
          <cell r="D135">
            <v>2181</v>
          </cell>
          <cell r="E135">
            <v>13281</v>
          </cell>
          <cell r="F135">
            <v>110954</v>
          </cell>
          <cell r="G135">
            <v>1.5</v>
          </cell>
        </row>
        <row r="136">
          <cell r="A136" t="str">
            <v>PICOS/PI2012</v>
          </cell>
          <cell r="B136" t="str">
            <v>PICOS/PI</v>
          </cell>
          <cell r="C136">
            <v>2012</v>
          </cell>
          <cell r="D136">
            <v>2204</v>
          </cell>
          <cell r="E136">
            <v>12692</v>
          </cell>
          <cell r="F136">
            <v>133664</v>
          </cell>
          <cell r="G136">
            <v>1.5</v>
          </cell>
        </row>
        <row r="137">
          <cell r="A137" t="str">
            <v>PICOS/PI2013</v>
          </cell>
          <cell r="B137" t="str">
            <v>PICOS/PI</v>
          </cell>
          <cell r="C137">
            <v>2013</v>
          </cell>
          <cell r="D137">
            <v>2175</v>
          </cell>
          <cell r="E137">
            <v>16213</v>
          </cell>
          <cell r="F137">
            <v>178973</v>
          </cell>
          <cell r="G137">
            <v>1.6</v>
          </cell>
        </row>
        <row r="138">
          <cell r="A138" t="str">
            <v>PAES LANDIM/PI2006</v>
          </cell>
          <cell r="B138" t="str">
            <v>PAES LANDIM/PI</v>
          </cell>
          <cell r="C138">
            <v>2006</v>
          </cell>
          <cell r="D138">
            <v>57</v>
          </cell>
          <cell r="E138">
            <v>170</v>
          </cell>
          <cell r="F138">
            <v>1001</v>
          </cell>
          <cell r="G138">
            <v>1.7</v>
          </cell>
        </row>
        <row r="139">
          <cell r="A139" t="str">
            <v>PAES LANDIM/PI2007</v>
          </cell>
          <cell r="B139" t="str">
            <v>PAES LANDIM/PI</v>
          </cell>
          <cell r="C139">
            <v>2007</v>
          </cell>
          <cell r="D139">
            <v>56</v>
          </cell>
          <cell r="E139">
            <v>179</v>
          </cell>
          <cell r="F139">
            <v>1102</v>
          </cell>
          <cell r="G139">
            <v>1.6</v>
          </cell>
        </row>
        <row r="140">
          <cell r="A140" t="str">
            <v>PAES LANDIM/PI2008</v>
          </cell>
          <cell r="B140" t="str">
            <v>PAES LANDIM/PI</v>
          </cell>
          <cell r="C140">
            <v>2008</v>
          </cell>
          <cell r="D140">
            <v>54</v>
          </cell>
          <cell r="E140">
            <v>179</v>
          </cell>
          <cell r="F140">
            <v>1154</v>
          </cell>
          <cell r="G140">
            <v>1.5</v>
          </cell>
        </row>
        <row r="141">
          <cell r="A141" t="str">
            <v>PAES LANDIM/PI2009</v>
          </cell>
          <cell r="B141" t="str">
            <v>PAES LANDIM/PI</v>
          </cell>
          <cell r="C141">
            <v>2009</v>
          </cell>
          <cell r="D141">
            <v>65</v>
          </cell>
          <cell r="E141">
            <v>161</v>
          </cell>
          <cell r="F141">
            <v>1088</v>
          </cell>
          <cell r="G141">
            <v>1.5</v>
          </cell>
        </row>
        <row r="142">
          <cell r="A142" t="str">
            <v>PAES LANDIM/PI2010</v>
          </cell>
          <cell r="B142" t="str">
            <v>PAES LANDIM/PI</v>
          </cell>
          <cell r="C142">
            <v>2010</v>
          </cell>
          <cell r="D142">
            <v>62</v>
          </cell>
          <cell r="E142">
            <v>210</v>
          </cell>
          <cell r="F142">
            <v>1447</v>
          </cell>
          <cell r="G142">
            <v>1.4</v>
          </cell>
        </row>
        <row r="143">
          <cell r="A143" t="str">
            <v>PAES LANDIM/PI2011</v>
          </cell>
          <cell r="B143" t="str">
            <v>PAES LANDIM/PI</v>
          </cell>
          <cell r="C143">
            <v>2011</v>
          </cell>
          <cell r="D143">
            <v>56</v>
          </cell>
          <cell r="E143">
            <v>187</v>
          </cell>
          <cell r="F143">
            <v>1493</v>
          </cell>
          <cell r="G143">
            <v>1.5</v>
          </cell>
        </row>
        <row r="144">
          <cell r="A144" t="str">
            <v>PAES LANDIM/PI2012</v>
          </cell>
          <cell r="B144" t="str">
            <v>PAES LANDIM/PI</v>
          </cell>
          <cell r="C144">
            <v>2012</v>
          </cell>
          <cell r="D144">
            <v>72</v>
          </cell>
          <cell r="E144">
            <v>206</v>
          </cell>
          <cell r="F144">
            <v>1965</v>
          </cell>
          <cell r="G144">
            <v>1.6</v>
          </cell>
        </row>
        <row r="145">
          <cell r="A145" t="str">
            <v>PAES LANDIM/PI2013</v>
          </cell>
          <cell r="B145" t="str">
            <v>PAES LANDIM/PI</v>
          </cell>
          <cell r="C145">
            <v>2013</v>
          </cell>
          <cell r="D145">
            <v>83</v>
          </cell>
          <cell r="E145">
            <v>229</v>
          </cell>
          <cell r="F145">
            <v>2181</v>
          </cell>
          <cell r="G145">
            <v>1.5</v>
          </cell>
        </row>
        <row r="146">
          <cell r="A146" t="str">
            <v>CUMARU/PE2006</v>
          </cell>
          <cell r="B146" t="str">
            <v>CUMARU/PE</v>
          </cell>
          <cell r="C146">
            <v>2006</v>
          </cell>
          <cell r="D146">
            <v>83</v>
          </cell>
          <cell r="E146">
            <v>858</v>
          </cell>
          <cell r="F146">
            <v>5202</v>
          </cell>
          <cell r="G146">
            <v>1.5</v>
          </cell>
        </row>
        <row r="147">
          <cell r="A147" t="str">
            <v>CUMARU/PE2007</v>
          </cell>
          <cell r="B147" t="str">
            <v>CUMARU/PE</v>
          </cell>
          <cell r="C147">
            <v>2007</v>
          </cell>
          <cell r="D147">
            <v>69</v>
          </cell>
          <cell r="E147">
            <v>845</v>
          </cell>
          <cell r="F147">
            <v>5476</v>
          </cell>
          <cell r="G147">
            <v>1.4</v>
          </cell>
        </row>
        <row r="148">
          <cell r="A148" t="str">
            <v>CUMARU/PE2008</v>
          </cell>
          <cell r="B148" t="str">
            <v>CUMARU/PE</v>
          </cell>
          <cell r="C148">
            <v>2008</v>
          </cell>
          <cell r="D148">
            <v>92</v>
          </cell>
          <cell r="E148">
            <v>860</v>
          </cell>
          <cell r="F148">
            <v>5974</v>
          </cell>
          <cell r="G148">
            <v>1.5</v>
          </cell>
        </row>
        <row r="149">
          <cell r="A149" t="str">
            <v>CUMARU/PE2009</v>
          </cell>
          <cell r="B149" t="str">
            <v>CUMARU/PE</v>
          </cell>
          <cell r="C149">
            <v>2009</v>
          </cell>
          <cell r="D149">
            <v>111</v>
          </cell>
          <cell r="E149">
            <v>986</v>
          </cell>
          <cell r="F149">
            <v>8367</v>
          </cell>
          <cell r="G149">
            <v>1.7</v>
          </cell>
        </row>
        <row r="150">
          <cell r="A150" t="str">
            <v>CUMARU/PE2010</v>
          </cell>
          <cell r="B150" t="str">
            <v>CUMARU/PE</v>
          </cell>
          <cell r="C150">
            <v>2010</v>
          </cell>
          <cell r="D150">
            <v>112</v>
          </cell>
          <cell r="E150">
            <v>832</v>
          </cell>
          <cell r="F150">
            <v>9436</v>
          </cell>
          <cell r="G150">
            <v>1.7</v>
          </cell>
        </row>
        <row r="151">
          <cell r="A151" t="str">
            <v>CUMARU/PE2011</v>
          </cell>
          <cell r="B151" t="str">
            <v>CUMARU/PE</v>
          </cell>
          <cell r="C151">
            <v>2011</v>
          </cell>
          <cell r="D151">
            <v>108</v>
          </cell>
          <cell r="E151">
            <v>812</v>
          </cell>
          <cell r="F151">
            <v>10891</v>
          </cell>
          <cell r="G151">
            <v>1.8</v>
          </cell>
        </row>
        <row r="152">
          <cell r="A152" t="str">
            <v>CUMARU/PE2012</v>
          </cell>
          <cell r="B152" t="str">
            <v>CUMARU/PE</v>
          </cell>
          <cell r="C152">
            <v>2012</v>
          </cell>
          <cell r="D152">
            <v>84</v>
          </cell>
          <cell r="E152">
            <v>643</v>
          </cell>
          <cell r="F152">
            <v>12165</v>
          </cell>
          <cell r="G152">
            <v>1.9</v>
          </cell>
        </row>
        <row r="153">
          <cell r="A153" t="str">
            <v>CUMARU/PE2013</v>
          </cell>
          <cell r="B153" t="str">
            <v>CUMARU/PE</v>
          </cell>
          <cell r="C153">
            <v>2013</v>
          </cell>
          <cell r="D153">
            <v>93</v>
          </cell>
          <cell r="E153">
            <v>745</v>
          </cell>
          <cell r="F153">
            <v>12740</v>
          </cell>
          <cell r="G153">
            <v>1.8</v>
          </cell>
        </row>
        <row r="154">
          <cell r="A154" t="str">
            <v>CUMARU/PE2014</v>
          </cell>
          <cell r="B154" t="str">
            <v>CUMARU/PE</v>
          </cell>
          <cell r="C154">
            <v>2014</v>
          </cell>
          <cell r="D154">
            <v>69</v>
          </cell>
          <cell r="E154">
            <v>713</v>
          </cell>
          <cell r="F154">
            <v>13318</v>
          </cell>
          <cell r="G154">
            <v>1.8</v>
          </cell>
        </row>
        <row r="155">
          <cell r="A155" t="str">
            <v>CURRAL NOVO DO PIAUÍ/PI2006</v>
          </cell>
          <cell r="B155" t="str">
            <v>CURRAL NOVO DO PIAUÍ/PI</v>
          </cell>
          <cell r="C155">
            <v>2006</v>
          </cell>
          <cell r="D155">
            <v>20</v>
          </cell>
          <cell r="E155">
            <v>118</v>
          </cell>
          <cell r="F155">
            <v>729</v>
          </cell>
          <cell r="G155">
            <v>1.4</v>
          </cell>
        </row>
        <row r="156">
          <cell r="A156" t="str">
            <v>CURRAL NOVO DO PIAUÍ/PI2007</v>
          </cell>
          <cell r="B156" t="str">
            <v>CURRAL NOVO DO PIAUÍ/PI</v>
          </cell>
          <cell r="C156">
            <v>2007</v>
          </cell>
          <cell r="D156">
            <v>25</v>
          </cell>
          <cell r="E156">
            <v>132</v>
          </cell>
          <cell r="F156">
            <v>855</v>
          </cell>
          <cell r="G156">
            <v>1.5</v>
          </cell>
        </row>
        <row r="157">
          <cell r="A157" t="str">
            <v>CURRAL NOVO DO PIAUÍ/PI2008</v>
          </cell>
          <cell r="B157" t="str">
            <v>CURRAL NOVO DO PIAUÍ/PI</v>
          </cell>
          <cell r="C157">
            <v>2008</v>
          </cell>
          <cell r="D157">
            <v>19</v>
          </cell>
          <cell r="E157">
            <v>130</v>
          </cell>
          <cell r="F157">
            <v>1568</v>
          </cell>
          <cell r="G157">
            <v>2.4</v>
          </cell>
        </row>
        <row r="158">
          <cell r="A158" t="str">
            <v>CURRAL NOVO DO PIAUÍ/PI2009</v>
          </cell>
          <cell r="B158" t="str">
            <v>CURRAL NOVO DO PIAUÍ/PI</v>
          </cell>
          <cell r="C158">
            <v>2009</v>
          </cell>
          <cell r="D158">
            <v>31</v>
          </cell>
          <cell r="E158">
            <v>172</v>
          </cell>
          <cell r="F158">
            <v>1600</v>
          </cell>
          <cell r="G158">
            <v>1.9</v>
          </cell>
        </row>
        <row r="159">
          <cell r="A159" t="str">
            <v>CURRAL NOVO DO PIAUÍ/PI2010</v>
          </cell>
          <cell r="B159" t="str">
            <v>CURRAL NOVO DO PIAUÍ/PI</v>
          </cell>
          <cell r="C159">
            <v>2010</v>
          </cell>
          <cell r="D159">
            <v>25</v>
          </cell>
          <cell r="E159">
            <v>166</v>
          </cell>
          <cell r="F159">
            <v>1696</v>
          </cell>
          <cell r="G159">
            <v>1.7</v>
          </cell>
        </row>
        <row r="160">
          <cell r="A160" t="str">
            <v>CURRAL NOVO DO PIAUÍ/PI2011</v>
          </cell>
          <cell r="B160" t="str">
            <v>CURRAL NOVO DO PIAUÍ/PI</v>
          </cell>
          <cell r="C160">
            <v>2011</v>
          </cell>
          <cell r="D160">
            <v>24</v>
          </cell>
          <cell r="E160">
            <v>164</v>
          </cell>
          <cell r="F160">
            <v>1664</v>
          </cell>
          <cell r="G160">
            <v>1.6</v>
          </cell>
        </row>
        <row r="161">
          <cell r="A161" t="str">
            <v>CURRAL NOVO DO PIAUÍ/PI2012</v>
          </cell>
          <cell r="B161" t="str">
            <v>CURRAL NOVO DO PIAUÍ/PI</v>
          </cell>
          <cell r="C161">
            <v>2012</v>
          </cell>
          <cell r="D161">
            <v>27</v>
          </cell>
          <cell r="E161">
            <v>177</v>
          </cell>
          <cell r="F161">
            <v>1939</v>
          </cell>
          <cell r="G161">
            <v>1.4</v>
          </cell>
        </row>
        <row r="162">
          <cell r="A162" t="str">
            <v>CURRAL NOVO DO PIAUÍ/PI2013</v>
          </cell>
          <cell r="B162" t="str">
            <v>CURRAL NOVO DO PIAUÍ/PI</v>
          </cell>
          <cell r="C162">
            <v>2013</v>
          </cell>
          <cell r="D162">
            <v>25</v>
          </cell>
          <cell r="E162">
            <v>80</v>
          </cell>
          <cell r="F162">
            <v>650</v>
          </cell>
          <cell r="G162">
            <v>1.1000000000000001</v>
          </cell>
        </row>
        <row r="163">
          <cell r="A163" t="str">
            <v>CURRAL NOVO DO PIAUÍ/PI2014</v>
          </cell>
          <cell r="B163" t="str">
            <v>CURRAL NOVO DO PIAUÍ/PI</v>
          </cell>
          <cell r="C163">
            <v>2014</v>
          </cell>
          <cell r="D163">
            <v>13</v>
          </cell>
          <cell r="E163">
            <v>320</v>
          </cell>
          <cell r="F163">
            <v>4348</v>
          </cell>
          <cell r="G163">
            <v>1.5</v>
          </cell>
        </row>
        <row r="164">
          <cell r="A164" t="str">
            <v>PAQUETÁ/PI2006</v>
          </cell>
          <cell r="B164" t="str">
            <v>PAQUETÁ/PI</v>
          </cell>
          <cell r="C164">
            <v>2006</v>
          </cell>
          <cell r="D164">
            <v>17</v>
          </cell>
          <cell r="E164">
            <v>82</v>
          </cell>
          <cell r="F164">
            <v>389</v>
          </cell>
          <cell r="G164">
            <v>1.1000000000000001</v>
          </cell>
        </row>
        <row r="165">
          <cell r="A165" t="str">
            <v>PAQUETÁ/PI2007</v>
          </cell>
          <cell r="B165" t="str">
            <v>PAQUETÁ/PI</v>
          </cell>
          <cell r="C165">
            <v>2007</v>
          </cell>
          <cell r="D165">
            <v>19</v>
          </cell>
          <cell r="E165">
            <v>82</v>
          </cell>
          <cell r="F165">
            <v>437</v>
          </cell>
          <cell r="G165">
            <v>1.1000000000000001</v>
          </cell>
        </row>
        <row r="166">
          <cell r="A166" t="str">
            <v>PAQUETÁ/PI2008</v>
          </cell>
          <cell r="B166" t="str">
            <v>PAQUETÁ/PI</v>
          </cell>
          <cell r="C166">
            <v>2008</v>
          </cell>
          <cell r="D166">
            <v>19</v>
          </cell>
          <cell r="E166">
            <v>82</v>
          </cell>
          <cell r="F166">
            <v>426</v>
          </cell>
          <cell r="G166">
            <v>1</v>
          </cell>
        </row>
        <row r="167">
          <cell r="A167" t="str">
            <v>PAQUETÁ/PI2009</v>
          </cell>
          <cell r="B167" t="str">
            <v>PAQUETÁ/PI</v>
          </cell>
          <cell r="C167">
            <v>2009</v>
          </cell>
          <cell r="D167">
            <v>26</v>
          </cell>
          <cell r="E167">
            <v>135</v>
          </cell>
          <cell r="F167">
            <v>860</v>
          </cell>
          <cell r="G167">
            <v>1.1000000000000001</v>
          </cell>
        </row>
        <row r="168">
          <cell r="A168" t="str">
            <v>PAQUETÁ/PI2010</v>
          </cell>
          <cell r="B168" t="str">
            <v>PAQUETÁ/PI</v>
          </cell>
          <cell r="C168">
            <v>2010</v>
          </cell>
          <cell r="D168">
            <v>14</v>
          </cell>
          <cell r="E168">
            <v>146</v>
          </cell>
          <cell r="F168">
            <v>915</v>
          </cell>
          <cell r="G168">
            <v>1</v>
          </cell>
        </row>
        <row r="169">
          <cell r="A169" t="str">
            <v>PAQUETÁ/PI2011</v>
          </cell>
          <cell r="B169" t="str">
            <v>PAQUETÁ/PI</v>
          </cell>
          <cell r="C169">
            <v>2011</v>
          </cell>
          <cell r="D169">
            <v>15</v>
          </cell>
          <cell r="E169">
            <v>159</v>
          </cell>
          <cell r="F169">
            <v>1484</v>
          </cell>
          <cell r="G169">
            <v>1.4</v>
          </cell>
        </row>
        <row r="170">
          <cell r="A170" t="str">
            <v>PAQUETÁ/PI2012</v>
          </cell>
          <cell r="B170" t="str">
            <v>PAQUETÁ/PI</v>
          </cell>
          <cell r="C170">
            <v>2012</v>
          </cell>
          <cell r="D170">
            <v>20</v>
          </cell>
          <cell r="E170">
            <v>179</v>
          </cell>
          <cell r="F170">
            <v>1571</v>
          </cell>
          <cell r="G170">
            <v>1.2</v>
          </cell>
        </row>
        <row r="171">
          <cell r="A171" t="str">
            <v>PAQUETÁ/PI2013</v>
          </cell>
          <cell r="B171" t="str">
            <v>PAQUETÁ/PI</v>
          </cell>
          <cell r="C171">
            <v>2013</v>
          </cell>
          <cell r="D171">
            <v>22</v>
          </cell>
          <cell r="E171">
            <v>252</v>
          </cell>
          <cell r="F171">
            <v>3299</v>
          </cell>
          <cell r="G171">
            <v>1.6</v>
          </cell>
        </row>
        <row r="172">
          <cell r="A172" t="str">
            <v>PAQUETÁ/PI2014</v>
          </cell>
          <cell r="B172" t="str">
            <v>PAQUETÁ/PI</v>
          </cell>
          <cell r="C172">
            <v>2014</v>
          </cell>
          <cell r="D172">
            <v>17</v>
          </cell>
          <cell r="E172">
            <v>235</v>
          </cell>
          <cell r="F172">
            <v>3418</v>
          </cell>
          <cell r="G172">
            <v>1.7</v>
          </cell>
        </row>
        <row r="173">
          <cell r="A173" t="str">
            <v>CARIDADE DO PIAUÍ/PI2006</v>
          </cell>
          <cell r="B173" t="str">
            <v>CARIDADE DO PIAUÍ/PI</v>
          </cell>
          <cell r="C173">
            <v>2006</v>
          </cell>
          <cell r="D173">
            <v>37</v>
          </cell>
          <cell r="E173">
            <v>258</v>
          </cell>
          <cell r="F173">
            <v>1523</v>
          </cell>
          <cell r="G173">
            <v>1.5</v>
          </cell>
        </row>
        <row r="174">
          <cell r="A174" t="str">
            <v>CARIDADE DO PIAUÍ/PI2007</v>
          </cell>
          <cell r="B174" t="str">
            <v>CARIDADE DO PIAUÍ/PI</v>
          </cell>
          <cell r="C174">
            <v>2007</v>
          </cell>
          <cell r="D174">
            <v>51</v>
          </cell>
          <cell r="E174">
            <v>295</v>
          </cell>
          <cell r="F174">
            <v>2000</v>
          </cell>
          <cell r="G174">
            <v>1.8</v>
          </cell>
        </row>
        <row r="175">
          <cell r="A175" t="str">
            <v>CARIDADE DO PIAUÍ/PI2008</v>
          </cell>
          <cell r="B175" t="str">
            <v>CARIDADE DO PIAUÍ/PI</v>
          </cell>
          <cell r="C175">
            <v>2008</v>
          </cell>
          <cell r="D175">
            <v>40</v>
          </cell>
          <cell r="E175">
            <v>276</v>
          </cell>
          <cell r="F175">
            <v>2117</v>
          </cell>
          <cell r="G175">
            <v>1.7</v>
          </cell>
        </row>
        <row r="176">
          <cell r="A176" t="str">
            <v>CARIDADE DO PIAUÍ/PI2009</v>
          </cell>
          <cell r="B176" t="str">
            <v>CARIDADE DO PIAUÍ/PI</v>
          </cell>
          <cell r="C176">
            <v>2009</v>
          </cell>
          <cell r="D176">
            <v>70</v>
          </cell>
          <cell r="E176">
            <v>263</v>
          </cell>
          <cell r="F176">
            <v>1237</v>
          </cell>
          <cell r="G176">
            <v>1</v>
          </cell>
        </row>
        <row r="177">
          <cell r="A177" t="str">
            <v>CARIDADE DO PIAUÍ/PI2010</v>
          </cell>
          <cell r="B177" t="str">
            <v>CARIDADE DO PIAUÍ/PI</v>
          </cell>
          <cell r="C177">
            <v>2010</v>
          </cell>
          <cell r="D177">
            <v>39</v>
          </cell>
          <cell r="E177">
            <v>218</v>
          </cell>
          <cell r="F177">
            <v>1303</v>
          </cell>
          <cell r="G177">
            <v>1</v>
          </cell>
        </row>
        <row r="178">
          <cell r="A178" t="str">
            <v>CARIDADE DO PIAUÍ/PI2011</v>
          </cell>
          <cell r="B178" t="str">
            <v>CARIDADE DO PIAUÍ/PI</v>
          </cell>
          <cell r="C178">
            <v>2011</v>
          </cell>
          <cell r="D178">
            <v>39</v>
          </cell>
          <cell r="E178">
            <v>227</v>
          </cell>
          <cell r="F178">
            <v>2799</v>
          </cell>
          <cell r="G178">
            <v>2</v>
          </cell>
        </row>
        <row r="179">
          <cell r="A179" t="str">
            <v>CARIDADE DO PIAUÍ/PI2012</v>
          </cell>
          <cell r="B179" t="str">
            <v>CARIDADE DO PIAUÍ/PI</v>
          </cell>
          <cell r="C179">
            <v>2012</v>
          </cell>
          <cell r="D179">
            <v>39</v>
          </cell>
          <cell r="E179">
            <v>229</v>
          </cell>
          <cell r="F179">
            <v>3008</v>
          </cell>
          <cell r="G179">
            <v>1.9</v>
          </cell>
        </row>
        <row r="180">
          <cell r="A180" t="str">
            <v>CARIDADE DO PIAUÍ/PI2013</v>
          </cell>
          <cell r="B180" t="str">
            <v>CARIDADE DO PIAUÍ/PI</v>
          </cell>
          <cell r="C180">
            <v>2013</v>
          </cell>
          <cell r="D180">
            <v>16</v>
          </cell>
          <cell r="E180">
            <v>223</v>
          </cell>
          <cell r="F180">
            <v>3588</v>
          </cell>
          <cell r="G180">
            <v>2</v>
          </cell>
        </row>
        <row r="181">
          <cell r="A181" t="str">
            <v>CARIDADE DO PIAUÍ/PI2014</v>
          </cell>
          <cell r="B181" t="str">
            <v>CARIDADE DO PIAUÍ/PI</v>
          </cell>
          <cell r="C181">
            <v>2014</v>
          </cell>
          <cell r="D181">
            <v>13</v>
          </cell>
          <cell r="E181">
            <v>225</v>
          </cell>
          <cell r="F181">
            <v>3726</v>
          </cell>
          <cell r="G181">
            <v>1.9</v>
          </cell>
        </row>
        <row r="182">
          <cell r="A182" t="str">
            <v>DOM EXPEDITO LOPES/PI2006</v>
          </cell>
          <cell r="B182" t="str">
            <v>DOM EXPEDITO LOPES/PI</v>
          </cell>
          <cell r="C182">
            <v>2006</v>
          </cell>
          <cell r="D182">
            <v>58</v>
          </cell>
          <cell r="E182">
            <v>311</v>
          </cell>
          <cell r="F182">
            <v>1471</v>
          </cell>
          <cell r="G182">
            <v>1.2</v>
          </cell>
        </row>
        <row r="183">
          <cell r="A183" t="str">
            <v>DOM EXPEDITO LOPES/PI2007</v>
          </cell>
          <cell r="B183" t="str">
            <v>DOM EXPEDITO LOPES/PI</v>
          </cell>
          <cell r="C183">
            <v>2007</v>
          </cell>
          <cell r="D183">
            <v>55</v>
          </cell>
          <cell r="E183">
            <v>281</v>
          </cell>
          <cell r="F183">
            <v>1481</v>
          </cell>
          <cell r="G183">
            <v>1.3</v>
          </cell>
        </row>
        <row r="184">
          <cell r="A184" t="str">
            <v>DOM EXPEDITO LOPES/PI2008</v>
          </cell>
          <cell r="B184" t="str">
            <v>DOM EXPEDITO LOPES/PI</v>
          </cell>
          <cell r="C184">
            <v>2008</v>
          </cell>
          <cell r="D184">
            <v>63</v>
          </cell>
          <cell r="E184">
            <v>330</v>
          </cell>
          <cell r="F184">
            <v>1921</v>
          </cell>
          <cell r="G184">
            <v>1.4</v>
          </cell>
        </row>
        <row r="185">
          <cell r="A185" t="str">
            <v>DOM EXPEDITO LOPES/PI2009</v>
          </cell>
          <cell r="B185" t="str">
            <v>DOM EXPEDITO LOPES/PI</v>
          </cell>
          <cell r="C185">
            <v>2009</v>
          </cell>
          <cell r="D185">
            <v>65</v>
          </cell>
          <cell r="E185">
            <v>341</v>
          </cell>
          <cell r="F185">
            <v>2365</v>
          </cell>
          <cell r="G185">
            <v>1.4</v>
          </cell>
        </row>
        <row r="186">
          <cell r="A186" t="str">
            <v>DOM EXPEDITO LOPES/PI2010</v>
          </cell>
          <cell r="B186" t="str">
            <v>DOM EXPEDITO LOPES/PI</v>
          </cell>
          <cell r="C186">
            <v>2010</v>
          </cell>
          <cell r="D186">
            <v>61</v>
          </cell>
          <cell r="E186">
            <v>367</v>
          </cell>
          <cell r="F186">
            <v>2892</v>
          </cell>
          <cell r="G186">
            <v>1.5</v>
          </cell>
        </row>
        <row r="187">
          <cell r="A187" t="str">
            <v>DOM EXPEDITO LOPES/PI2011</v>
          </cell>
          <cell r="B187" t="str">
            <v>DOM EXPEDITO LOPES/PI</v>
          </cell>
          <cell r="C187">
            <v>2011</v>
          </cell>
          <cell r="D187">
            <v>75</v>
          </cell>
          <cell r="E187">
            <v>345</v>
          </cell>
          <cell r="F187">
            <v>3058</v>
          </cell>
          <cell r="G187">
            <v>1.5</v>
          </cell>
        </row>
        <row r="188">
          <cell r="A188" t="str">
            <v>DOM EXPEDITO LOPES/PI2012</v>
          </cell>
          <cell r="B188" t="str">
            <v>DOM EXPEDITO LOPES/PI</v>
          </cell>
          <cell r="C188">
            <v>2012</v>
          </cell>
          <cell r="D188">
            <v>70</v>
          </cell>
          <cell r="E188">
            <v>356</v>
          </cell>
          <cell r="F188">
            <v>3788</v>
          </cell>
          <cell r="G188">
            <v>1.6</v>
          </cell>
        </row>
        <row r="189">
          <cell r="A189" t="str">
            <v>DOM EXPEDITO LOPES/PI2013</v>
          </cell>
          <cell r="B189" t="str">
            <v>DOM EXPEDITO LOPES/PI</v>
          </cell>
          <cell r="C189">
            <v>2013</v>
          </cell>
          <cell r="D189">
            <v>69</v>
          </cell>
          <cell r="E189">
            <v>378</v>
          </cell>
          <cell r="F189">
            <v>4473</v>
          </cell>
          <cell r="G189">
            <v>1.7</v>
          </cell>
        </row>
        <row r="190">
          <cell r="A190" t="str">
            <v>DOM EXPEDITO LOPES/PI2014</v>
          </cell>
          <cell r="B190" t="str">
            <v>DOM EXPEDITO LOPES/PI</v>
          </cell>
          <cell r="C190">
            <v>2014</v>
          </cell>
          <cell r="D190">
            <v>51</v>
          </cell>
          <cell r="E190">
            <v>354</v>
          </cell>
          <cell r="F190">
            <v>5115</v>
          </cell>
          <cell r="G190">
            <v>1.8</v>
          </cell>
        </row>
        <row r="191">
          <cell r="A191" t="str">
            <v>DIAS D` ÁVILA/BA2006</v>
          </cell>
          <cell r="B191" t="str">
            <v>DIAS D` ÁVILA/BA</v>
          </cell>
          <cell r="C191">
            <v>2006</v>
          </cell>
          <cell r="D191">
            <v>1378</v>
          </cell>
          <cell r="E191">
            <v>14602</v>
          </cell>
          <cell r="F191">
            <v>173806</v>
          </cell>
          <cell r="G191">
            <v>3</v>
          </cell>
        </row>
        <row r="192">
          <cell r="A192" t="str">
            <v>DIAS D` ÁVILA/BA2007</v>
          </cell>
          <cell r="B192" t="str">
            <v>DIAS D` ÁVILA/BA</v>
          </cell>
          <cell r="C192">
            <v>2007</v>
          </cell>
          <cell r="D192">
            <v>1482</v>
          </cell>
          <cell r="E192">
            <v>16924</v>
          </cell>
          <cell r="F192">
            <v>213103</v>
          </cell>
          <cell r="G192">
            <v>3</v>
          </cell>
        </row>
        <row r="193">
          <cell r="A193" t="str">
            <v>DIAS D` ÁVILA/BA2008</v>
          </cell>
          <cell r="B193" t="str">
            <v>DIAS D` ÁVILA/BA</v>
          </cell>
          <cell r="C193">
            <v>2008</v>
          </cell>
          <cell r="D193">
            <v>1784</v>
          </cell>
          <cell r="E193">
            <v>17652</v>
          </cell>
          <cell r="F193">
            <v>246738</v>
          </cell>
          <cell r="G193">
            <v>3.2</v>
          </cell>
        </row>
        <row r="194">
          <cell r="A194" t="str">
            <v>DIAS D` ÁVILA/BA2009</v>
          </cell>
          <cell r="B194" t="str">
            <v>DIAS D` ÁVILA/BA</v>
          </cell>
          <cell r="C194">
            <v>2009</v>
          </cell>
          <cell r="D194">
            <v>1152</v>
          </cell>
          <cell r="E194">
            <v>14134</v>
          </cell>
          <cell r="F194">
            <v>265918</v>
          </cell>
          <cell r="G194">
            <v>3.7</v>
          </cell>
        </row>
        <row r="195">
          <cell r="A195" t="str">
            <v>DIAS D` ÁVILA/BA2010</v>
          </cell>
          <cell r="B195" t="str">
            <v>DIAS D` ÁVILA/BA</v>
          </cell>
          <cell r="C195">
            <v>2010</v>
          </cell>
          <cell r="D195">
            <v>1374</v>
          </cell>
          <cell r="E195">
            <v>18839</v>
          </cell>
          <cell r="F195">
            <v>348747</v>
          </cell>
          <cell r="G195">
            <v>3.1</v>
          </cell>
        </row>
        <row r="196">
          <cell r="A196" t="str">
            <v>DIAS D` ÁVILA/BA2011</v>
          </cell>
          <cell r="B196" t="str">
            <v>DIAS D` ÁVILA/BA</v>
          </cell>
          <cell r="C196">
            <v>2011</v>
          </cell>
          <cell r="D196">
            <v>1498</v>
          </cell>
          <cell r="E196">
            <v>17233</v>
          </cell>
          <cell r="F196">
            <v>365093</v>
          </cell>
          <cell r="G196">
            <v>3.5</v>
          </cell>
        </row>
        <row r="197">
          <cell r="A197" t="str">
            <v>DIAS D` ÁVILA/BA2012</v>
          </cell>
          <cell r="B197" t="str">
            <v>DIAS D` ÁVILA/BA</v>
          </cell>
          <cell r="C197">
            <v>2012</v>
          </cell>
          <cell r="D197">
            <v>1174</v>
          </cell>
          <cell r="E197">
            <v>15657</v>
          </cell>
          <cell r="F197">
            <v>374899</v>
          </cell>
          <cell r="G197">
            <v>3.2</v>
          </cell>
        </row>
        <row r="198">
          <cell r="A198" t="str">
            <v>DIAS D` ÁVILA/BA2013</v>
          </cell>
          <cell r="B198" t="str">
            <v>DIAS D` ÁVILA/BA</v>
          </cell>
          <cell r="C198">
            <v>2013</v>
          </cell>
          <cell r="D198">
            <v>1521</v>
          </cell>
          <cell r="E198">
            <v>15121</v>
          </cell>
          <cell r="F198">
            <v>455795</v>
          </cell>
          <cell r="G198">
            <v>3.3</v>
          </cell>
        </row>
        <row r="199">
          <cell r="A199" t="str">
            <v>DIAS D` ÁVILA/BA2014</v>
          </cell>
          <cell r="B199" t="str">
            <v>DIAS D` ÁVILA/BA</v>
          </cell>
          <cell r="C199">
            <v>2014</v>
          </cell>
          <cell r="D199">
            <v>1365</v>
          </cell>
          <cell r="E199">
            <v>16407</v>
          </cell>
          <cell r="F199">
            <v>392732</v>
          </cell>
          <cell r="G199">
            <v>2.8</v>
          </cell>
        </row>
      </sheetData>
      <sheetData sheetId="21">
        <row r="1">
          <cell r="D1" t="str">
            <v>TAXA DE ATIVIDADE (T_ATIV)</v>
          </cell>
          <cell r="E1" t="str">
            <v>% DE TRAB. POR CONTA PROPRIA ( CPR)</v>
          </cell>
          <cell r="F1" t="str">
            <v>% OCUPADOS COM ENS. 
MÉDIO COMPLETO ( P_MED)</v>
          </cell>
          <cell r="G1" t="str">
            <v>% OCUPADOS COM SUPERIOR COMPLETO (P_SUPER)</v>
          </cell>
        </row>
        <row r="2">
          <cell r="A2" t="str">
            <v>SÃO BORJA1991</v>
          </cell>
          <cell r="B2" t="str">
            <v>SÃO BORJA</v>
          </cell>
          <cell r="C2">
            <v>1991</v>
          </cell>
        </row>
        <row r="3">
          <cell r="A3" t="str">
            <v>SÃO BORJA2000</v>
          </cell>
          <cell r="B3" t="str">
            <v>SÃO BORJA</v>
          </cell>
          <cell r="C3">
            <v>2000</v>
          </cell>
          <cell r="D3">
            <v>44.13</v>
          </cell>
          <cell r="E3">
            <v>25.99</v>
          </cell>
          <cell r="F3">
            <v>26.96</v>
          </cell>
          <cell r="G3">
            <v>7.49</v>
          </cell>
        </row>
        <row r="4">
          <cell r="A4" t="str">
            <v>SÃO BORJA2010</v>
          </cell>
          <cell r="B4" t="str">
            <v>SÃO BORJA</v>
          </cell>
          <cell r="C4">
            <v>2010</v>
          </cell>
          <cell r="D4">
            <v>46.66</v>
          </cell>
          <cell r="E4">
            <v>25.85</v>
          </cell>
          <cell r="F4">
            <v>41.43</v>
          </cell>
          <cell r="G4">
            <v>11.52</v>
          </cell>
        </row>
        <row r="5">
          <cell r="A5" t="str">
            <v>SUL2010</v>
          </cell>
          <cell r="B5" t="str">
            <v>SUL</v>
          </cell>
          <cell r="C5">
            <v>2010</v>
          </cell>
          <cell r="D5">
            <v>56.2</v>
          </cell>
          <cell r="E5">
            <v>31.7</v>
          </cell>
          <cell r="F5">
            <v>32.242811447811462</v>
          </cell>
          <cell r="G5">
            <v>7.8446632996633001</v>
          </cell>
        </row>
        <row r="6">
          <cell r="A6" t="str">
            <v>BRASIL2010</v>
          </cell>
          <cell r="B6" t="str">
            <v>BRASIL</v>
          </cell>
          <cell r="C6">
            <v>2010</v>
          </cell>
        </row>
        <row r="7">
          <cell r="A7" t="str">
            <v>BARÃO DO TRIUNFO1991</v>
          </cell>
          <cell r="B7" t="str">
            <v>BARÃO DO TRIUNFO</v>
          </cell>
          <cell r="C7">
            <v>1991</v>
          </cell>
        </row>
        <row r="8">
          <cell r="A8" t="str">
            <v>BARÃO DO TRIUNFO2000</v>
          </cell>
          <cell r="B8" t="str">
            <v>BARÃO DO TRIUNFO</v>
          </cell>
          <cell r="C8">
            <v>2000</v>
          </cell>
          <cell r="D8">
            <v>46.8</v>
          </cell>
          <cell r="E8">
            <v>58.54</v>
          </cell>
          <cell r="F8">
            <v>6.14</v>
          </cell>
          <cell r="G8">
            <v>0.8</v>
          </cell>
        </row>
        <row r="9">
          <cell r="A9" t="str">
            <v>BARÃO DO TRIUNFO2010</v>
          </cell>
          <cell r="B9" t="str">
            <v>BARÃO DO TRIUNFO</v>
          </cell>
          <cell r="C9">
            <v>2010</v>
          </cell>
          <cell r="D9">
            <v>51.21</v>
          </cell>
          <cell r="E9">
            <v>54.98</v>
          </cell>
          <cell r="F9">
            <v>13.05</v>
          </cell>
          <cell r="G9">
            <v>1.63</v>
          </cell>
        </row>
        <row r="10">
          <cell r="A10" t="str">
            <v>BUTIÁ1991</v>
          </cell>
          <cell r="B10" t="str">
            <v>BUTIÁ</v>
          </cell>
          <cell r="C10">
            <v>1991</v>
          </cell>
        </row>
        <row r="11">
          <cell r="A11" t="str">
            <v>BUTIÁ2000</v>
          </cell>
          <cell r="B11" t="str">
            <v>BUTIÁ</v>
          </cell>
          <cell r="C11">
            <v>2000</v>
          </cell>
          <cell r="D11">
            <v>44.27</v>
          </cell>
          <cell r="E11">
            <v>20.78</v>
          </cell>
          <cell r="F11">
            <v>22.91</v>
          </cell>
          <cell r="G11">
            <v>2.31</v>
          </cell>
        </row>
        <row r="12">
          <cell r="A12" t="str">
            <v>BUTIÁ2010</v>
          </cell>
          <cell r="B12" t="str">
            <v>BUTIÁ</v>
          </cell>
          <cell r="C12">
            <v>2010</v>
          </cell>
          <cell r="D12">
            <v>43.77</v>
          </cell>
          <cell r="E12">
            <v>15.67</v>
          </cell>
          <cell r="F12">
            <v>38.07</v>
          </cell>
          <cell r="G12">
            <v>8.92</v>
          </cell>
        </row>
        <row r="13">
          <cell r="A13" t="str">
            <v>CHARQUEADAS1991</v>
          </cell>
          <cell r="B13" t="str">
            <v>CHARQUEADAS</v>
          </cell>
          <cell r="C13">
            <v>1991</v>
          </cell>
        </row>
        <row r="14">
          <cell r="A14" t="str">
            <v>CHARQUEADAS2000</v>
          </cell>
          <cell r="B14" t="str">
            <v>CHARQUEADAS</v>
          </cell>
          <cell r="C14">
            <v>2000</v>
          </cell>
          <cell r="D14">
            <v>45.7</v>
          </cell>
          <cell r="E14">
            <v>17.53</v>
          </cell>
          <cell r="F14">
            <v>34.81</v>
          </cell>
          <cell r="G14">
            <v>4.78</v>
          </cell>
        </row>
        <row r="15">
          <cell r="A15" t="str">
            <v>CHARQUEADAS2010</v>
          </cell>
          <cell r="B15" t="str">
            <v>CHARQUEADAS</v>
          </cell>
          <cell r="C15">
            <v>2010</v>
          </cell>
          <cell r="D15">
            <v>47.11</v>
          </cell>
          <cell r="E15">
            <v>16.97</v>
          </cell>
          <cell r="F15">
            <v>46.9</v>
          </cell>
          <cell r="G15">
            <v>8.61</v>
          </cell>
        </row>
        <row r="16">
          <cell r="A16" t="str">
            <v>ELDORADO DO SUL1991</v>
          </cell>
          <cell r="B16" t="str">
            <v>ELDORADO DO SUL</v>
          </cell>
          <cell r="C16">
            <v>1991</v>
          </cell>
        </row>
        <row r="17">
          <cell r="A17" t="str">
            <v>ELDORADO DO SUL2000</v>
          </cell>
          <cell r="B17" t="str">
            <v>ELDORADO DO SUL</v>
          </cell>
          <cell r="C17">
            <v>2000</v>
          </cell>
          <cell r="D17">
            <v>47.37</v>
          </cell>
          <cell r="E17">
            <v>24.33</v>
          </cell>
          <cell r="F17">
            <v>23.34</v>
          </cell>
          <cell r="G17">
            <v>2.58</v>
          </cell>
        </row>
        <row r="18">
          <cell r="A18" t="str">
            <v>ELDORADO DO SUL2010</v>
          </cell>
          <cell r="B18" t="str">
            <v>ELDORADO DO SUL</v>
          </cell>
          <cell r="C18">
            <v>2010</v>
          </cell>
          <cell r="D18">
            <v>54.33</v>
          </cell>
          <cell r="E18">
            <v>23.91</v>
          </cell>
          <cell r="F18">
            <v>39.549999999999997</v>
          </cell>
          <cell r="G18">
            <v>4.3899999999999997</v>
          </cell>
        </row>
        <row r="19">
          <cell r="A19" t="str">
            <v>GENERAL CÂMARA1991</v>
          </cell>
          <cell r="B19" t="str">
            <v>GENERAL CÂMARA</v>
          </cell>
          <cell r="C19">
            <v>1991</v>
          </cell>
        </row>
        <row r="20">
          <cell r="A20" t="str">
            <v>GENERAL CÂMARA2000</v>
          </cell>
          <cell r="B20" t="str">
            <v>GENERAL CÂMARA</v>
          </cell>
          <cell r="C20">
            <v>2000</v>
          </cell>
          <cell r="D20">
            <v>44.17</v>
          </cell>
          <cell r="E20">
            <v>28.66</v>
          </cell>
          <cell r="F20">
            <v>19.82</v>
          </cell>
          <cell r="G20">
            <v>3.23</v>
          </cell>
        </row>
        <row r="21">
          <cell r="A21" t="str">
            <v>GENERAL CÂMARA2010</v>
          </cell>
          <cell r="B21" t="str">
            <v>GENERAL CÂMARA</v>
          </cell>
          <cell r="C21">
            <v>2010</v>
          </cell>
          <cell r="D21">
            <v>46.28</v>
          </cell>
          <cell r="E21">
            <v>40.61</v>
          </cell>
          <cell r="F21">
            <v>31.46</v>
          </cell>
          <cell r="G21">
            <v>5.71</v>
          </cell>
        </row>
        <row r="22">
          <cell r="A22" t="str">
            <v>MINAS DO LEÃO1991</v>
          </cell>
          <cell r="B22" t="str">
            <v>MINAS DO LEÃO</v>
          </cell>
          <cell r="C22">
            <v>1991</v>
          </cell>
        </row>
        <row r="23">
          <cell r="A23" t="str">
            <v>MINAS DO LEÃO2000</v>
          </cell>
          <cell r="B23" t="str">
            <v>MINAS DO LEÃO</v>
          </cell>
          <cell r="C23">
            <v>2000</v>
          </cell>
          <cell r="D23">
            <v>40.409999999999997</v>
          </cell>
          <cell r="E23">
            <v>13.35</v>
          </cell>
          <cell r="F23">
            <v>21.16</v>
          </cell>
          <cell r="G23">
            <v>3.49</v>
          </cell>
        </row>
        <row r="24">
          <cell r="A24" t="str">
            <v>MINAS DO LEÃO2010</v>
          </cell>
          <cell r="B24" t="str">
            <v>MINAS DO LEÃO</v>
          </cell>
          <cell r="C24">
            <v>2010</v>
          </cell>
          <cell r="D24">
            <v>40.67</v>
          </cell>
          <cell r="E24">
            <v>12.1</v>
          </cell>
          <cell r="F24">
            <v>30.4</v>
          </cell>
          <cell r="G24">
            <v>3.95</v>
          </cell>
        </row>
        <row r="25">
          <cell r="A25" t="str">
            <v>SÃO JERÔNIMO1991</v>
          </cell>
          <cell r="B25" t="str">
            <v>SÃO JERÔNIMO</v>
          </cell>
          <cell r="C25">
            <v>1991</v>
          </cell>
        </row>
        <row r="26">
          <cell r="A26" t="str">
            <v>SÃO JERÔNIMO2000</v>
          </cell>
          <cell r="B26" t="str">
            <v>SÃO JERÔNIMO</v>
          </cell>
          <cell r="C26">
            <v>2000</v>
          </cell>
          <cell r="D26">
            <v>45.33</v>
          </cell>
          <cell r="E26">
            <v>29.01</v>
          </cell>
          <cell r="F26">
            <v>29.76</v>
          </cell>
          <cell r="G26">
            <v>5.94</v>
          </cell>
        </row>
        <row r="27">
          <cell r="A27" t="str">
            <v>SÃO JERÔNIMO2010</v>
          </cell>
          <cell r="B27" t="str">
            <v>SÃO JERÔNIMO</v>
          </cell>
          <cell r="C27">
            <v>2010</v>
          </cell>
          <cell r="D27">
            <v>51.06</v>
          </cell>
          <cell r="E27">
            <v>25.74</v>
          </cell>
          <cell r="F27">
            <v>38.79</v>
          </cell>
          <cell r="G27">
            <v>9.2899999999999991</v>
          </cell>
        </row>
        <row r="28">
          <cell r="A28" t="str">
            <v>TAPES1991</v>
          </cell>
          <cell r="B28" t="str">
            <v>TAPES</v>
          </cell>
          <cell r="C28">
            <v>1991</v>
          </cell>
        </row>
        <row r="29">
          <cell r="A29" t="str">
            <v>TAPES2000</v>
          </cell>
          <cell r="B29" t="str">
            <v>TAPES</v>
          </cell>
          <cell r="C29">
            <v>2000</v>
          </cell>
          <cell r="D29">
            <v>46.83</v>
          </cell>
          <cell r="E29">
            <v>25.02</v>
          </cell>
          <cell r="F29">
            <v>26.96</v>
          </cell>
          <cell r="G29">
            <v>6.67</v>
          </cell>
        </row>
        <row r="30">
          <cell r="A30" t="str">
            <v>TAPES2010</v>
          </cell>
          <cell r="B30" t="str">
            <v>TAPES</v>
          </cell>
          <cell r="C30">
            <v>2010</v>
          </cell>
          <cell r="D30">
            <v>47.74</v>
          </cell>
          <cell r="E30">
            <v>27.55</v>
          </cell>
          <cell r="F30">
            <v>34.15</v>
          </cell>
          <cell r="G30">
            <v>8.9700000000000006</v>
          </cell>
        </row>
        <row r="31">
          <cell r="A31" t="str">
            <v>TRIUNFO1991</v>
          </cell>
          <cell r="B31" t="str">
            <v>TRIUNFO</v>
          </cell>
          <cell r="C31">
            <v>1991</v>
          </cell>
        </row>
        <row r="32">
          <cell r="A32" t="str">
            <v>TRIUNFO2000</v>
          </cell>
          <cell r="B32" t="str">
            <v>TRIUNFO</v>
          </cell>
          <cell r="C32">
            <v>2000</v>
          </cell>
          <cell r="D32">
            <v>46.82</v>
          </cell>
          <cell r="E32">
            <v>27.09</v>
          </cell>
          <cell r="F32">
            <v>23.16</v>
          </cell>
          <cell r="G32">
            <v>4.59</v>
          </cell>
        </row>
        <row r="33">
          <cell r="A33" t="str">
            <v>TRIUNFO2010</v>
          </cell>
          <cell r="B33" t="str">
            <v>TRIUNFO</v>
          </cell>
          <cell r="C33">
            <v>2010</v>
          </cell>
          <cell r="D33">
            <v>53.86</v>
          </cell>
          <cell r="E33">
            <v>21.53</v>
          </cell>
          <cell r="F33">
            <v>34.24</v>
          </cell>
          <cell r="G33">
            <v>7.67</v>
          </cell>
        </row>
        <row r="34">
          <cell r="A34" t="str">
            <v>DIANÓPOLIS1991</v>
          </cell>
          <cell r="B34" t="str">
            <v>DIANÓPOLIS</v>
          </cell>
          <cell r="C34">
            <v>1991</v>
          </cell>
        </row>
        <row r="35">
          <cell r="A35" t="str">
            <v>DIANÓPOLIS2000</v>
          </cell>
          <cell r="B35" t="str">
            <v>DIANÓPOLIS</v>
          </cell>
          <cell r="C35">
            <v>2000</v>
          </cell>
          <cell r="D35">
            <v>35.950000000000003</v>
          </cell>
          <cell r="E35">
            <v>20.83</v>
          </cell>
          <cell r="F35">
            <v>18.12</v>
          </cell>
          <cell r="G35">
            <v>1.64</v>
          </cell>
        </row>
        <row r="36">
          <cell r="A36" t="str">
            <v>DIANÓPOLIS2010</v>
          </cell>
          <cell r="B36" t="str">
            <v>DIANÓPOLIS</v>
          </cell>
          <cell r="C36">
            <v>2010</v>
          </cell>
          <cell r="D36">
            <v>46.31</v>
          </cell>
          <cell r="E36">
            <v>17.61</v>
          </cell>
          <cell r="F36">
            <v>45.75</v>
          </cell>
          <cell r="G36">
            <v>15.01</v>
          </cell>
        </row>
        <row r="37">
          <cell r="A37" t="str">
            <v>NORTE2010</v>
          </cell>
          <cell r="B37" t="str">
            <v>NORTE</v>
          </cell>
          <cell r="C37">
            <v>2010</v>
          </cell>
          <cell r="D37">
            <v>40.299999999999997</v>
          </cell>
          <cell r="E37">
            <v>28.3</v>
          </cell>
          <cell r="F37">
            <v>27.82</v>
          </cell>
          <cell r="G37">
            <v>6.1</v>
          </cell>
        </row>
        <row r="38">
          <cell r="A38" t="str">
            <v>NORDESTE2010</v>
          </cell>
          <cell r="B38" t="str">
            <v>NORDESTE</v>
          </cell>
          <cell r="C38">
            <v>2010</v>
          </cell>
          <cell r="D38">
            <v>39.6</v>
          </cell>
          <cell r="E38">
            <v>23.6</v>
          </cell>
          <cell r="F38">
            <v>25.15</v>
          </cell>
          <cell r="G38">
            <v>4.8600000000000003</v>
          </cell>
        </row>
        <row r="39">
          <cell r="A39" t="str">
            <v>SÃO JULIÃO1991</v>
          </cell>
          <cell r="B39" t="str">
            <v>SÃO JULIÃO</v>
          </cell>
          <cell r="C39">
            <v>1991</v>
          </cell>
        </row>
        <row r="40">
          <cell r="A40" t="str">
            <v>SÃO JULIÃO2000</v>
          </cell>
          <cell r="B40" t="str">
            <v>SÃO JULIÃO</v>
          </cell>
          <cell r="C40">
            <v>2000</v>
          </cell>
          <cell r="D40">
            <v>31.22</v>
          </cell>
          <cell r="E40">
            <v>34.159999999999997</v>
          </cell>
          <cell r="F40">
            <v>14.36</v>
          </cell>
          <cell r="G40">
            <v>2.19</v>
          </cell>
        </row>
        <row r="41">
          <cell r="A41" t="str">
            <v>SÃO JULIÃO2010</v>
          </cell>
          <cell r="B41" t="str">
            <v>SÃO JULIÃO</v>
          </cell>
          <cell r="C41">
            <v>2010</v>
          </cell>
          <cell r="D41">
            <v>35.61</v>
          </cell>
          <cell r="E41">
            <v>25.95</v>
          </cell>
          <cell r="F41">
            <v>23.74</v>
          </cell>
          <cell r="G41">
            <v>6.58</v>
          </cell>
        </row>
        <row r="42">
          <cell r="A42" t="str">
            <v>ALEGRETE DO PIAUÍ1991</v>
          </cell>
          <cell r="B42" t="str">
            <v>ALEGRETE DO PIAUÍ</v>
          </cell>
          <cell r="C42">
            <v>1991</v>
          </cell>
        </row>
        <row r="43">
          <cell r="A43" t="str">
            <v>ALEGRETE DO PIAUÍ2000</v>
          </cell>
          <cell r="B43" t="str">
            <v>ALEGRETE DO PIAUÍ</v>
          </cell>
          <cell r="C43">
            <v>2000</v>
          </cell>
          <cell r="D43">
            <v>37.79</v>
          </cell>
          <cell r="E43">
            <v>39.36</v>
          </cell>
          <cell r="F43">
            <v>12.03</v>
          </cell>
          <cell r="G43">
            <v>0.94</v>
          </cell>
        </row>
        <row r="44">
          <cell r="A44" t="str">
            <v>ALEGRETE DO PIAUÍ2010</v>
          </cell>
          <cell r="B44" t="str">
            <v>ALEGRETE DO PIAUÍ</v>
          </cell>
          <cell r="C44">
            <v>2010</v>
          </cell>
          <cell r="D44">
            <v>34.630000000000003</v>
          </cell>
          <cell r="E44">
            <v>33.85</v>
          </cell>
          <cell r="F44">
            <v>23.98</v>
          </cell>
          <cell r="G44">
            <v>7.75</v>
          </cell>
        </row>
        <row r="45">
          <cell r="A45" t="str">
            <v>BOCAÍNA1991</v>
          </cell>
          <cell r="B45" t="str">
            <v>BOCAÍNA</v>
          </cell>
          <cell r="C45">
            <v>1991</v>
          </cell>
        </row>
        <row r="46">
          <cell r="A46" t="str">
            <v>BOCAÍNA2000</v>
          </cell>
          <cell r="B46" t="str">
            <v>BOCAÍNA</v>
          </cell>
          <cell r="C46">
            <v>2000</v>
          </cell>
          <cell r="D46">
            <v>42.28</v>
          </cell>
          <cell r="E46">
            <v>31.14</v>
          </cell>
          <cell r="F46">
            <v>12.48</v>
          </cell>
          <cell r="G46">
            <v>2.54</v>
          </cell>
        </row>
        <row r="47">
          <cell r="A47" t="str">
            <v>BOCAÍNA2010</v>
          </cell>
          <cell r="B47" t="str">
            <v>BOCAÍNA</v>
          </cell>
          <cell r="C47">
            <v>2010</v>
          </cell>
          <cell r="D47">
            <v>39.83</v>
          </cell>
          <cell r="E47">
            <v>23.13</v>
          </cell>
          <cell r="F47">
            <v>31.98</v>
          </cell>
          <cell r="G47">
            <v>10.28</v>
          </cell>
        </row>
        <row r="48">
          <cell r="A48" t="str">
            <v>CUMARU1991</v>
          </cell>
          <cell r="B48" t="str">
            <v>CUMARU</v>
          </cell>
          <cell r="C48">
            <v>1991</v>
          </cell>
        </row>
        <row r="49">
          <cell r="A49" t="str">
            <v>CUMARU2000</v>
          </cell>
          <cell r="B49" t="str">
            <v>CUMARU</v>
          </cell>
          <cell r="C49">
            <v>2000</v>
          </cell>
          <cell r="D49">
            <v>31.29</v>
          </cell>
          <cell r="E49">
            <v>18.14</v>
          </cell>
          <cell r="F49">
            <v>7.53</v>
          </cell>
          <cell r="G49">
            <v>1.6</v>
          </cell>
        </row>
        <row r="50">
          <cell r="A50" t="str">
            <v>CUMARU2010</v>
          </cell>
          <cell r="B50" t="str">
            <v>CUMARU</v>
          </cell>
          <cell r="C50">
            <v>2010</v>
          </cell>
          <cell r="D50">
            <v>40.880000000000003</v>
          </cell>
          <cell r="E50">
            <v>21.63</v>
          </cell>
          <cell r="F50">
            <v>19.66</v>
          </cell>
          <cell r="G50">
            <v>4.9000000000000004</v>
          </cell>
        </row>
        <row r="51">
          <cell r="A51" t="str">
            <v>FRONTEIRAS1991</v>
          </cell>
          <cell r="B51" t="str">
            <v>FRONTEIRAS</v>
          </cell>
          <cell r="C51">
            <v>1991</v>
          </cell>
        </row>
        <row r="52">
          <cell r="A52" t="str">
            <v>FRONTEIRAS2000</v>
          </cell>
          <cell r="B52" t="str">
            <v>FRONTEIRAS</v>
          </cell>
          <cell r="C52">
            <v>2000</v>
          </cell>
          <cell r="D52">
            <v>35.14</v>
          </cell>
          <cell r="E52">
            <v>38.99</v>
          </cell>
          <cell r="F52">
            <v>15.71</v>
          </cell>
          <cell r="G52">
            <v>1.94</v>
          </cell>
        </row>
        <row r="53">
          <cell r="A53" t="str">
            <v>FRONTEIRAS2010</v>
          </cell>
          <cell r="B53" t="str">
            <v>FRONTEIRAS</v>
          </cell>
          <cell r="C53">
            <v>2010</v>
          </cell>
          <cell r="D53">
            <v>37.46</v>
          </cell>
          <cell r="E53">
            <v>29.29</v>
          </cell>
          <cell r="F53">
            <v>30.84</v>
          </cell>
          <cell r="G53">
            <v>10.199999999999999</v>
          </cell>
        </row>
        <row r="54">
          <cell r="A54" t="str">
            <v>PAES LANDIM1991</v>
          </cell>
          <cell r="B54" t="str">
            <v>PAES LANDIM</v>
          </cell>
          <cell r="C54">
            <v>1991</v>
          </cell>
        </row>
        <row r="55">
          <cell r="A55" t="str">
            <v>PAES LANDIM2000</v>
          </cell>
          <cell r="B55" t="str">
            <v>PAES LANDIM</v>
          </cell>
          <cell r="C55">
            <v>2000</v>
          </cell>
          <cell r="D55">
            <v>40.909999999999997</v>
          </cell>
          <cell r="E55">
            <v>21.45</v>
          </cell>
          <cell r="F55">
            <v>12.97</v>
          </cell>
          <cell r="G55">
            <v>0.65</v>
          </cell>
        </row>
        <row r="56">
          <cell r="A56" t="str">
            <v>PAES LANDIM2010</v>
          </cell>
          <cell r="B56" t="str">
            <v>PAES LANDIM</v>
          </cell>
          <cell r="C56">
            <v>2010</v>
          </cell>
          <cell r="D56">
            <v>32.25</v>
          </cell>
          <cell r="E56">
            <v>14.76</v>
          </cell>
          <cell r="F56">
            <v>27.95</v>
          </cell>
          <cell r="G56">
            <v>10.81</v>
          </cell>
        </row>
        <row r="57">
          <cell r="A57" t="str">
            <v>PICOS1991</v>
          </cell>
          <cell r="B57" t="str">
            <v>PICOS</v>
          </cell>
          <cell r="C57">
            <v>1991</v>
          </cell>
        </row>
        <row r="58">
          <cell r="A58" t="str">
            <v>PICOS2000</v>
          </cell>
          <cell r="B58" t="str">
            <v>PICOS</v>
          </cell>
          <cell r="C58">
            <v>2000</v>
          </cell>
          <cell r="D58">
            <v>44.49</v>
          </cell>
          <cell r="E58">
            <v>25.86</v>
          </cell>
          <cell r="F58">
            <v>22.08</v>
          </cell>
          <cell r="G58">
            <v>3.7</v>
          </cell>
        </row>
        <row r="59">
          <cell r="A59" t="str">
            <v>PICOS2010</v>
          </cell>
          <cell r="B59" t="str">
            <v>PICOS</v>
          </cell>
          <cell r="C59">
            <v>2010</v>
          </cell>
          <cell r="D59">
            <v>49.54</v>
          </cell>
          <cell r="E59">
            <v>26.08</v>
          </cell>
          <cell r="F59">
            <v>38.770000000000003</v>
          </cell>
          <cell r="G59">
            <v>12.35</v>
          </cell>
        </row>
        <row r="60">
          <cell r="A60" t="str">
            <v>SÃO JOÃO DO PIAUÍ1991</v>
          </cell>
          <cell r="B60" t="str">
            <v>SÃO JOÃO DO PIAUÍ</v>
          </cell>
          <cell r="C60">
            <v>1991</v>
          </cell>
        </row>
        <row r="61">
          <cell r="A61" t="str">
            <v>SÃO JOÃO DO PIAUÍ2000</v>
          </cell>
          <cell r="B61" t="str">
            <v>SÃO JOÃO DO PIAUÍ</v>
          </cell>
          <cell r="C61">
            <v>2000</v>
          </cell>
          <cell r="D61">
            <v>41.62</v>
          </cell>
          <cell r="E61">
            <v>26.91</v>
          </cell>
          <cell r="F61">
            <v>15.22</v>
          </cell>
          <cell r="G61">
            <v>0.91</v>
          </cell>
        </row>
        <row r="62">
          <cell r="A62" t="str">
            <v>SÃO JOÃO DO PIAUÍ2010</v>
          </cell>
          <cell r="B62" t="str">
            <v>SÃO JOÃO DO PIAUÍ</v>
          </cell>
          <cell r="C62">
            <v>2010</v>
          </cell>
          <cell r="D62">
            <v>45.32</v>
          </cell>
          <cell r="E62">
            <v>24.23</v>
          </cell>
          <cell r="F62">
            <v>31.25</v>
          </cell>
          <cell r="G62">
            <v>7.86</v>
          </cell>
        </row>
        <row r="63">
          <cell r="A63" t="str">
            <v>CURRAL NOVO DO PIAUÍ1991</v>
          </cell>
          <cell r="B63" t="str">
            <v>CURRAL NOVO DO PIAUÍ</v>
          </cell>
          <cell r="C63">
            <v>1991</v>
          </cell>
        </row>
        <row r="64">
          <cell r="A64" t="str">
            <v>CURRAL NOVO DO PIAUÍ2000</v>
          </cell>
          <cell r="B64" t="str">
            <v>CURRAL NOVO DO PIAUÍ</v>
          </cell>
          <cell r="C64">
            <v>2000</v>
          </cell>
          <cell r="D64">
            <v>45.76</v>
          </cell>
          <cell r="E64">
            <v>31.61</v>
          </cell>
          <cell r="F64">
            <v>3</v>
          </cell>
          <cell r="G64">
            <v>0.33</v>
          </cell>
        </row>
        <row r="65">
          <cell r="A65" t="str">
            <v>CURRAL NOVO DO PIAUÍ2010</v>
          </cell>
          <cell r="B65" t="str">
            <v>CURRAL NOVO DO PIAUÍ</v>
          </cell>
          <cell r="C65">
            <v>2010</v>
          </cell>
          <cell r="D65">
            <v>45.83</v>
          </cell>
          <cell r="E65">
            <v>12.44</v>
          </cell>
          <cell r="F65">
            <v>13.03</v>
          </cell>
          <cell r="G65">
            <v>3.93</v>
          </cell>
        </row>
        <row r="66">
          <cell r="A66" t="str">
            <v>PAQUETÁ1991</v>
          </cell>
          <cell r="B66" t="str">
            <v>PAQUETÁ</v>
          </cell>
          <cell r="C66">
            <v>1991</v>
          </cell>
        </row>
        <row r="67">
          <cell r="A67" t="str">
            <v>PAQUETÁ2000</v>
          </cell>
          <cell r="B67" t="str">
            <v>PAQUETÁ</v>
          </cell>
          <cell r="C67">
            <v>2000</v>
          </cell>
          <cell r="D67">
            <v>57.12</v>
          </cell>
          <cell r="E67">
            <v>26.47</v>
          </cell>
          <cell r="F67">
            <v>0.36</v>
          </cell>
          <cell r="G67">
            <v>0</v>
          </cell>
        </row>
        <row r="68">
          <cell r="A68" t="str">
            <v>PAQUETÁ2010</v>
          </cell>
          <cell r="B68" t="str">
            <v>PAQUETÁ</v>
          </cell>
          <cell r="C68">
            <v>2010</v>
          </cell>
          <cell r="D68">
            <v>40.22</v>
          </cell>
          <cell r="E68">
            <v>21.16</v>
          </cell>
          <cell r="F68">
            <v>11.42</v>
          </cell>
          <cell r="G68">
            <v>1.48</v>
          </cell>
        </row>
        <row r="69">
          <cell r="A69" t="str">
            <v>CARIDADE DO PIAUÍ1991</v>
          </cell>
          <cell r="B69" t="str">
            <v>CARIDADE DO PIAUÍ</v>
          </cell>
          <cell r="C69">
            <v>1991</v>
          </cell>
        </row>
        <row r="70">
          <cell r="A70" t="str">
            <v>CARIDADE DO PIAUÍ2000</v>
          </cell>
          <cell r="B70" t="str">
            <v>CARIDADE DO PIAUÍ</v>
          </cell>
          <cell r="C70">
            <v>2000</v>
          </cell>
          <cell r="D70">
            <v>43.44</v>
          </cell>
          <cell r="E70">
            <v>33.44</v>
          </cell>
          <cell r="F70">
            <v>5.1100000000000003</v>
          </cell>
          <cell r="G70">
            <v>0.73</v>
          </cell>
        </row>
        <row r="71">
          <cell r="A71" t="str">
            <v>CARIDADE DO PIAUÍ2010</v>
          </cell>
          <cell r="B71" t="str">
            <v>CARIDADE DO PIAUÍ</v>
          </cell>
          <cell r="C71">
            <v>2010</v>
          </cell>
          <cell r="D71">
            <v>37.19</v>
          </cell>
          <cell r="E71">
            <v>27.9</v>
          </cell>
          <cell r="F71">
            <v>20.46</v>
          </cell>
          <cell r="G71">
            <v>6.47</v>
          </cell>
        </row>
        <row r="72">
          <cell r="A72" t="str">
            <v>DOM EXPEDITO LOPES1991</v>
          </cell>
          <cell r="B72" t="str">
            <v>DOM EXPEDITO LOPES</v>
          </cell>
          <cell r="C72">
            <v>1991</v>
          </cell>
        </row>
        <row r="73">
          <cell r="A73" t="str">
            <v>DOM EXPEDITO LOPES2000</v>
          </cell>
          <cell r="B73" t="str">
            <v>DOM EXPEDITO LOPES</v>
          </cell>
          <cell r="C73">
            <v>2000</v>
          </cell>
          <cell r="D73">
            <v>37.909999999999997</v>
          </cell>
          <cell r="E73">
            <v>25.15</v>
          </cell>
          <cell r="F73">
            <v>17.47</v>
          </cell>
          <cell r="G73">
            <v>1.68</v>
          </cell>
        </row>
        <row r="74">
          <cell r="A74" t="str">
            <v>DOM EXPEDITO LOPES2010</v>
          </cell>
          <cell r="B74" t="str">
            <v>DOM EXPEDITO LOPES</v>
          </cell>
          <cell r="C74">
            <v>2010</v>
          </cell>
          <cell r="D74">
            <v>39.68</v>
          </cell>
          <cell r="E74">
            <v>31.43</v>
          </cell>
          <cell r="F74">
            <v>20.059999999999999</v>
          </cell>
          <cell r="G74">
            <v>6.47</v>
          </cell>
        </row>
        <row r="75">
          <cell r="A75" t="str">
            <v>FLORIANO1991</v>
          </cell>
          <cell r="B75" t="str">
            <v>FLORIANO</v>
          </cell>
          <cell r="C75">
            <v>1991</v>
          </cell>
        </row>
        <row r="76">
          <cell r="A76" t="str">
            <v>FLORIANO2000</v>
          </cell>
          <cell r="B76" t="str">
            <v>FLORIANO</v>
          </cell>
          <cell r="C76">
            <v>2000</v>
          </cell>
          <cell r="D76">
            <v>43.27</v>
          </cell>
          <cell r="E76">
            <v>33.29</v>
          </cell>
          <cell r="F76">
            <v>25.3</v>
          </cell>
          <cell r="G76">
            <v>4.13</v>
          </cell>
        </row>
        <row r="77">
          <cell r="A77" t="str">
            <v>FLORIANO2010</v>
          </cell>
          <cell r="B77" t="str">
            <v>FLORIANO</v>
          </cell>
          <cell r="C77">
            <v>2010</v>
          </cell>
          <cell r="D77">
            <v>46.58</v>
          </cell>
          <cell r="E77">
            <v>24.15</v>
          </cell>
          <cell r="F77">
            <v>44.69</v>
          </cell>
          <cell r="G77">
            <v>11.79</v>
          </cell>
        </row>
        <row r="78">
          <cell r="A78" t="str">
            <v>JOÃO COSTA1991</v>
          </cell>
          <cell r="B78" t="str">
            <v>JOÃO COSTA</v>
          </cell>
          <cell r="C78">
            <v>1991</v>
          </cell>
        </row>
        <row r="79">
          <cell r="A79" t="str">
            <v>JOÃO COSTA2000</v>
          </cell>
          <cell r="B79" t="str">
            <v>JOÃO COSTA</v>
          </cell>
          <cell r="C79">
            <v>2000</v>
          </cell>
          <cell r="D79">
            <v>37.33</v>
          </cell>
          <cell r="E79">
            <v>33.1</v>
          </cell>
          <cell r="F79">
            <v>0.81</v>
          </cell>
          <cell r="G79">
            <v>0</v>
          </cell>
        </row>
        <row r="80">
          <cell r="A80" t="str">
            <v>JOÃO COSTA2010</v>
          </cell>
          <cell r="B80" t="str">
            <v>JOÃO COSTA</v>
          </cell>
          <cell r="C80">
            <v>2010</v>
          </cell>
          <cell r="D80">
            <v>42.54</v>
          </cell>
          <cell r="E80">
            <v>16.66</v>
          </cell>
          <cell r="F80">
            <v>20.07</v>
          </cell>
          <cell r="G80">
            <v>4.0999999999999996</v>
          </cell>
        </row>
        <row r="81">
          <cell r="A81" t="str">
            <v>JOSÉ DE FREITAS1991</v>
          </cell>
          <cell r="B81" t="str">
            <v>JOSÉ DE FREITAS</v>
          </cell>
          <cell r="C81">
            <v>1991</v>
          </cell>
        </row>
        <row r="82">
          <cell r="A82" t="str">
            <v>JOSÉ DE FREITAS2000</v>
          </cell>
          <cell r="B82" t="str">
            <v>JOSÉ DE FREITAS</v>
          </cell>
          <cell r="C82">
            <v>2000</v>
          </cell>
          <cell r="D82">
            <v>36.950000000000003</v>
          </cell>
          <cell r="E82">
            <v>31.78</v>
          </cell>
          <cell r="F82">
            <v>11.32</v>
          </cell>
          <cell r="G82">
            <v>1.24</v>
          </cell>
        </row>
        <row r="83">
          <cell r="A83" t="str">
            <v>JOSÉ DE FREITAS2010</v>
          </cell>
          <cell r="B83" t="str">
            <v>JOSÉ DE FREITAS</v>
          </cell>
          <cell r="C83">
            <v>2010</v>
          </cell>
          <cell r="D83">
            <v>41.35</v>
          </cell>
          <cell r="E83">
            <v>21.77</v>
          </cell>
          <cell r="F83">
            <v>25.12</v>
          </cell>
          <cell r="G83">
            <v>3.75</v>
          </cell>
        </row>
        <row r="84">
          <cell r="A84" t="str">
            <v>OEIRAS1991</v>
          </cell>
          <cell r="B84" t="str">
            <v>OEIRAS</v>
          </cell>
          <cell r="C84">
            <v>1991</v>
          </cell>
        </row>
        <row r="85">
          <cell r="A85" t="str">
            <v>OEIRAS2000</v>
          </cell>
          <cell r="B85" t="str">
            <v>OEIRAS</v>
          </cell>
          <cell r="C85">
            <v>2000</v>
          </cell>
          <cell r="D85">
            <v>40</v>
          </cell>
          <cell r="E85">
            <v>37.409999999999997</v>
          </cell>
          <cell r="F85">
            <v>13.02</v>
          </cell>
          <cell r="G85">
            <v>1.54</v>
          </cell>
        </row>
        <row r="86">
          <cell r="A86" t="str">
            <v>OEIRAS2010</v>
          </cell>
          <cell r="B86" t="str">
            <v>OEIRAS</v>
          </cell>
          <cell r="C86">
            <v>2010</v>
          </cell>
          <cell r="D86">
            <v>45.8</v>
          </cell>
          <cell r="E86">
            <v>21.86</v>
          </cell>
          <cell r="F86">
            <v>27.61</v>
          </cell>
          <cell r="G86">
            <v>8.4600000000000009</v>
          </cell>
        </row>
        <row r="87">
          <cell r="A87" t="str">
            <v>PIRACURUCA1991</v>
          </cell>
          <cell r="B87" t="str">
            <v>PIRACURUCA</v>
          </cell>
          <cell r="C87">
            <v>1991</v>
          </cell>
        </row>
        <row r="88">
          <cell r="A88" t="str">
            <v>PIRACURUCA2000</v>
          </cell>
          <cell r="B88" t="str">
            <v>PIRACURUCA</v>
          </cell>
          <cell r="C88">
            <v>2000</v>
          </cell>
          <cell r="D88">
            <v>30.87</v>
          </cell>
          <cell r="E88">
            <v>33.43</v>
          </cell>
          <cell r="F88">
            <v>10.91</v>
          </cell>
          <cell r="G88">
            <v>0.96</v>
          </cell>
        </row>
        <row r="89">
          <cell r="A89" t="str">
            <v>PIRACURUCA2010</v>
          </cell>
          <cell r="B89" t="str">
            <v>PIRACURUCA</v>
          </cell>
          <cell r="C89">
            <v>2010</v>
          </cell>
          <cell r="D89">
            <v>40.92</v>
          </cell>
          <cell r="E89">
            <v>20.66</v>
          </cell>
          <cell r="F89">
            <v>23.56</v>
          </cell>
          <cell r="G89">
            <v>5.22</v>
          </cell>
        </row>
        <row r="90">
          <cell r="A90" t="str">
            <v>PIRIPIRI1991</v>
          </cell>
          <cell r="B90" t="str">
            <v>PIRIPIRI</v>
          </cell>
          <cell r="C90">
            <v>1991</v>
          </cell>
        </row>
        <row r="91">
          <cell r="A91" t="str">
            <v>PIRIPIRI2000</v>
          </cell>
          <cell r="B91" t="str">
            <v>PIRIPIRI</v>
          </cell>
          <cell r="C91">
            <v>2000</v>
          </cell>
          <cell r="D91">
            <v>37.869999999999997</v>
          </cell>
          <cell r="E91">
            <v>27.66</v>
          </cell>
          <cell r="F91">
            <v>13.51</v>
          </cell>
          <cell r="G91">
            <v>1.38</v>
          </cell>
        </row>
        <row r="92">
          <cell r="A92" t="str">
            <v>PIRIPIRI2010</v>
          </cell>
          <cell r="B92" t="str">
            <v>PIRIPIRI</v>
          </cell>
          <cell r="C92">
            <v>2010</v>
          </cell>
          <cell r="D92">
            <v>40.92</v>
          </cell>
          <cell r="E92">
            <v>20.43</v>
          </cell>
          <cell r="F92">
            <v>28.23</v>
          </cell>
          <cell r="G92">
            <v>7.39</v>
          </cell>
        </row>
        <row r="93">
          <cell r="A93" t="str">
            <v>DIAS D` ÁVILA1991</v>
          </cell>
          <cell r="B93" t="str">
            <v>DIAS D` ÁVILA</v>
          </cell>
          <cell r="C93">
            <v>1991</v>
          </cell>
        </row>
        <row r="94">
          <cell r="A94" t="str">
            <v>DIAS D` ÁVILA2000</v>
          </cell>
          <cell r="B94" t="str">
            <v>DIAS D` ÁVILA</v>
          </cell>
          <cell r="C94">
            <v>2000</v>
          </cell>
          <cell r="D94">
            <v>42.99</v>
          </cell>
          <cell r="E94">
            <v>17.63</v>
          </cell>
          <cell r="F94">
            <v>25.98</v>
          </cell>
          <cell r="G94">
            <v>1.71</v>
          </cell>
        </row>
        <row r="95">
          <cell r="A95" t="str">
            <v>DIAS D` ÁVILA2010</v>
          </cell>
          <cell r="B95" t="str">
            <v>DIAS D` ÁVILA</v>
          </cell>
          <cell r="C95">
            <v>2010</v>
          </cell>
          <cell r="D95">
            <v>45.79</v>
          </cell>
          <cell r="E95">
            <v>17.18</v>
          </cell>
          <cell r="F95">
            <v>45.3</v>
          </cell>
          <cell r="G95">
            <v>4.68</v>
          </cell>
        </row>
      </sheetData>
      <sheetData sheetId="22">
        <row r="1">
          <cell r="D1" t="str">
            <v>RENDA PER CAPITA 
MÉDIA (RDPC)</v>
          </cell>
          <cell r="E1" t="str">
            <v>10% MAIS RICOS (RDPC10)</v>
          </cell>
          <cell r="F1" t="str">
            <v>RDPC1</v>
          </cell>
          <cell r="G1" t="str">
            <v>RDPC2</v>
          </cell>
          <cell r="H1" t="str">
            <v>40% MAIS POBRE</v>
          </cell>
          <cell r="I1" t="str">
            <v>GINI</v>
          </cell>
        </row>
        <row r="2">
          <cell r="A2" t="str">
            <v>SÃO BORJA1991</v>
          </cell>
          <cell r="B2" t="str">
            <v>SÃO BORJA</v>
          </cell>
          <cell r="C2">
            <v>1991</v>
          </cell>
          <cell r="D2">
            <v>409.49</v>
          </cell>
          <cell r="E2">
            <v>2221.69</v>
          </cell>
          <cell r="F2">
            <v>52.04</v>
          </cell>
          <cell r="G2">
            <v>106.29</v>
          </cell>
          <cell r="H2">
            <v>79.165000000000006</v>
          </cell>
          <cell r="I2">
            <v>0.64</v>
          </cell>
        </row>
        <row r="3">
          <cell r="A3" t="str">
            <v>SÃO BORJA2000</v>
          </cell>
          <cell r="B3" t="str">
            <v>SÃO BORJA</v>
          </cell>
          <cell r="C3">
            <v>2000</v>
          </cell>
          <cell r="D3">
            <v>496.09</v>
          </cell>
          <cell r="E3">
            <v>2426.84</v>
          </cell>
          <cell r="F3">
            <v>74.66</v>
          </cell>
          <cell r="G3">
            <v>155.9</v>
          </cell>
          <cell r="H3">
            <v>115.28</v>
          </cell>
          <cell r="I3">
            <v>0.59</v>
          </cell>
        </row>
        <row r="4">
          <cell r="A4" t="str">
            <v>SÃO BORJA2010</v>
          </cell>
          <cell r="B4" t="str">
            <v>SÃO BORJA</v>
          </cell>
          <cell r="C4">
            <v>2010</v>
          </cell>
          <cell r="D4">
            <v>705.72</v>
          </cell>
          <cell r="E4">
            <v>3224.2</v>
          </cell>
          <cell r="F4">
            <v>138.19999999999999</v>
          </cell>
          <cell r="G4">
            <v>260.3</v>
          </cell>
          <cell r="H4">
            <v>199.25</v>
          </cell>
          <cell r="I4">
            <v>0.55000000000000004</v>
          </cell>
        </row>
        <row r="5">
          <cell r="A5" t="str">
            <v>SUL2010</v>
          </cell>
          <cell r="B5" t="str">
            <v>SUL</v>
          </cell>
          <cell r="C5">
            <v>2010</v>
          </cell>
          <cell r="D5">
            <v>704.19</v>
          </cell>
          <cell r="E5">
            <v>2596.1999999999998</v>
          </cell>
          <cell r="F5">
            <v>169.47</v>
          </cell>
          <cell r="G5">
            <v>333.5</v>
          </cell>
          <cell r="H5">
            <v>251.48500000000001</v>
          </cell>
          <cell r="I5">
            <v>0.46</v>
          </cell>
        </row>
        <row r="6">
          <cell r="A6" t="str">
            <v>BRASIL2010</v>
          </cell>
          <cell r="B6" t="str">
            <v>BRASIL</v>
          </cell>
          <cell r="C6">
            <v>2010</v>
          </cell>
        </row>
        <row r="7">
          <cell r="A7" t="str">
            <v>LAVRAS DO SUL1991</v>
          </cell>
          <cell r="B7" t="str">
            <v>LAVRAS DO SUL</v>
          </cell>
          <cell r="C7">
            <v>1991</v>
          </cell>
          <cell r="D7">
            <v>415.11</v>
          </cell>
          <cell r="E7">
            <v>2194.2199999999998</v>
          </cell>
          <cell r="F7">
            <v>60.88</v>
          </cell>
          <cell r="G7">
            <v>112.64</v>
          </cell>
          <cell r="H7">
            <v>86.76</v>
          </cell>
          <cell r="I7">
            <v>0.63</v>
          </cell>
        </row>
        <row r="8">
          <cell r="A8" t="str">
            <v>LAVRAS DO SUL2000</v>
          </cell>
          <cell r="B8" t="str">
            <v>LAVRAS DO SUL</v>
          </cell>
          <cell r="C8">
            <v>2000</v>
          </cell>
          <cell r="D8">
            <v>476.08</v>
          </cell>
          <cell r="E8">
            <v>2269.0300000000002</v>
          </cell>
          <cell r="F8">
            <v>79.739999999999995</v>
          </cell>
          <cell r="G8">
            <v>147.44</v>
          </cell>
          <cell r="H8">
            <v>113.59</v>
          </cell>
          <cell r="I8">
            <v>0.57999999999999996</v>
          </cell>
        </row>
        <row r="9">
          <cell r="A9" t="str">
            <v>LAVRAS DO SUL2010</v>
          </cell>
          <cell r="B9" t="str">
            <v>LAVRAS DO SUL</v>
          </cell>
          <cell r="C9">
            <v>2010</v>
          </cell>
          <cell r="D9">
            <v>559.66999999999996</v>
          </cell>
          <cell r="E9">
            <v>2243.38</v>
          </cell>
          <cell r="F9">
            <v>116.7</v>
          </cell>
          <cell r="G9">
            <v>233.62</v>
          </cell>
          <cell r="H9">
            <v>175.16</v>
          </cell>
          <cell r="I9">
            <v>0.5</v>
          </cell>
        </row>
        <row r="10">
          <cell r="A10" t="str">
            <v>BARÃO DO TRIUNFO1991</v>
          </cell>
          <cell r="B10" t="str">
            <v>BARÃO DO TRIUNFO</v>
          </cell>
          <cell r="C10">
            <v>1991</v>
          </cell>
          <cell r="D10">
            <v>217.18</v>
          </cell>
          <cell r="E10">
            <v>753.52</v>
          </cell>
          <cell r="F10">
            <v>47.56</v>
          </cell>
          <cell r="G10">
            <v>95.2</v>
          </cell>
          <cell r="H10">
            <v>71.38</v>
          </cell>
          <cell r="I10">
            <v>0.47</v>
          </cell>
        </row>
        <row r="11">
          <cell r="A11" t="str">
            <v>BARÃO DO TRIUNFO2000</v>
          </cell>
          <cell r="B11" t="str">
            <v>BARÃO DO TRIUNFO</v>
          </cell>
          <cell r="C11">
            <v>2000</v>
          </cell>
          <cell r="D11">
            <v>347.25</v>
          </cell>
          <cell r="E11">
            <v>1104.6400000000001</v>
          </cell>
          <cell r="F11">
            <v>56.27</v>
          </cell>
          <cell r="G11">
            <v>135.49</v>
          </cell>
          <cell r="H11">
            <v>95.88000000000001</v>
          </cell>
          <cell r="I11">
            <v>0.47</v>
          </cell>
        </row>
        <row r="12">
          <cell r="A12" t="str">
            <v>BARÃO DO TRIUNFO2010</v>
          </cell>
          <cell r="B12" t="str">
            <v>BARÃO DO TRIUNFO</v>
          </cell>
          <cell r="C12">
            <v>2010</v>
          </cell>
          <cell r="D12">
            <v>441.81</v>
          </cell>
          <cell r="E12">
            <v>1736.88</v>
          </cell>
          <cell r="F12">
            <v>51.02</v>
          </cell>
          <cell r="G12">
            <v>168.71</v>
          </cell>
          <cell r="H12">
            <v>109.86500000000001</v>
          </cell>
          <cell r="I12">
            <v>0.53</v>
          </cell>
        </row>
        <row r="13">
          <cell r="A13" t="str">
            <v>BUTIá1991</v>
          </cell>
          <cell r="B13" t="str">
            <v>BUTIá</v>
          </cell>
          <cell r="C13">
            <v>1991</v>
          </cell>
          <cell r="D13">
            <v>287.91000000000003</v>
          </cell>
          <cell r="E13">
            <v>981.75</v>
          </cell>
          <cell r="F13">
            <v>59.54</v>
          </cell>
          <cell r="G13">
            <v>125.85</v>
          </cell>
          <cell r="H13">
            <v>92.694999999999993</v>
          </cell>
          <cell r="I13">
            <v>0.47</v>
          </cell>
        </row>
        <row r="14">
          <cell r="A14" t="str">
            <v>BUTIá2000</v>
          </cell>
          <cell r="B14" t="str">
            <v>BUTIá</v>
          </cell>
          <cell r="C14">
            <v>2000</v>
          </cell>
          <cell r="D14">
            <v>432.61</v>
          </cell>
          <cell r="E14">
            <v>1592.87</v>
          </cell>
          <cell r="F14">
            <v>84.92</v>
          </cell>
          <cell r="G14">
            <v>185.76</v>
          </cell>
          <cell r="H14">
            <v>135.34</v>
          </cell>
          <cell r="I14">
            <v>0.48</v>
          </cell>
        </row>
        <row r="15">
          <cell r="A15" t="str">
            <v>BUTIá2010</v>
          </cell>
          <cell r="B15" t="str">
            <v>BUTIá</v>
          </cell>
          <cell r="C15">
            <v>2010</v>
          </cell>
          <cell r="D15">
            <v>590.45000000000005</v>
          </cell>
          <cell r="E15">
            <v>2120.7600000000002</v>
          </cell>
          <cell r="F15">
            <v>126.52</v>
          </cell>
          <cell r="G15">
            <v>249.74</v>
          </cell>
          <cell r="H15">
            <v>188.13</v>
          </cell>
          <cell r="I15">
            <v>0.47</v>
          </cell>
        </row>
        <row r="16">
          <cell r="A16" t="str">
            <v>CHARQUEADAS1991</v>
          </cell>
          <cell r="B16" t="str">
            <v>CHARQUEADAS</v>
          </cell>
          <cell r="C16">
            <v>1991</v>
          </cell>
          <cell r="D16">
            <v>363.44</v>
          </cell>
          <cell r="E16">
            <v>1323.17</v>
          </cell>
          <cell r="F16">
            <v>75.77</v>
          </cell>
          <cell r="G16">
            <v>160.69</v>
          </cell>
          <cell r="H16">
            <v>118.22999999999999</v>
          </cell>
          <cell r="I16">
            <v>0.48</v>
          </cell>
        </row>
        <row r="17">
          <cell r="A17" t="str">
            <v>CHARQUEADAS2000</v>
          </cell>
          <cell r="B17" t="str">
            <v>CHARQUEADAS</v>
          </cell>
          <cell r="C17">
            <v>2000</v>
          </cell>
          <cell r="D17">
            <v>525.55999999999995</v>
          </cell>
          <cell r="E17">
            <v>1754.91</v>
          </cell>
          <cell r="F17">
            <v>103.29</v>
          </cell>
          <cell r="G17">
            <v>228.74</v>
          </cell>
          <cell r="H17">
            <v>166.01500000000001</v>
          </cell>
          <cell r="I17">
            <v>0.47</v>
          </cell>
        </row>
        <row r="18">
          <cell r="A18" t="str">
            <v>CHARQUEADAS2010</v>
          </cell>
          <cell r="B18" t="str">
            <v>CHARQUEADAS</v>
          </cell>
          <cell r="C18">
            <v>2010</v>
          </cell>
          <cell r="D18">
            <v>734.59</v>
          </cell>
          <cell r="E18">
            <v>2352.06</v>
          </cell>
          <cell r="F18">
            <v>188.02</v>
          </cell>
          <cell r="G18">
            <v>366.93</v>
          </cell>
          <cell r="H18">
            <v>277.47500000000002</v>
          </cell>
          <cell r="I18">
            <v>0.43</v>
          </cell>
        </row>
        <row r="19">
          <cell r="A19" t="str">
            <v>ELDORADO DO SUL1991</v>
          </cell>
          <cell r="B19" t="str">
            <v>ELDORADO DO SUL</v>
          </cell>
          <cell r="C19">
            <v>1991</v>
          </cell>
          <cell r="D19">
            <v>376.8</v>
          </cell>
          <cell r="E19">
            <v>1673.55</v>
          </cell>
          <cell r="F19">
            <v>68.91</v>
          </cell>
          <cell r="G19">
            <v>140.91</v>
          </cell>
          <cell r="H19">
            <v>104.91</v>
          </cell>
          <cell r="I19">
            <v>0.54</v>
          </cell>
        </row>
        <row r="20">
          <cell r="A20" t="str">
            <v>ELDORADO DO SUL2000</v>
          </cell>
          <cell r="B20" t="str">
            <v>ELDORADO DO SUL</v>
          </cell>
          <cell r="C20">
            <v>2000</v>
          </cell>
          <cell r="D20">
            <v>527.05999999999995</v>
          </cell>
          <cell r="E20">
            <v>2233.96</v>
          </cell>
          <cell r="F20">
            <v>85.57</v>
          </cell>
          <cell r="G20">
            <v>200.76</v>
          </cell>
          <cell r="H20">
            <v>143.16499999999999</v>
          </cell>
          <cell r="I20">
            <v>0.54</v>
          </cell>
        </row>
        <row r="21">
          <cell r="A21" t="str">
            <v>ELDORADO DO SUL2010</v>
          </cell>
          <cell r="B21" t="str">
            <v>ELDORADO DO SUL</v>
          </cell>
          <cell r="C21">
            <v>2010</v>
          </cell>
          <cell r="D21">
            <v>692</v>
          </cell>
          <cell r="E21">
            <v>2490.5300000000002</v>
          </cell>
          <cell r="F21">
            <v>158.29</v>
          </cell>
          <cell r="G21">
            <v>318.06</v>
          </cell>
          <cell r="H21">
            <v>238.17500000000001</v>
          </cell>
          <cell r="I21">
            <v>0.46</v>
          </cell>
        </row>
        <row r="22">
          <cell r="A22" t="str">
            <v>GENERAL CÂMARA1991</v>
          </cell>
          <cell r="B22" t="str">
            <v>GENERAL CÂMARA</v>
          </cell>
          <cell r="C22">
            <v>1991</v>
          </cell>
          <cell r="D22">
            <v>305.75</v>
          </cell>
          <cell r="E22">
            <v>1403.39</v>
          </cell>
          <cell r="F22">
            <v>47.28</v>
          </cell>
          <cell r="G22">
            <v>97.28</v>
          </cell>
          <cell r="H22">
            <v>72.28</v>
          </cell>
          <cell r="I22">
            <v>0.56999999999999995</v>
          </cell>
        </row>
        <row r="23">
          <cell r="A23" t="str">
            <v>GENERAL CÂMARA2000</v>
          </cell>
          <cell r="B23" t="str">
            <v>GENERAL CÂMARA</v>
          </cell>
          <cell r="C23">
            <v>2000</v>
          </cell>
          <cell r="D23">
            <v>471.88</v>
          </cell>
          <cell r="E23">
            <v>1925.03</v>
          </cell>
          <cell r="F23">
            <v>81.37</v>
          </cell>
          <cell r="G23">
            <v>181.02</v>
          </cell>
          <cell r="H23">
            <v>131.19499999999999</v>
          </cell>
          <cell r="I23">
            <v>0.52</v>
          </cell>
        </row>
        <row r="24">
          <cell r="A24" t="str">
            <v>GENERAL CÂMARA2010</v>
          </cell>
          <cell r="B24" t="str">
            <v>GENERAL CÂMARA</v>
          </cell>
          <cell r="C24">
            <v>2010</v>
          </cell>
          <cell r="D24">
            <v>640.45000000000005</v>
          </cell>
          <cell r="E24">
            <v>2495.5</v>
          </cell>
          <cell r="F24">
            <v>130.77000000000001</v>
          </cell>
          <cell r="G24">
            <v>272.98</v>
          </cell>
          <cell r="H24">
            <v>201.875</v>
          </cell>
          <cell r="I24">
            <v>0.49</v>
          </cell>
        </row>
        <row r="25">
          <cell r="A25" t="str">
            <v>MINAS DO LEÃO1991</v>
          </cell>
          <cell r="B25" t="str">
            <v>MINAS DO LEÃO</v>
          </cell>
          <cell r="C25">
            <v>1991</v>
          </cell>
          <cell r="D25">
            <v>255.49</v>
          </cell>
          <cell r="E25">
            <v>974.59</v>
          </cell>
          <cell r="F25">
            <v>72.09</v>
          </cell>
          <cell r="G25">
            <v>127.86</v>
          </cell>
          <cell r="H25">
            <v>99.974999999999994</v>
          </cell>
          <cell r="I25">
            <v>0.45</v>
          </cell>
        </row>
        <row r="26">
          <cell r="A26" t="str">
            <v>MINAS DO LEÃO2000</v>
          </cell>
          <cell r="B26" t="str">
            <v>MINAS DO LEÃO</v>
          </cell>
          <cell r="C26">
            <v>2000</v>
          </cell>
          <cell r="D26">
            <v>346.5</v>
          </cell>
          <cell r="E26">
            <v>1158.3599999999999</v>
          </cell>
          <cell r="F26">
            <v>90.02</v>
          </cell>
          <cell r="G26">
            <v>162.72</v>
          </cell>
          <cell r="H26">
            <v>126.37</v>
          </cell>
          <cell r="I26">
            <v>0.44</v>
          </cell>
        </row>
        <row r="27">
          <cell r="A27" t="str">
            <v>MINAS DO LEÃO2010</v>
          </cell>
          <cell r="B27" t="str">
            <v>MINAS DO LEÃO</v>
          </cell>
          <cell r="C27">
            <v>2010</v>
          </cell>
          <cell r="D27">
            <v>815.23</v>
          </cell>
          <cell r="E27">
            <v>4562.58</v>
          </cell>
          <cell r="F27">
            <v>141.05000000000001</v>
          </cell>
          <cell r="G27">
            <v>260.95</v>
          </cell>
          <cell r="H27">
            <v>201</v>
          </cell>
          <cell r="I27">
            <v>0.62</v>
          </cell>
        </row>
        <row r="28">
          <cell r="A28" t="str">
            <v>SÃO JERÔNIMO1991</v>
          </cell>
          <cell r="B28" t="str">
            <v>SÃO JERÔNIMO</v>
          </cell>
          <cell r="C28">
            <v>1991</v>
          </cell>
          <cell r="D28">
            <v>425.91</v>
          </cell>
          <cell r="E28">
            <v>1836.87</v>
          </cell>
          <cell r="F28">
            <v>73.430000000000007</v>
          </cell>
          <cell r="G28">
            <v>149.72</v>
          </cell>
          <cell r="H28">
            <v>111.575</v>
          </cell>
          <cell r="I28">
            <v>0.55000000000000004</v>
          </cell>
        </row>
        <row r="29">
          <cell r="A29" t="str">
            <v>SÃO JERÔNIMO2000</v>
          </cell>
          <cell r="B29" t="str">
            <v>SÃO JERÔNIMO</v>
          </cell>
          <cell r="C29">
            <v>2000</v>
          </cell>
          <cell r="D29">
            <v>607.20000000000005</v>
          </cell>
          <cell r="E29">
            <v>3029.14</v>
          </cell>
          <cell r="F29">
            <v>70.930000000000007</v>
          </cell>
          <cell r="G29">
            <v>177.95</v>
          </cell>
          <cell r="H29">
            <v>124.44</v>
          </cell>
          <cell r="I29">
            <v>0.61</v>
          </cell>
        </row>
        <row r="30">
          <cell r="A30" t="str">
            <v>SÃO JERÔNIMO2010</v>
          </cell>
          <cell r="B30" t="str">
            <v>SÃO JERÔNIMO</v>
          </cell>
          <cell r="C30">
            <v>2010</v>
          </cell>
          <cell r="D30">
            <v>768.93</v>
          </cell>
          <cell r="E30">
            <v>3416.63</v>
          </cell>
          <cell r="F30">
            <v>123.85</v>
          </cell>
          <cell r="G30">
            <v>283.42</v>
          </cell>
          <cell r="H30">
            <v>203.63499999999999</v>
          </cell>
          <cell r="I30">
            <v>0.55000000000000004</v>
          </cell>
        </row>
        <row r="31">
          <cell r="A31" t="str">
            <v>TAPES1991</v>
          </cell>
          <cell r="B31" t="str">
            <v>TAPES</v>
          </cell>
          <cell r="C31">
            <v>1991</v>
          </cell>
          <cell r="D31">
            <v>445.44</v>
          </cell>
          <cell r="E31">
            <v>2243.46</v>
          </cell>
          <cell r="F31">
            <v>72.14</v>
          </cell>
          <cell r="G31">
            <v>139.81</v>
          </cell>
          <cell r="H31">
            <v>105.97499999999999</v>
          </cell>
          <cell r="I31">
            <v>0.6</v>
          </cell>
        </row>
        <row r="32">
          <cell r="A32" t="str">
            <v>TAPES2000</v>
          </cell>
          <cell r="B32" t="str">
            <v>TAPES</v>
          </cell>
          <cell r="C32">
            <v>2000</v>
          </cell>
          <cell r="D32">
            <v>552.70000000000005</v>
          </cell>
          <cell r="E32">
            <v>2811.81</v>
          </cell>
          <cell r="F32">
            <v>81.069999999999993</v>
          </cell>
          <cell r="G32">
            <v>173.44</v>
          </cell>
          <cell r="H32">
            <v>127.255</v>
          </cell>
          <cell r="I32">
            <v>0.6</v>
          </cell>
        </row>
        <row r="33">
          <cell r="A33" t="str">
            <v>TAPES2010</v>
          </cell>
          <cell r="B33" t="str">
            <v>TAPES</v>
          </cell>
          <cell r="C33">
            <v>2010</v>
          </cell>
          <cell r="D33">
            <v>620.13</v>
          </cell>
          <cell r="E33">
            <v>2540.04</v>
          </cell>
          <cell r="F33">
            <v>127.17</v>
          </cell>
          <cell r="G33">
            <v>251.43</v>
          </cell>
          <cell r="H33">
            <v>189.3</v>
          </cell>
          <cell r="I33">
            <v>0.51</v>
          </cell>
        </row>
        <row r="34">
          <cell r="A34" t="str">
            <v>TRIUNFO1991</v>
          </cell>
          <cell r="B34" t="str">
            <v>TRIUNFO</v>
          </cell>
          <cell r="C34">
            <v>1991</v>
          </cell>
          <cell r="D34">
            <v>411.92</v>
          </cell>
          <cell r="E34">
            <v>1825.42</v>
          </cell>
          <cell r="F34">
            <v>68.08</v>
          </cell>
          <cell r="G34">
            <v>150.63999999999999</v>
          </cell>
          <cell r="H34">
            <v>109.35999999999999</v>
          </cell>
          <cell r="I34">
            <v>0.55000000000000004</v>
          </cell>
        </row>
        <row r="35">
          <cell r="A35" t="str">
            <v>TRIUNFO2000</v>
          </cell>
          <cell r="B35" t="str">
            <v>TRIUNFO</v>
          </cell>
          <cell r="C35">
            <v>2000</v>
          </cell>
          <cell r="D35">
            <v>566.76</v>
          </cell>
          <cell r="E35">
            <v>2569.85</v>
          </cell>
          <cell r="F35">
            <v>92.09</v>
          </cell>
          <cell r="G35">
            <v>208.19</v>
          </cell>
          <cell r="H35">
            <v>150.13999999999999</v>
          </cell>
          <cell r="I35">
            <v>0.55000000000000004</v>
          </cell>
        </row>
        <row r="36">
          <cell r="A36" t="str">
            <v>TRIUNFO2010</v>
          </cell>
          <cell r="B36" t="str">
            <v>TRIUNFO</v>
          </cell>
          <cell r="C36">
            <v>2010</v>
          </cell>
          <cell r="D36">
            <v>695.08</v>
          </cell>
          <cell r="E36">
            <v>2320.94</v>
          </cell>
          <cell r="F36">
            <v>173.92</v>
          </cell>
          <cell r="G36">
            <v>321.22000000000003</v>
          </cell>
          <cell r="H36">
            <v>247.57</v>
          </cell>
          <cell r="I36">
            <v>0.44</v>
          </cell>
        </row>
        <row r="37">
          <cell r="A37" t="str">
            <v>CRISTAL1991</v>
          </cell>
          <cell r="B37" t="str">
            <v>CRISTAL</v>
          </cell>
          <cell r="C37">
            <v>1991</v>
          </cell>
        </row>
        <row r="38">
          <cell r="A38" t="str">
            <v>CRISTAL2000</v>
          </cell>
          <cell r="B38" t="str">
            <v>CRISTAL</v>
          </cell>
          <cell r="C38">
            <v>2000</v>
          </cell>
        </row>
        <row r="39">
          <cell r="A39" t="str">
            <v>CRISTAL2010</v>
          </cell>
          <cell r="B39" t="str">
            <v>CRISTAL</v>
          </cell>
          <cell r="C39">
            <v>2010</v>
          </cell>
        </row>
        <row r="40">
          <cell r="A40" t="str">
            <v>DIANÓPOLIS1991</v>
          </cell>
          <cell r="B40" t="str">
            <v>DIANÓPOLIS</v>
          </cell>
          <cell r="C40">
            <v>1991</v>
          </cell>
          <cell r="D40">
            <v>257.55</v>
          </cell>
          <cell r="E40">
            <v>1125.54</v>
          </cell>
          <cell r="F40">
            <v>48.21</v>
          </cell>
          <cell r="G40">
            <v>94.74</v>
          </cell>
          <cell r="H40">
            <v>71.474999999999994</v>
          </cell>
          <cell r="I40">
            <v>0.54</v>
          </cell>
        </row>
        <row r="41">
          <cell r="A41" t="str">
            <v>DIANÓPOLIS2000</v>
          </cell>
          <cell r="B41" t="str">
            <v>DIANÓPOLIS</v>
          </cell>
          <cell r="C41">
            <v>2000</v>
          </cell>
          <cell r="D41">
            <v>288.49</v>
          </cell>
          <cell r="E41">
            <v>1348.21</v>
          </cell>
          <cell r="F41">
            <v>33.08</v>
          </cell>
          <cell r="G41">
            <v>90.2</v>
          </cell>
          <cell r="H41">
            <v>61.64</v>
          </cell>
          <cell r="I41">
            <v>0.59</v>
          </cell>
        </row>
        <row r="42">
          <cell r="A42" t="str">
            <v>DIANÓPOLIS2010</v>
          </cell>
          <cell r="B42" t="str">
            <v>DIANÓPOLIS</v>
          </cell>
          <cell r="C42">
            <v>2010</v>
          </cell>
          <cell r="D42">
            <v>528.6</v>
          </cell>
          <cell r="E42">
            <v>2374.7600000000002</v>
          </cell>
          <cell r="F42">
            <v>75.900000000000006</v>
          </cell>
          <cell r="G42">
            <v>178.68</v>
          </cell>
          <cell r="H42">
            <v>127.29</v>
          </cell>
          <cell r="I42">
            <v>0.56999999999999995</v>
          </cell>
        </row>
        <row r="43">
          <cell r="A43" t="str">
            <v>NORTE</v>
          </cell>
          <cell r="B43" t="str">
            <v>NORTE</v>
          </cell>
          <cell r="D43">
            <v>345.09</v>
          </cell>
          <cell r="E43">
            <v>1518.23</v>
          </cell>
          <cell r="F43">
            <v>40.130000000000003</v>
          </cell>
          <cell r="G43">
            <v>118.37</v>
          </cell>
          <cell r="H43">
            <v>79.25</v>
          </cell>
          <cell r="I43">
            <v>0.56999999999999995</v>
          </cell>
        </row>
        <row r="44">
          <cell r="A44" t="str">
            <v>NORDESTE</v>
          </cell>
          <cell r="B44" t="str">
            <v>NORDESTE</v>
          </cell>
          <cell r="D44">
            <v>276.92</v>
          </cell>
          <cell r="E44">
            <v>1091.6099999999999</v>
          </cell>
          <cell r="F44">
            <v>36.549999999999997</v>
          </cell>
          <cell r="G44">
            <v>102.06</v>
          </cell>
          <cell r="H44">
            <v>69.305000000000007</v>
          </cell>
          <cell r="I44">
            <v>0.53</v>
          </cell>
        </row>
        <row r="45">
          <cell r="A45" t="str">
            <v>SÃO JULIÃO1991</v>
          </cell>
          <cell r="B45" t="str">
            <v>SÃO JULIÃO</v>
          </cell>
          <cell r="C45">
            <v>1991</v>
          </cell>
          <cell r="D45">
            <v>126.98</v>
          </cell>
          <cell r="E45">
            <v>518.16999999999996</v>
          </cell>
          <cell r="F45">
            <v>21.74</v>
          </cell>
          <cell r="G45">
            <v>43.46</v>
          </cell>
          <cell r="H45">
            <v>32.6</v>
          </cell>
          <cell r="I45">
            <v>0.53</v>
          </cell>
        </row>
        <row r="46">
          <cell r="A46" t="str">
            <v>SÃO JULIÃO2000</v>
          </cell>
          <cell r="B46" t="str">
            <v>SÃO JULIÃO</v>
          </cell>
          <cell r="C46">
            <v>2000</v>
          </cell>
          <cell r="D46">
            <v>187.92</v>
          </cell>
          <cell r="E46">
            <v>988.09</v>
          </cell>
          <cell r="F46">
            <v>3.82</v>
          </cell>
          <cell r="G46">
            <v>47.17</v>
          </cell>
          <cell r="H46">
            <v>25.495000000000001</v>
          </cell>
          <cell r="I46">
            <v>0.66</v>
          </cell>
        </row>
        <row r="47">
          <cell r="A47" t="str">
            <v>SÃO JULIÃO2010</v>
          </cell>
          <cell r="B47" t="str">
            <v>SÃO JULIÃO</v>
          </cell>
          <cell r="C47">
            <v>2010</v>
          </cell>
          <cell r="D47">
            <v>321.2</v>
          </cell>
          <cell r="E47">
            <v>1185.55</v>
          </cell>
          <cell r="F47">
            <v>39.799999999999997</v>
          </cell>
          <cell r="G47">
            <v>119.54</v>
          </cell>
          <cell r="H47">
            <v>79.67</v>
          </cell>
          <cell r="I47">
            <v>0.51</v>
          </cell>
        </row>
        <row r="48">
          <cell r="A48" t="str">
            <v>ALEGRETE DO PIAUÍ1991</v>
          </cell>
          <cell r="B48" t="str">
            <v>ALEGRETE DO PIAUÍ</v>
          </cell>
          <cell r="C48">
            <v>1991</v>
          </cell>
          <cell r="D48">
            <v>112.15</v>
          </cell>
          <cell r="E48">
            <v>495.31</v>
          </cell>
          <cell r="F48">
            <v>24.34</v>
          </cell>
          <cell r="G48">
            <v>43.12</v>
          </cell>
          <cell r="H48">
            <v>33.729999999999997</v>
          </cell>
          <cell r="I48">
            <v>0.53</v>
          </cell>
        </row>
        <row r="49">
          <cell r="A49" t="str">
            <v>ALEGRETE DO PIAUÍ2000</v>
          </cell>
          <cell r="B49" t="str">
            <v>ALEGRETE DO PIAUÍ</v>
          </cell>
          <cell r="C49">
            <v>2000</v>
          </cell>
          <cell r="D49">
            <v>210.13</v>
          </cell>
          <cell r="E49">
            <v>930.57</v>
          </cell>
          <cell r="F49">
            <v>29.43</v>
          </cell>
          <cell r="G49">
            <v>73.489999999999995</v>
          </cell>
          <cell r="H49">
            <v>51.459999999999994</v>
          </cell>
          <cell r="I49">
            <v>0.55000000000000004</v>
          </cell>
        </row>
        <row r="50">
          <cell r="A50" t="str">
            <v>ALEGRETE DO PIAUÍ2010</v>
          </cell>
          <cell r="B50" t="str">
            <v>ALEGRETE DO PIAUÍ</v>
          </cell>
          <cell r="C50">
            <v>2010</v>
          </cell>
          <cell r="D50">
            <v>268.12</v>
          </cell>
          <cell r="E50">
            <v>929.82</v>
          </cell>
          <cell r="F50">
            <v>28.73</v>
          </cell>
          <cell r="G50">
            <v>100.62</v>
          </cell>
          <cell r="H50">
            <v>64.674999999999997</v>
          </cell>
          <cell r="I50">
            <v>0.5</v>
          </cell>
        </row>
        <row r="51">
          <cell r="A51" t="str">
            <v>BOCAÍNA1991</v>
          </cell>
          <cell r="B51" t="str">
            <v>BOCAÍNA</v>
          </cell>
          <cell r="C51">
            <v>1991</v>
          </cell>
          <cell r="D51">
            <v>101.69</v>
          </cell>
          <cell r="E51">
            <v>421.96</v>
          </cell>
          <cell r="F51">
            <v>15.7</v>
          </cell>
          <cell r="G51">
            <v>35.32</v>
          </cell>
          <cell r="H51">
            <v>25.509999999999998</v>
          </cell>
          <cell r="I51">
            <v>0.53</v>
          </cell>
        </row>
        <row r="52">
          <cell r="A52" t="str">
            <v>BOCAÍNA2000</v>
          </cell>
          <cell r="B52" t="str">
            <v>BOCAÍNA</v>
          </cell>
          <cell r="C52">
            <v>2000</v>
          </cell>
          <cell r="D52">
            <v>225.15</v>
          </cell>
          <cell r="E52">
            <v>918.58</v>
          </cell>
          <cell r="F52">
            <v>29.15</v>
          </cell>
          <cell r="G52">
            <v>89.54</v>
          </cell>
          <cell r="H52">
            <v>59.344999999999999</v>
          </cell>
          <cell r="I52">
            <v>0.53</v>
          </cell>
        </row>
        <row r="53">
          <cell r="A53" t="str">
            <v>BOCAÍNA2010</v>
          </cell>
          <cell r="B53" t="str">
            <v>BOCAÍNA</v>
          </cell>
          <cell r="C53">
            <v>2010</v>
          </cell>
          <cell r="D53">
            <v>366.07</v>
          </cell>
          <cell r="E53">
            <v>1643.43</v>
          </cell>
          <cell r="F53">
            <v>27.92</v>
          </cell>
          <cell r="G53">
            <v>109.66</v>
          </cell>
          <cell r="H53">
            <v>68.789999999999992</v>
          </cell>
          <cell r="I53">
            <v>0.57999999999999996</v>
          </cell>
        </row>
        <row r="54">
          <cell r="A54" t="str">
            <v>CUMARU1991</v>
          </cell>
          <cell r="B54" t="str">
            <v>CUMARU</v>
          </cell>
          <cell r="C54">
            <v>1991</v>
          </cell>
          <cell r="D54">
            <v>130</v>
          </cell>
          <cell r="E54">
            <v>629.12</v>
          </cell>
          <cell r="F54">
            <v>23.31</v>
          </cell>
          <cell r="G54">
            <v>47.25</v>
          </cell>
          <cell r="H54">
            <v>35.28</v>
          </cell>
          <cell r="I54">
            <v>0.56999999999999995</v>
          </cell>
        </row>
        <row r="55">
          <cell r="A55" t="str">
            <v>CUMARU2000</v>
          </cell>
          <cell r="B55" t="str">
            <v>CUMARU</v>
          </cell>
          <cell r="C55">
            <v>2000</v>
          </cell>
          <cell r="D55">
            <v>112.17</v>
          </cell>
          <cell r="E55">
            <v>530.49</v>
          </cell>
          <cell r="F55">
            <v>0</v>
          </cell>
          <cell r="G55">
            <v>22.56</v>
          </cell>
          <cell r="H55">
            <v>11.28</v>
          </cell>
          <cell r="I55">
            <v>0.64</v>
          </cell>
        </row>
        <row r="56">
          <cell r="A56" t="str">
            <v>CUMARU2010</v>
          </cell>
          <cell r="B56" t="str">
            <v>CUMARU</v>
          </cell>
          <cell r="C56">
            <v>2010</v>
          </cell>
          <cell r="D56">
            <v>249.32</v>
          </cell>
          <cell r="E56">
            <v>977.57</v>
          </cell>
          <cell r="F56">
            <v>25.86</v>
          </cell>
          <cell r="G56">
            <v>104.83</v>
          </cell>
          <cell r="H56">
            <v>65.344999999999999</v>
          </cell>
          <cell r="I56">
            <v>0.5</v>
          </cell>
        </row>
        <row r="57">
          <cell r="A57" t="str">
            <v>FRONTEIRAS1991</v>
          </cell>
          <cell r="B57" t="str">
            <v>FRONTEIRAS</v>
          </cell>
          <cell r="C57">
            <v>1991</v>
          </cell>
          <cell r="D57">
            <v>133.61000000000001</v>
          </cell>
          <cell r="E57">
            <v>694.39</v>
          </cell>
          <cell r="F57">
            <v>15.37</v>
          </cell>
          <cell r="G57">
            <v>39.74</v>
          </cell>
          <cell r="H57">
            <v>27.555</v>
          </cell>
          <cell r="I57">
            <v>0.62</v>
          </cell>
        </row>
        <row r="58">
          <cell r="A58" t="str">
            <v>FRONTEIRAS2000</v>
          </cell>
          <cell r="B58" t="str">
            <v>FRONTEIRAS</v>
          </cell>
          <cell r="C58">
            <v>2000</v>
          </cell>
          <cell r="D58">
            <v>231.48</v>
          </cell>
          <cell r="E58">
            <v>1104.92</v>
          </cell>
          <cell r="F58">
            <v>30.38</v>
          </cell>
          <cell r="G58">
            <v>71.959999999999994</v>
          </cell>
          <cell r="H58">
            <v>51.169999999999995</v>
          </cell>
          <cell r="I58">
            <v>0.59</v>
          </cell>
        </row>
        <row r="59">
          <cell r="A59" t="str">
            <v>FRONTEIRAS2010</v>
          </cell>
          <cell r="B59" t="str">
            <v>FRONTEIRAS</v>
          </cell>
          <cell r="C59">
            <v>2010</v>
          </cell>
          <cell r="D59">
            <v>380.62</v>
          </cell>
          <cell r="E59">
            <v>1608.26</v>
          </cell>
          <cell r="F59">
            <v>35.74</v>
          </cell>
          <cell r="G59">
            <v>133.69</v>
          </cell>
          <cell r="H59">
            <v>84.715000000000003</v>
          </cell>
          <cell r="I59">
            <v>0.56000000000000005</v>
          </cell>
        </row>
        <row r="60">
          <cell r="A60" t="str">
            <v>PAES LANDIM1991</v>
          </cell>
          <cell r="B60" t="str">
            <v>PAES LANDIM</v>
          </cell>
          <cell r="C60">
            <v>1991</v>
          </cell>
          <cell r="D60">
            <v>83.62</v>
          </cell>
          <cell r="E60">
            <v>310.45999999999998</v>
          </cell>
          <cell r="F60">
            <v>20.190000000000001</v>
          </cell>
          <cell r="G60">
            <v>33.659999999999997</v>
          </cell>
          <cell r="H60">
            <v>26.924999999999997</v>
          </cell>
          <cell r="I60">
            <v>0.49</v>
          </cell>
        </row>
        <row r="61">
          <cell r="A61" t="str">
            <v>PAES LANDIM2000</v>
          </cell>
          <cell r="B61" t="str">
            <v>PAES LANDIM</v>
          </cell>
          <cell r="C61">
            <v>2000</v>
          </cell>
          <cell r="D61">
            <v>128.94</v>
          </cell>
          <cell r="E61">
            <v>540.41999999999996</v>
          </cell>
          <cell r="F61">
            <v>10.18</v>
          </cell>
          <cell r="G61">
            <v>42.54</v>
          </cell>
          <cell r="H61">
            <v>26.36</v>
          </cell>
          <cell r="I61">
            <v>0.56000000000000005</v>
          </cell>
        </row>
        <row r="62">
          <cell r="A62" t="str">
            <v>PAES LANDIM2010</v>
          </cell>
          <cell r="B62" t="str">
            <v>PAES LANDIM</v>
          </cell>
          <cell r="C62">
            <v>2010</v>
          </cell>
          <cell r="D62">
            <v>225.53</v>
          </cell>
          <cell r="E62">
            <v>764.85</v>
          </cell>
          <cell r="F62">
            <v>24.29</v>
          </cell>
          <cell r="G62">
            <v>89</v>
          </cell>
          <cell r="H62">
            <v>56.644999999999996</v>
          </cell>
          <cell r="I62">
            <v>0.49</v>
          </cell>
        </row>
        <row r="63">
          <cell r="A63" t="str">
            <v>PICOS1991</v>
          </cell>
          <cell r="B63" t="str">
            <v>PICOS</v>
          </cell>
          <cell r="C63">
            <v>1991</v>
          </cell>
          <cell r="D63">
            <v>245.06</v>
          </cell>
          <cell r="E63">
            <v>1106.03</v>
          </cell>
          <cell r="F63">
            <v>40.26</v>
          </cell>
          <cell r="G63">
            <v>79.19</v>
          </cell>
          <cell r="H63">
            <v>59.724999999999994</v>
          </cell>
          <cell r="I63">
            <v>0.56999999999999995</v>
          </cell>
        </row>
        <row r="64">
          <cell r="A64" t="str">
            <v>PICOS2000</v>
          </cell>
          <cell r="B64" t="str">
            <v>PICOS</v>
          </cell>
          <cell r="C64">
            <v>2000</v>
          </cell>
          <cell r="D64">
            <v>355.58</v>
          </cell>
          <cell r="E64">
            <v>1830.55</v>
          </cell>
          <cell r="F64">
            <v>46.33</v>
          </cell>
          <cell r="G64">
            <v>112.69</v>
          </cell>
          <cell r="H64">
            <v>79.509999999999991</v>
          </cell>
          <cell r="I64">
            <v>0.61</v>
          </cell>
        </row>
        <row r="65">
          <cell r="A65" t="str">
            <v>PICOS2010</v>
          </cell>
          <cell r="B65" t="str">
            <v>PICOS</v>
          </cell>
          <cell r="C65">
            <v>2010</v>
          </cell>
          <cell r="D65">
            <v>563.88</v>
          </cell>
          <cell r="E65">
            <v>2586.6799999999998</v>
          </cell>
          <cell r="F65">
            <v>88.25</v>
          </cell>
          <cell r="G65">
            <v>206.61</v>
          </cell>
          <cell r="H65">
            <v>147.43</v>
          </cell>
          <cell r="I65">
            <v>0.56000000000000005</v>
          </cell>
        </row>
        <row r="66">
          <cell r="A66" t="str">
            <v>SÃO JOÃO DO PIAUÍ1991</v>
          </cell>
          <cell r="B66" t="str">
            <v>SÃO JOÃO DO PIAUÍ</v>
          </cell>
          <cell r="C66">
            <v>1991</v>
          </cell>
          <cell r="D66">
            <v>145.38999999999999</v>
          </cell>
          <cell r="E66">
            <v>702.53</v>
          </cell>
          <cell r="F66">
            <v>22.83</v>
          </cell>
          <cell r="G66">
            <v>48.05</v>
          </cell>
          <cell r="H66">
            <v>35.44</v>
          </cell>
          <cell r="I66">
            <v>0.57999999999999996</v>
          </cell>
        </row>
        <row r="67">
          <cell r="A67" t="str">
            <v>SÃO JOÃO DO PIAUÍ2000</v>
          </cell>
          <cell r="B67" t="str">
            <v>SÃO JOÃO DO PIAUÍ</v>
          </cell>
          <cell r="C67">
            <v>2000</v>
          </cell>
          <cell r="D67">
            <v>219.28</v>
          </cell>
          <cell r="E67">
            <v>1069.4000000000001</v>
          </cell>
          <cell r="F67">
            <v>18.21</v>
          </cell>
          <cell r="G67">
            <v>59.78</v>
          </cell>
          <cell r="H67">
            <v>38.995000000000005</v>
          </cell>
          <cell r="I67">
            <v>0.61</v>
          </cell>
        </row>
        <row r="68">
          <cell r="A68" t="str">
            <v>SÃO JOÃO DO PIAUÍ2010</v>
          </cell>
          <cell r="B68" t="str">
            <v>SÃO JOÃO DO PIAUÍ</v>
          </cell>
          <cell r="C68">
            <v>2010</v>
          </cell>
          <cell r="D68">
            <v>368.36</v>
          </cell>
          <cell r="E68">
            <v>1686.02</v>
          </cell>
          <cell r="F68">
            <v>37.909999999999997</v>
          </cell>
          <cell r="G68">
            <v>127.05</v>
          </cell>
          <cell r="H68">
            <v>82.47999999999999</v>
          </cell>
          <cell r="I68">
            <v>0.56999999999999995</v>
          </cell>
        </row>
        <row r="69">
          <cell r="A69" t="str">
            <v>CURRAL NOVO DO PIAUÍ1991</v>
          </cell>
          <cell r="B69" t="str">
            <v>CURRAL NOVO DO PIAUÍ</v>
          </cell>
          <cell r="C69">
            <v>1991</v>
          </cell>
          <cell r="D69">
            <v>60.42</v>
          </cell>
          <cell r="E69">
            <v>260.48</v>
          </cell>
          <cell r="F69">
            <v>11.62</v>
          </cell>
          <cell r="G69">
            <v>19.28</v>
          </cell>
          <cell r="H69">
            <v>15.45</v>
          </cell>
          <cell r="I69">
            <v>0.56999999999999995</v>
          </cell>
        </row>
        <row r="70">
          <cell r="A70" t="str">
            <v>CURRAL NOVO DO PIAUÍ2000</v>
          </cell>
          <cell r="B70" t="str">
            <v>CURRAL NOVO DO PIAUÍ</v>
          </cell>
          <cell r="C70">
            <v>2000</v>
          </cell>
          <cell r="D70">
            <v>137.88999999999999</v>
          </cell>
          <cell r="E70">
            <v>796.55</v>
          </cell>
          <cell r="F70">
            <v>1.93</v>
          </cell>
          <cell r="G70">
            <v>28</v>
          </cell>
          <cell r="H70">
            <v>14.965</v>
          </cell>
          <cell r="I70">
            <v>0.7</v>
          </cell>
        </row>
        <row r="71">
          <cell r="A71" t="str">
            <v>CURRAL NOVO DO PIAUÍ2010</v>
          </cell>
          <cell r="B71" t="str">
            <v>CURRAL NOVO DO PIAUÍ</v>
          </cell>
          <cell r="C71">
            <v>2010</v>
          </cell>
          <cell r="D71">
            <v>186.24</v>
          </cell>
          <cell r="E71">
            <v>762.2</v>
          </cell>
          <cell r="F71">
            <v>16.66</v>
          </cell>
          <cell r="G71">
            <v>43.75</v>
          </cell>
          <cell r="H71">
            <v>30.204999999999998</v>
          </cell>
          <cell r="I71">
            <v>0.57999999999999996</v>
          </cell>
        </row>
        <row r="72">
          <cell r="A72" t="str">
            <v>PAQUETÁ1991</v>
          </cell>
          <cell r="B72" t="str">
            <v>PAQUETÁ</v>
          </cell>
          <cell r="C72">
            <v>1991</v>
          </cell>
          <cell r="D72">
            <v>73.03</v>
          </cell>
          <cell r="E72">
            <v>282.02999999999997</v>
          </cell>
          <cell r="F72">
            <v>17.920000000000002</v>
          </cell>
          <cell r="G72">
            <v>30.62</v>
          </cell>
          <cell r="H72">
            <v>24.270000000000003</v>
          </cell>
          <cell r="I72">
            <v>0.48</v>
          </cell>
        </row>
        <row r="73">
          <cell r="A73" t="str">
            <v>PAQUETÁ2000</v>
          </cell>
          <cell r="B73" t="str">
            <v>PAQUETÁ</v>
          </cell>
          <cell r="C73">
            <v>2000</v>
          </cell>
          <cell r="D73">
            <v>99.94</v>
          </cell>
          <cell r="E73">
            <v>361.74</v>
          </cell>
          <cell r="F73">
            <v>16.16</v>
          </cell>
          <cell r="G73">
            <v>42.59</v>
          </cell>
          <cell r="H73">
            <v>29.375</v>
          </cell>
          <cell r="I73">
            <v>0.49</v>
          </cell>
        </row>
        <row r="74">
          <cell r="A74" t="str">
            <v>PAQUETÁ2010</v>
          </cell>
          <cell r="B74" t="str">
            <v>PAQUETÁ</v>
          </cell>
          <cell r="C74">
            <v>2010</v>
          </cell>
          <cell r="D74">
            <v>202.6</v>
          </cell>
          <cell r="E74">
            <v>723.13</v>
          </cell>
          <cell r="F74">
            <v>23.68</v>
          </cell>
          <cell r="G74">
            <v>72.94</v>
          </cell>
          <cell r="H74">
            <v>48.31</v>
          </cell>
          <cell r="I74">
            <v>0.51</v>
          </cell>
        </row>
        <row r="75">
          <cell r="A75" t="str">
            <v>CARIDADE DO PIAUÍ1991</v>
          </cell>
          <cell r="B75" t="str">
            <v>CARIDADE DO PIAUÍ</v>
          </cell>
          <cell r="C75">
            <v>1991</v>
          </cell>
          <cell r="D75">
            <v>60.22</v>
          </cell>
          <cell r="E75">
            <v>188.53</v>
          </cell>
          <cell r="F75">
            <v>15.44</v>
          </cell>
          <cell r="G75">
            <v>28.88</v>
          </cell>
          <cell r="H75">
            <v>22.16</v>
          </cell>
          <cell r="I75">
            <v>0.43</v>
          </cell>
        </row>
        <row r="76">
          <cell r="A76" t="str">
            <v>CARIDADE DO PIAUÍ2000</v>
          </cell>
          <cell r="B76" t="str">
            <v>CARIDADE DO PIAUÍ</v>
          </cell>
          <cell r="C76">
            <v>2000</v>
          </cell>
          <cell r="D76">
            <v>119.19</v>
          </cell>
          <cell r="E76">
            <v>467.02</v>
          </cell>
          <cell r="F76">
            <v>10.95</v>
          </cell>
          <cell r="G76">
            <v>38.79</v>
          </cell>
          <cell r="H76">
            <v>24.869999999999997</v>
          </cell>
          <cell r="I76">
            <v>0.55000000000000004</v>
          </cell>
        </row>
        <row r="77">
          <cell r="A77" t="str">
            <v>CARIDADE DO PIAUÍ2010</v>
          </cell>
          <cell r="B77" t="str">
            <v>CARIDADE DO PIAUÍ</v>
          </cell>
          <cell r="C77">
            <v>2010</v>
          </cell>
          <cell r="D77">
            <v>203.34</v>
          </cell>
          <cell r="E77">
            <v>767.97</v>
          </cell>
          <cell r="F77">
            <v>19.45</v>
          </cell>
          <cell r="G77">
            <v>64.989999999999995</v>
          </cell>
          <cell r="H77">
            <v>42.22</v>
          </cell>
          <cell r="I77">
            <v>0.53</v>
          </cell>
        </row>
        <row r="78">
          <cell r="A78" t="str">
            <v>DOM EXPEDITO LOPES1991</v>
          </cell>
          <cell r="B78" t="str">
            <v>DOM EXPEDITO LOPES</v>
          </cell>
          <cell r="C78">
            <v>1991</v>
          </cell>
          <cell r="D78">
            <v>149.38</v>
          </cell>
          <cell r="E78">
            <v>637.77</v>
          </cell>
          <cell r="F78">
            <v>30.81</v>
          </cell>
          <cell r="G78">
            <v>57.27</v>
          </cell>
          <cell r="H78">
            <v>44.04</v>
          </cell>
          <cell r="I78">
            <v>0.53</v>
          </cell>
        </row>
        <row r="79">
          <cell r="A79" t="str">
            <v>DOM EXPEDITO LOPES2000</v>
          </cell>
          <cell r="B79" t="str">
            <v>DOM EXPEDITO LOPES</v>
          </cell>
          <cell r="C79">
            <v>2000</v>
          </cell>
          <cell r="D79">
            <v>223.02</v>
          </cell>
          <cell r="E79">
            <v>1222.6500000000001</v>
          </cell>
          <cell r="F79">
            <v>8.18</v>
          </cell>
          <cell r="G79">
            <v>57.61</v>
          </cell>
          <cell r="H79">
            <v>32.894999999999996</v>
          </cell>
          <cell r="I79">
            <v>0.67</v>
          </cell>
        </row>
        <row r="80">
          <cell r="A80" t="str">
            <v>DOM EXPEDITO LOPES2010</v>
          </cell>
          <cell r="B80" t="str">
            <v>DOM EXPEDITO LOPES</v>
          </cell>
          <cell r="C80">
            <v>2010</v>
          </cell>
          <cell r="D80">
            <v>300.31</v>
          </cell>
          <cell r="E80">
            <v>1168.9000000000001</v>
          </cell>
          <cell r="F80">
            <v>41.17</v>
          </cell>
          <cell r="G80">
            <v>123.13</v>
          </cell>
          <cell r="H80">
            <v>82.15</v>
          </cell>
          <cell r="I80">
            <v>0.52</v>
          </cell>
        </row>
        <row r="81">
          <cell r="A81" t="str">
            <v>FLORIANO1991</v>
          </cell>
          <cell r="B81" t="str">
            <v>FLORIANO</v>
          </cell>
          <cell r="C81">
            <v>1991</v>
          </cell>
          <cell r="D81">
            <v>247.14</v>
          </cell>
          <cell r="E81">
            <v>1242.3699999999999</v>
          </cell>
          <cell r="F81">
            <v>33.06</v>
          </cell>
          <cell r="G81">
            <v>69.98</v>
          </cell>
          <cell r="H81">
            <v>51.52</v>
          </cell>
          <cell r="I81">
            <v>0.61</v>
          </cell>
        </row>
        <row r="82">
          <cell r="A82" t="str">
            <v>FLORIANO2000</v>
          </cell>
          <cell r="B82" t="str">
            <v>FLORIANO</v>
          </cell>
          <cell r="C82">
            <v>2000</v>
          </cell>
          <cell r="D82">
            <v>337.42</v>
          </cell>
          <cell r="E82">
            <v>1673.85</v>
          </cell>
          <cell r="F82">
            <v>41.3</v>
          </cell>
          <cell r="G82">
            <v>100.75</v>
          </cell>
          <cell r="H82">
            <v>71.025000000000006</v>
          </cell>
          <cell r="I82">
            <v>0.6</v>
          </cell>
        </row>
        <row r="83">
          <cell r="A83" t="str">
            <v>FLORIANO2010</v>
          </cell>
          <cell r="B83" t="str">
            <v>FLORIANO</v>
          </cell>
          <cell r="C83">
            <v>2010</v>
          </cell>
          <cell r="D83">
            <v>536.29999999999995</v>
          </cell>
          <cell r="E83">
            <v>2387.8200000000002</v>
          </cell>
          <cell r="F83">
            <v>86.15</v>
          </cell>
          <cell r="G83">
            <v>198.39</v>
          </cell>
          <cell r="H83">
            <v>142.26999999999998</v>
          </cell>
          <cell r="I83">
            <v>0.55000000000000004</v>
          </cell>
        </row>
        <row r="84">
          <cell r="A84" t="str">
            <v>JOÃO COSTA1991</v>
          </cell>
          <cell r="B84" t="str">
            <v>JOÃO COSTA</v>
          </cell>
          <cell r="C84">
            <v>1991</v>
          </cell>
          <cell r="D84">
            <v>66.27</v>
          </cell>
          <cell r="E84">
            <v>203.67</v>
          </cell>
          <cell r="F84">
            <v>16.16</v>
          </cell>
          <cell r="G84">
            <v>30.72</v>
          </cell>
          <cell r="H84">
            <v>23.439999999999998</v>
          </cell>
          <cell r="I84">
            <v>0.43</v>
          </cell>
        </row>
        <row r="85">
          <cell r="A85" t="str">
            <v>JOÃO COSTA2000</v>
          </cell>
          <cell r="B85" t="str">
            <v>JOÃO COSTA</v>
          </cell>
          <cell r="C85">
            <v>2000</v>
          </cell>
          <cell r="D85">
            <v>112.89</v>
          </cell>
          <cell r="E85">
            <v>354.63</v>
          </cell>
          <cell r="F85">
            <v>3.48</v>
          </cell>
          <cell r="G85">
            <v>49.88</v>
          </cell>
          <cell r="H85">
            <v>26.68</v>
          </cell>
          <cell r="I85">
            <v>0.5</v>
          </cell>
        </row>
        <row r="86">
          <cell r="A86" t="str">
            <v>JOÃO COSTA2010</v>
          </cell>
          <cell r="B86" t="str">
            <v>JOÃO COSTA</v>
          </cell>
          <cell r="C86">
            <v>2010</v>
          </cell>
          <cell r="D86">
            <v>191.63</v>
          </cell>
          <cell r="E86">
            <v>625.92999999999995</v>
          </cell>
          <cell r="F86">
            <v>21.45</v>
          </cell>
          <cell r="G86">
            <v>71.75</v>
          </cell>
          <cell r="H86">
            <v>46.6</v>
          </cell>
          <cell r="I86">
            <v>0.49</v>
          </cell>
        </row>
        <row r="87">
          <cell r="A87" t="str">
            <v>JOSÉ DE FREITAS1991</v>
          </cell>
          <cell r="B87" t="str">
            <v>JOSÉ DE FREITAS</v>
          </cell>
          <cell r="C87">
            <v>1991</v>
          </cell>
          <cell r="D87">
            <v>94.71</v>
          </cell>
          <cell r="E87">
            <v>397.19</v>
          </cell>
          <cell r="F87">
            <v>12.68</v>
          </cell>
          <cell r="G87">
            <v>32.89</v>
          </cell>
          <cell r="H87">
            <v>22.785</v>
          </cell>
          <cell r="I87">
            <v>0.54</v>
          </cell>
        </row>
        <row r="88">
          <cell r="A88" t="str">
            <v>JOSÉ DE FREITAS2000</v>
          </cell>
          <cell r="B88" t="str">
            <v>JOSÉ DE FREITAS</v>
          </cell>
          <cell r="C88">
            <v>2000</v>
          </cell>
          <cell r="D88">
            <v>157.47999999999999</v>
          </cell>
          <cell r="E88">
            <v>623.91</v>
          </cell>
          <cell r="F88">
            <v>22.71</v>
          </cell>
          <cell r="G88">
            <v>59.22</v>
          </cell>
          <cell r="H88">
            <v>40.965000000000003</v>
          </cell>
          <cell r="I88">
            <v>0.52</v>
          </cell>
        </row>
        <row r="89">
          <cell r="A89" t="str">
            <v>JOSÉ DE FREITAS2010</v>
          </cell>
          <cell r="B89" t="str">
            <v>JOSÉ DE FREITAS</v>
          </cell>
          <cell r="C89">
            <v>2010</v>
          </cell>
          <cell r="D89">
            <v>316.27</v>
          </cell>
          <cell r="E89">
            <v>1428.44</v>
          </cell>
          <cell r="F89">
            <v>32.67</v>
          </cell>
          <cell r="G89">
            <v>112.15</v>
          </cell>
          <cell r="H89">
            <v>72.41</v>
          </cell>
          <cell r="I89">
            <v>0.56999999999999995</v>
          </cell>
        </row>
        <row r="90">
          <cell r="A90" t="str">
            <v>OEIRAS1991</v>
          </cell>
          <cell r="B90" t="str">
            <v>OEIRAS</v>
          </cell>
          <cell r="C90">
            <v>1991</v>
          </cell>
          <cell r="D90">
            <v>138.31</v>
          </cell>
          <cell r="E90">
            <v>651.08000000000004</v>
          </cell>
          <cell r="F90">
            <v>25.11</v>
          </cell>
          <cell r="G90">
            <v>47.94</v>
          </cell>
          <cell r="H90">
            <v>36.524999999999999</v>
          </cell>
          <cell r="I90">
            <v>0.56000000000000005</v>
          </cell>
        </row>
        <row r="91">
          <cell r="A91" t="str">
            <v>OEIRAS2000</v>
          </cell>
          <cell r="B91" t="str">
            <v>OEIRAS</v>
          </cell>
          <cell r="C91">
            <v>2000</v>
          </cell>
          <cell r="D91">
            <v>216.14</v>
          </cell>
          <cell r="E91">
            <v>1153.8900000000001</v>
          </cell>
          <cell r="F91">
            <v>21.09</v>
          </cell>
          <cell r="G91">
            <v>59.92</v>
          </cell>
          <cell r="H91">
            <v>40.505000000000003</v>
          </cell>
          <cell r="I91">
            <v>0.64</v>
          </cell>
        </row>
        <row r="92">
          <cell r="A92" t="str">
            <v>OEIRAS2010</v>
          </cell>
          <cell r="B92" t="str">
            <v>OEIRAS</v>
          </cell>
          <cell r="C92">
            <v>2010</v>
          </cell>
          <cell r="D92">
            <v>376.95</v>
          </cell>
          <cell r="E92">
            <v>1705.34</v>
          </cell>
          <cell r="F92">
            <v>36.5</v>
          </cell>
          <cell r="G92">
            <v>122.07</v>
          </cell>
          <cell r="H92">
            <v>79.284999999999997</v>
          </cell>
          <cell r="I92">
            <v>0.57999999999999996</v>
          </cell>
        </row>
        <row r="93">
          <cell r="A93" t="str">
            <v>PIRACURUCA1991</v>
          </cell>
          <cell r="B93" t="str">
            <v>PIRACURUCA</v>
          </cell>
          <cell r="C93">
            <v>1991</v>
          </cell>
          <cell r="D93">
            <v>137.12</v>
          </cell>
          <cell r="E93">
            <v>675.96</v>
          </cell>
          <cell r="F93">
            <v>21.13</v>
          </cell>
          <cell r="G93">
            <v>46.23</v>
          </cell>
          <cell r="H93">
            <v>33.68</v>
          </cell>
          <cell r="I93">
            <v>0.57999999999999996</v>
          </cell>
        </row>
        <row r="94">
          <cell r="A94" t="str">
            <v>PIRACURUCA2000</v>
          </cell>
          <cell r="B94" t="str">
            <v>PIRACURUCA</v>
          </cell>
          <cell r="C94">
            <v>2000</v>
          </cell>
          <cell r="D94">
            <v>147.79</v>
          </cell>
          <cell r="E94">
            <v>658.63</v>
          </cell>
          <cell r="F94">
            <v>7.42</v>
          </cell>
          <cell r="G94">
            <v>46.85</v>
          </cell>
          <cell r="H94">
            <v>27.135000000000002</v>
          </cell>
          <cell r="I94">
            <v>0.59</v>
          </cell>
        </row>
        <row r="95">
          <cell r="A95" t="str">
            <v>PIRACURUCA2010</v>
          </cell>
          <cell r="B95" t="str">
            <v>PIRACURUCA</v>
          </cell>
          <cell r="C95">
            <v>2010</v>
          </cell>
          <cell r="D95">
            <v>286.63</v>
          </cell>
          <cell r="E95">
            <v>1141.8499999999999</v>
          </cell>
          <cell r="F95">
            <v>31.73</v>
          </cell>
          <cell r="G95">
            <v>105.12</v>
          </cell>
          <cell r="H95">
            <v>68.424999999999997</v>
          </cell>
          <cell r="I95">
            <v>0.54</v>
          </cell>
        </row>
        <row r="96">
          <cell r="A96" t="str">
            <v>PIRIPIRI1991</v>
          </cell>
          <cell r="B96" t="str">
            <v>PIRIPIRI</v>
          </cell>
          <cell r="C96">
            <v>1991</v>
          </cell>
          <cell r="D96">
            <v>132.9</v>
          </cell>
          <cell r="E96">
            <v>595.6</v>
          </cell>
          <cell r="F96">
            <v>20.079999999999998</v>
          </cell>
          <cell r="G96">
            <v>44.07</v>
          </cell>
          <cell r="H96">
            <v>32.075000000000003</v>
          </cell>
          <cell r="I96">
            <v>0.56000000000000005</v>
          </cell>
        </row>
        <row r="97">
          <cell r="A97" t="str">
            <v>PIRIPIRI2000</v>
          </cell>
          <cell r="B97" t="str">
            <v>PIRIPIRI</v>
          </cell>
          <cell r="C97">
            <v>2000</v>
          </cell>
          <cell r="D97">
            <v>212.53</v>
          </cell>
          <cell r="E97">
            <v>1040.45</v>
          </cell>
          <cell r="F97">
            <v>17.46</v>
          </cell>
          <cell r="G97">
            <v>63.06</v>
          </cell>
          <cell r="H97">
            <v>40.260000000000005</v>
          </cell>
          <cell r="I97">
            <v>0.61</v>
          </cell>
        </row>
        <row r="98">
          <cell r="A98" t="str">
            <v>PIRIPIRI2010</v>
          </cell>
          <cell r="B98" t="str">
            <v>PIRIPIRI</v>
          </cell>
          <cell r="C98">
            <v>2010</v>
          </cell>
          <cell r="D98">
            <v>380.67</v>
          </cell>
          <cell r="E98">
            <v>1663.17</v>
          </cell>
          <cell r="F98">
            <v>49.61</v>
          </cell>
          <cell r="G98">
            <v>139.58000000000001</v>
          </cell>
          <cell r="H98">
            <v>94.594999999999999</v>
          </cell>
          <cell r="I98">
            <v>0.55000000000000004</v>
          </cell>
        </row>
        <row r="99">
          <cell r="A99" t="str">
            <v>DIAS D` ÁVILA1991</v>
          </cell>
          <cell r="B99" t="str">
            <v>DIAS D` ÁVILA</v>
          </cell>
          <cell r="C99">
            <v>1991</v>
          </cell>
          <cell r="D99">
            <v>274.93</v>
          </cell>
          <cell r="E99">
            <v>1162.47</v>
          </cell>
          <cell r="F99">
            <v>39.299999999999997</v>
          </cell>
          <cell r="G99">
            <v>91.84</v>
          </cell>
          <cell r="H99">
            <v>65.569999999999993</v>
          </cell>
          <cell r="I99">
            <v>0.55000000000000004</v>
          </cell>
        </row>
        <row r="100">
          <cell r="A100" t="str">
            <v>DIAS D` ÁVILA2000</v>
          </cell>
          <cell r="B100" t="str">
            <v>DIAS D` ÁVILA</v>
          </cell>
          <cell r="C100">
            <v>2000</v>
          </cell>
          <cell r="D100">
            <v>305.38</v>
          </cell>
          <cell r="E100">
            <v>1260.03</v>
          </cell>
          <cell r="F100">
            <v>44.66</v>
          </cell>
          <cell r="G100">
            <v>116.25</v>
          </cell>
          <cell r="H100">
            <v>80.454999999999998</v>
          </cell>
          <cell r="I100">
            <v>0.53</v>
          </cell>
        </row>
        <row r="101">
          <cell r="A101" t="str">
            <v>DIAS D` ÁVILA2010</v>
          </cell>
          <cell r="B101" t="str">
            <v>DIAS D` ÁVILA</v>
          </cell>
          <cell r="C101">
            <v>2010</v>
          </cell>
          <cell r="D101">
            <v>460.6</v>
          </cell>
          <cell r="E101">
            <v>1704.32</v>
          </cell>
          <cell r="F101">
            <v>70.17</v>
          </cell>
          <cell r="G101">
            <v>188.96</v>
          </cell>
          <cell r="H101">
            <v>129.565</v>
          </cell>
          <cell r="I101">
            <v>0.5</v>
          </cell>
        </row>
      </sheetData>
      <sheetData sheetId="23">
        <row r="1">
          <cell r="D1" t="str">
            <v>% EXTREMAMENTE POBRE
(PIND)</v>
          </cell>
          <cell r="E1" t="str">
            <v>TOTAL POBRES (PMPOB)</v>
          </cell>
          <cell r="F1" t="str">
            <v>DEMAIS POBRES</v>
          </cell>
        </row>
        <row r="2">
          <cell r="A2" t="str">
            <v>SÃO BORJA1991</v>
          </cell>
          <cell r="B2" t="str">
            <v>SÃO BORJA</v>
          </cell>
          <cell r="C2">
            <v>1991</v>
          </cell>
          <cell r="D2">
            <v>15.6</v>
          </cell>
          <cell r="E2">
            <v>41.08</v>
          </cell>
          <cell r="F2">
            <v>25.479999999999997</v>
          </cell>
        </row>
        <row r="3">
          <cell r="A3" t="str">
            <v>SÃO BORJA2000</v>
          </cell>
          <cell r="B3" t="str">
            <v>SÃO BORJA</v>
          </cell>
          <cell r="C3">
            <v>2000</v>
          </cell>
          <cell r="D3">
            <v>7.59</v>
          </cell>
          <cell r="E3">
            <v>24.37</v>
          </cell>
          <cell r="F3">
            <v>16.78</v>
          </cell>
        </row>
        <row r="4">
          <cell r="A4" t="str">
            <v>SÃO BORJA2010</v>
          </cell>
          <cell r="B4" t="str">
            <v>SÃO BORJA</v>
          </cell>
          <cell r="C4">
            <v>2010</v>
          </cell>
          <cell r="D4">
            <v>2.72</v>
          </cell>
          <cell r="E4">
            <v>8.98</v>
          </cell>
          <cell r="F4">
            <v>6.26</v>
          </cell>
        </row>
        <row r="5">
          <cell r="A5" t="str">
            <v>SUL2010</v>
          </cell>
          <cell r="B5" t="str">
            <v>SUL</v>
          </cell>
          <cell r="C5">
            <v>2010</v>
          </cell>
          <cell r="D5">
            <v>3.08</v>
          </cell>
          <cell r="E5">
            <v>8.76</v>
          </cell>
          <cell r="F5">
            <v>5.68</v>
          </cell>
        </row>
        <row r="6">
          <cell r="A6" t="str">
            <v>BRASIL2010</v>
          </cell>
          <cell r="B6" t="str">
            <v>BRASIL</v>
          </cell>
          <cell r="C6">
            <v>2010</v>
          </cell>
        </row>
        <row r="7">
          <cell r="A7" t="str">
            <v>LAVRAS DO SUL1991</v>
          </cell>
          <cell r="B7" t="str">
            <v>LAVRAS DO SUL</v>
          </cell>
          <cell r="C7">
            <v>1991</v>
          </cell>
          <cell r="D7">
            <v>10.78</v>
          </cell>
          <cell r="E7">
            <v>40.57</v>
          </cell>
          <cell r="F7">
            <v>29.79</v>
          </cell>
        </row>
        <row r="8">
          <cell r="A8" t="str">
            <v>LAVRAS DO SUL2000</v>
          </cell>
          <cell r="B8" t="str">
            <v>LAVRAS DO SUL</v>
          </cell>
          <cell r="C8">
            <v>2000</v>
          </cell>
          <cell r="D8">
            <v>5.55</v>
          </cell>
          <cell r="E8">
            <v>26.27</v>
          </cell>
          <cell r="F8">
            <v>20.72</v>
          </cell>
        </row>
        <row r="9">
          <cell r="A9" t="str">
            <v>LAVRAS DO SUL2010</v>
          </cell>
          <cell r="B9" t="str">
            <v>LAVRAS DO SUL</v>
          </cell>
          <cell r="C9">
            <v>2010</v>
          </cell>
          <cell r="D9">
            <v>4.08</v>
          </cell>
          <cell r="E9">
            <v>11.8</v>
          </cell>
          <cell r="F9">
            <v>7.7200000000000006</v>
          </cell>
        </row>
        <row r="10">
          <cell r="A10" t="str">
            <v>BARÃO DO TRIUNFO1991</v>
          </cell>
          <cell r="B10" t="str">
            <v>BARÃO DO TRIUNFO</v>
          </cell>
          <cell r="C10">
            <v>1991</v>
          </cell>
          <cell r="D10">
            <v>15.25</v>
          </cell>
          <cell r="E10">
            <v>48.43</v>
          </cell>
          <cell r="F10">
            <v>33.18</v>
          </cell>
        </row>
        <row r="11">
          <cell r="A11" t="str">
            <v>BARÃO DO TRIUNFO2000</v>
          </cell>
          <cell r="B11" t="str">
            <v>BARÃO DO TRIUNFO</v>
          </cell>
          <cell r="C11">
            <v>2000</v>
          </cell>
          <cell r="D11">
            <v>12.69</v>
          </cell>
          <cell r="E11">
            <v>31.83</v>
          </cell>
          <cell r="F11">
            <v>19.14</v>
          </cell>
        </row>
        <row r="12">
          <cell r="A12" t="str">
            <v>BARÃO DO TRIUNFO2010</v>
          </cell>
          <cell r="B12" t="str">
            <v>BARÃO DO TRIUNFO</v>
          </cell>
          <cell r="C12">
            <v>2010</v>
          </cell>
          <cell r="D12">
            <v>12.38</v>
          </cell>
          <cell r="E12">
            <v>24.69</v>
          </cell>
          <cell r="F12">
            <v>12.31</v>
          </cell>
        </row>
        <row r="13">
          <cell r="A13" t="str">
            <v>BUTIÁ1991</v>
          </cell>
          <cell r="B13" t="str">
            <v>BUTIÁ</v>
          </cell>
          <cell r="C13">
            <v>1991</v>
          </cell>
          <cell r="D13">
            <v>12.77</v>
          </cell>
          <cell r="E13">
            <v>34.93</v>
          </cell>
          <cell r="F13">
            <v>22.16</v>
          </cell>
        </row>
        <row r="14">
          <cell r="A14" t="str">
            <v>BUTIÁ2000</v>
          </cell>
          <cell r="B14" t="str">
            <v>BUTIÁ</v>
          </cell>
          <cell r="C14">
            <v>2000</v>
          </cell>
          <cell r="D14">
            <v>6.02</v>
          </cell>
          <cell r="E14">
            <v>20.190000000000001</v>
          </cell>
          <cell r="F14">
            <v>14.170000000000002</v>
          </cell>
        </row>
        <row r="15">
          <cell r="A15" t="str">
            <v>BUTIÁ2010</v>
          </cell>
          <cell r="B15" t="str">
            <v>BUTIÁ</v>
          </cell>
          <cell r="C15">
            <v>2010</v>
          </cell>
          <cell r="D15">
            <v>3.46</v>
          </cell>
          <cell r="E15">
            <v>9.74</v>
          </cell>
          <cell r="F15">
            <v>6.28</v>
          </cell>
        </row>
        <row r="16">
          <cell r="A16" t="str">
            <v>CHARQUEADAS1991</v>
          </cell>
          <cell r="B16" t="str">
            <v>CHARQUEADAS</v>
          </cell>
          <cell r="C16">
            <v>1991</v>
          </cell>
          <cell r="D16">
            <v>8.27</v>
          </cell>
          <cell r="E16">
            <v>24.79</v>
          </cell>
          <cell r="F16">
            <v>16.52</v>
          </cell>
        </row>
        <row r="17">
          <cell r="A17" t="str">
            <v>CHARQUEADAS2000</v>
          </cell>
          <cell r="B17" t="str">
            <v>CHARQUEADAS</v>
          </cell>
          <cell r="C17">
            <v>2000</v>
          </cell>
          <cell r="D17">
            <v>4.96</v>
          </cell>
          <cell r="E17">
            <v>14.7</v>
          </cell>
          <cell r="F17">
            <v>9.7399999999999984</v>
          </cell>
        </row>
        <row r="18">
          <cell r="A18" t="str">
            <v>CHARQUEADAS2010</v>
          </cell>
          <cell r="B18" t="str">
            <v>CHARQUEADAS</v>
          </cell>
          <cell r="C18">
            <v>2010</v>
          </cell>
          <cell r="D18">
            <v>1.63</v>
          </cell>
          <cell r="E18">
            <v>4.5599999999999996</v>
          </cell>
          <cell r="F18">
            <v>2.9299999999999997</v>
          </cell>
        </row>
        <row r="19">
          <cell r="A19" t="str">
            <v>ELDORADO DO SUL1991</v>
          </cell>
          <cell r="B19" t="str">
            <v>ELDORADO DO SUL</v>
          </cell>
          <cell r="C19">
            <v>1991</v>
          </cell>
          <cell r="D19">
            <v>8.9</v>
          </cell>
          <cell r="E19">
            <v>29.07</v>
          </cell>
          <cell r="F19">
            <v>20.170000000000002</v>
          </cell>
        </row>
        <row r="20">
          <cell r="A20" t="str">
            <v>ELDORADO DO SUL2000</v>
          </cell>
          <cell r="B20" t="str">
            <v>ELDORADO DO SUL</v>
          </cell>
          <cell r="C20">
            <v>2000</v>
          </cell>
          <cell r="D20">
            <v>6.84</v>
          </cell>
          <cell r="E20">
            <v>18.350000000000001</v>
          </cell>
          <cell r="F20">
            <v>11.510000000000002</v>
          </cell>
        </row>
        <row r="21">
          <cell r="A21" t="str">
            <v>ELDORADO DO SUL2010</v>
          </cell>
          <cell r="B21" t="str">
            <v>ELDORADO DO SUL</v>
          </cell>
          <cell r="C21">
            <v>2010</v>
          </cell>
          <cell r="D21">
            <v>2.29</v>
          </cell>
          <cell r="E21">
            <v>6.99</v>
          </cell>
          <cell r="F21">
            <v>4.7</v>
          </cell>
        </row>
        <row r="22">
          <cell r="A22" t="str">
            <v>GENERAL CÂMARA1991</v>
          </cell>
          <cell r="B22" t="str">
            <v>GENERAL CÂMARA</v>
          </cell>
          <cell r="C22">
            <v>1991</v>
          </cell>
          <cell r="D22">
            <v>18.649999999999999</v>
          </cell>
          <cell r="E22">
            <v>44.81</v>
          </cell>
          <cell r="F22">
            <v>26.160000000000004</v>
          </cell>
        </row>
        <row r="23">
          <cell r="A23" t="str">
            <v>GENERAL CÂMARA2000</v>
          </cell>
          <cell r="B23" t="str">
            <v>GENERAL CÂMARA</v>
          </cell>
          <cell r="C23">
            <v>2000</v>
          </cell>
          <cell r="D23">
            <v>7.22</v>
          </cell>
          <cell r="E23">
            <v>21.02</v>
          </cell>
          <cell r="F23">
            <v>13.8</v>
          </cell>
        </row>
        <row r="24">
          <cell r="A24" t="str">
            <v>GENERAL CÂMARA2010</v>
          </cell>
          <cell r="B24" t="str">
            <v>GENERAL CÂMARA</v>
          </cell>
          <cell r="C24">
            <v>2010</v>
          </cell>
          <cell r="D24">
            <v>2.65</v>
          </cell>
          <cell r="E24">
            <v>11.25</v>
          </cell>
          <cell r="F24">
            <v>8.6</v>
          </cell>
        </row>
        <row r="25">
          <cell r="A25" t="str">
            <v>MINAS DO LEÃO1991</v>
          </cell>
          <cell r="B25" t="str">
            <v>MINAS DO LEÃO</v>
          </cell>
          <cell r="C25">
            <v>1991</v>
          </cell>
          <cell r="D25">
            <v>11.51</v>
          </cell>
          <cell r="E25">
            <v>33.64</v>
          </cell>
          <cell r="F25">
            <v>22.130000000000003</v>
          </cell>
        </row>
        <row r="26">
          <cell r="A26" t="str">
            <v>MINAS DO LEÃO2000</v>
          </cell>
          <cell r="B26" t="str">
            <v>MINAS DO LEÃO</v>
          </cell>
          <cell r="C26">
            <v>2000</v>
          </cell>
          <cell r="D26">
            <v>4.8899999999999997</v>
          </cell>
          <cell r="E26">
            <v>21.8</v>
          </cell>
          <cell r="F26">
            <v>16.91</v>
          </cell>
        </row>
        <row r="27">
          <cell r="A27" t="str">
            <v>MINAS DO LEÃO2010</v>
          </cell>
          <cell r="B27" t="str">
            <v>MINAS DO LEÃO</v>
          </cell>
          <cell r="C27">
            <v>2010</v>
          </cell>
          <cell r="D27">
            <v>1.65</v>
          </cell>
          <cell r="E27">
            <v>9</v>
          </cell>
          <cell r="F27">
            <v>7.35</v>
          </cell>
        </row>
        <row r="28">
          <cell r="A28" t="str">
            <v>SÃO JERÔNIMO1991</v>
          </cell>
          <cell r="B28" t="str">
            <v>SÃO JERÔNIMO</v>
          </cell>
          <cell r="C28">
            <v>1991</v>
          </cell>
          <cell r="D28">
            <v>8.44</v>
          </cell>
          <cell r="E28">
            <v>26.41</v>
          </cell>
          <cell r="F28">
            <v>17.97</v>
          </cell>
        </row>
        <row r="29">
          <cell r="A29" t="str">
            <v>SÃO JERÔNIMO2000</v>
          </cell>
          <cell r="B29" t="str">
            <v>SÃO JERÔNIMO</v>
          </cell>
          <cell r="C29">
            <v>2000</v>
          </cell>
          <cell r="D29">
            <v>9.26</v>
          </cell>
          <cell r="E29">
            <v>21.45</v>
          </cell>
          <cell r="F29">
            <v>12.19</v>
          </cell>
        </row>
        <row r="30">
          <cell r="A30" t="str">
            <v>SÃO JERÔNIMO2010</v>
          </cell>
          <cell r="B30" t="str">
            <v>SÃO JERÔNIMO</v>
          </cell>
          <cell r="C30">
            <v>2010</v>
          </cell>
          <cell r="D30">
            <v>4.33</v>
          </cell>
          <cell r="E30">
            <v>11.34</v>
          </cell>
          <cell r="F30">
            <v>7.01</v>
          </cell>
        </row>
        <row r="31">
          <cell r="A31" t="str">
            <v>TAPES1991</v>
          </cell>
          <cell r="B31" t="str">
            <v>TAPES</v>
          </cell>
          <cell r="C31">
            <v>1991</v>
          </cell>
          <cell r="D31">
            <v>7.98</v>
          </cell>
          <cell r="E31">
            <v>30.35</v>
          </cell>
          <cell r="F31">
            <v>22.37</v>
          </cell>
        </row>
        <row r="32">
          <cell r="A32" t="str">
            <v>TAPES2000</v>
          </cell>
          <cell r="B32" t="str">
            <v>TAPES</v>
          </cell>
          <cell r="C32">
            <v>2000</v>
          </cell>
          <cell r="D32">
            <v>6.89</v>
          </cell>
          <cell r="E32">
            <v>22.68</v>
          </cell>
          <cell r="F32">
            <v>15.79</v>
          </cell>
        </row>
        <row r="33">
          <cell r="A33" t="str">
            <v>TAPES2010</v>
          </cell>
          <cell r="B33" t="str">
            <v>TAPES</v>
          </cell>
          <cell r="C33">
            <v>2010</v>
          </cell>
          <cell r="D33">
            <v>2.81</v>
          </cell>
          <cell r="E33">
            <v>10.42</v>
          </cell>
          <cell r="F33">
            <v>7.6099999999999994</v>
          </cell>
        </row>
        <row r="34">
          <cell r="A34" t="str">
            <v>TRIUNFO1991</v>
          </cell>
          <cell r="B34" t="str">
            <v>TRIUNFO</v>
          </cell>
          <cell r="C34">
            <v>1991</v>
          </cell>
          <cell r="D34">
            <v>10.42</v>
          </cell>
          <cell r="E34">
            <v>27.41</v>
          </cell>
          <cell r="F34">
            <v>16.990000000000002</v>
          </cell>
        </row>
        <row r="35">
          <cell r="A35" t="str">
            <v>TRIUNFO2000</v>
          </cell>
          <cell r="B35" t="str">
            <v>TRIUNFO</v>
          </cell>
          <cell r="C35">
            <v>2000</v>
          </cell>
          <cell r="D35">
            <v>4.75</v>
          </cell>
          <cell r="E35">
            <v>17.149999999999999</v>
          </cell>
          <cell r="F35">
            <v>12.399999999999999</v>
          </cell>
        </row>
        <row r="36">
          <cell r="A36" t="str">
            <v>TRIUNFO2010</v>
          </cell>
          <cell r="B36" t="str">
            <v>TRIUNFO</v>
          </cell>
          <cell r="C36">
            <v>2010</v>
          </cell>
          <cell r="D36">
            <v>1.41</v>
          </cell>
          <cell r="E36">
            <v>4.8</v>
          </cell>
          <cell r="F36">
            <v>3.3899999999999997</v>
          </cell>
        </row>
        <row r="37">
          <cell r="A37" t="str">
            <v>DIANÓPOLIS1991</v>
          </cell>
          <cell r="B37" t="str">
            <v>DIANÓPOLIS</v>
          </cell>
          <cell r="C37">
            <v>1991</v>
          </cell>
          <cell r="D37">
            <v>19.48</v>
          </cell>
          <cell r="E37">
            <v>49.48</v>
          </cell>
          <cell r="F37">
            <v>29.999999999999996</v>
          </cell>
        </row>
        <row r="38">
          <cell r="A38" t="str">
            <v>DIANÓPOLIS2000</v>
          </cell>
          <cell r="B38" t="str">
            <v>DIANÓPOLIS</v>
          </cell>
          <cell r="C38">
            <v>2000</v>
          </cell>
          <cell r="D38">
            <v>21.63</v>
          </cell>
          <cell r="E38">
            <v>45.68</v>
          </cell>
          <cell r="F38">
            <v>24.05</v>
          </cell>
        </row>
        <row r="39">
          <cell r="A39" t="str">
            <v>DIANÓPOLIS2010</v>
          </cell>
          <cell r="B39" t="str">
            <v>DIANÓPOLIS</v>
          </cell>
          <cell r="C39">
            <v>2010</v>
          </cell>
          <cell r="D39">
            <v>8.0299999999999994</v>
          </cell>
          <cell r="E39">
            <v>22.52</v>
          </cell>
          <cell r="F39">
            <v>14.49</v>
          </cell>
        </row>
        <row r="40">
          <cell r="A40" t="str">
            <v>NORTE</v>
          </cell>
          <cell r="B40" t="str">
            <v>NORTE</v>
          </cell>
          <cell r="D40">
            <v>21.1</v>
          </cell>
          <cell r="E40">
            <v>38.33</v>
          </cell>
          <cell r="F40">
            <v>17.229999999999997</v>
          </cell>
        </row>
        <row r="41">
          <cell r="A41" t="str">
            <v>NORDESTE</v>
          </cell>
          <cell r="B41" t="str">
            <v>NORDESTE</v>
          </cell>
          <cell r="D41">
            <v>22.54</v>
          </cell>
          <cell r="E41">
            <v>41.51</v>
          </cell>
          <cell r="F41">
            <v>18.97</v>
          </cell>
        </row>
        <row r="42">
          <cell r="A42" t="str">
            <v>SÃO JULIÃO1991</v>
          </cell>
          <cell r="B42" t="str">
            <v>SÃO JULIÃO</v>
          </cell>
          <cell r="C42">
            <v>1991</v>
          </cell>
          <cell r="D42">
            <v>49.09</v>
          </cell>
          <cell r="E42">
            <v>72.73</v>
          </cell>
          <cell r="F42">
            <v>23.64</v>
          </cell>
        </row>
        <row r="43">
          <cell r="A43" t="str">
            <v>SÃO JULIÃO2000</v>
          </cell>
          <cell r="B43" t="str">
            <v>SÃO JULIÃO</v>
          </cell>
          <cell r="C43">
            <v>2000</v>
          </cell>
          <cell r="D43">
            <v>42.96</v>
          </cell>
          <cell r="E43">
            <v>63.98</v>
          </cell>
          <cell r="F43">
            <v>21.019999999999996</v>
          </cell>
        </row>
        <row r="44">
          <cell r="A44" t="str">
            <v>SÃO JULIÃO2010</v>
          </cell>
          <cell r="B44" t="str">
            <v>SÃO JULIÃO</v>
          </cell>
          <cell r="C44">
            <v>2010</v>
          </cell>
          <cell r="D44">
            <v>17.399999999999999</v>
          </cell>
          <cell r="E44">
            <v>36.54</v>
          </cell>
          <cell r="F44">
            <v>19.14</v>
          </cell>
        </row>
        <row r="45">
          <cell r="A45" t="str">
            <v>ALEGRETE DO PIAUÍ1991</v>
          </cell>
          <cell r="B45" t="str">
            <v>ALEGRETE DO PIAUÍ</v>
          </cell>
          <cell r="C45">
            <v>1991</v>
          </cell>
          <cell r="D45">
            <v>56.16</v>
          </cell>
          <cell r="E45">
            <v>79.38</v>
          </cell>
          <cell r="F45">
            <v>23.22</v>
          </cell>
        </row>
        <row r="46">
          <cell r="A46" t="str">
            <v>ALEGRETE DO PIAUÍ2000</v>
          </cell>
          <cell r="B46" t="str">
            <v>ALEGRETE DO PIAUÍ</v>
          </cell>
          <cell r="C46">
            <v>2000</v>
          </cell>
          <cell r="D46">
            <v>28.3</v>
          </cell>
          <cell r="E46">
            <v>52.39</v>
          </cell>
          <cell r="F46">
            <v>24.09</v>
          </cell>
        </row>
        <row r="47">
          <cell r="A47" t="str">
            <v>ALEGRETE DO PIAUÍ2010</v>
          </cell>
          <cell r="B47" t="str">
            <v>ALEGRETE DO PIAUÍ</v>
          </cell>
          <cell r="C47">
            <v>2010</v>
          </cell>
          <cell r="D47">
            <v>22.97</v>
          </cell>
          <cell r="E47">
            <v>39.159999999999997</v>
          </cell>
          <cell r="F47">
            <v>16.189999999999998</v>
          </cell>
        </row>
        <row r="48">
          <cell r="A48" t="str">
            <v>BOCAÍNA1991</v>
          </cell>
          <cell r="B48" t="str">
            <v>BOCAÍNA</v>
          </cell>
          <cell r="C48">
            <v>1991</v>
          </cell>
          <cell r="D48">
            <v>53.91</v>
          </cell>
          <cell r="E48">
            <v>82.79</v>
          </cell>
          <cell r="F48">
            <v>28.88000000000001</v>
          </cell>
        </row>
        <row r="49">
          <cell r="A49" t="str">
            <v>BOCAÍNA2000</v>
          </cell>
          <cell r="B49" t="str">
            <v>BOCAÍNA</v>
          </cell>
          <cell r="C49">
            <v>2000</v>
          </cell>
          <cell r="D49">
            <v>23.16</v>
          </cell>
          <cell r="E49">
            <v>46.48</v>
          </cell>
          <cell r="F49">
            <v>23.319999999999997</v>
          </cell>
        </row>
        <row r="50">
          <cell r="A50" t="str">
            <v>BOCAÍNA2010</v>
          </cell>
          <cell r="B50" t="str">
            <v>BOCAÍNA</v>
          </cell>
          <cell r="C50">
            <v>2010</v>
          </cell>
          <cell r="D50">
            <v>23.57</v>
          </cell>
          <cell r="E50">
            <v>34.28</v>
          </cell>
          <cell r="F50">
            <v>10.71</v>
          </cell>
        </row>
        <row r="51">
          <cell r="A51" t="str">
            <v>CUMARU1991</v>
          </cell>
          <cell r="B51" t="str">
            <v>CUMARU</v>
          </cell>
          <cell r="C51">
            <v>1991</v>
          </cell>
          <cell r="D51">
            <v>48.76</v>
          </cell>
          <cell r="E51">
            <v>80.040000000000006</v>
          </cell>
          <cell r="F51">
            <v>31.280000000000008</v>
          </cell>
        </row>
        <row r="52">
          <cell r="A52" t="str">
            <v>CUMARU2000</v>
          </cell>
          <cell r="B52" t="str">
            <v>CUMARU</v>
          </cell>
          <cell r="C52">
            <v>2000</v>
          </cell>
          <cell r="D52">
            <v>52.72</v>
          </cell>
          <cell r="E52">
            <v>76.13</v>
          </cell>
          <cell r="F52">
            <v>23.409999999999997</v>
          </cell>
        </row>
        <row r="53">
          <cell r="A53" t="str">
            <v>CUMARU2010</v>
          </cell>
          <cell r="B53" t="str">
            <v>CUMARU</v>
          </cell>
          <cell r="C53">
            <v>2010</v>
          </cell>
          <cell r="D53">
            <v>22.42</v>
          </cell>
          <cell r="E53">
            <v>40.11</v>
          </cell>
          <cell r="F53">
            <v>17.689999999999998</v>
          </cell>
        </row>
        <row r="54">
          <cell r="A54" t="str">
            <v>FRONTEIRAS1991</v>
          </cell>
          <cell r="B54" t="str">
            <v>FRONTEIRAS</v>
          </cell>
          <cell r="C54">
            <v>1991</v>
          </cell>
          <cell r="D54">
            <v>52.72</v>
          </cell>
          <cell r="E54">
            <v>77.97</v>
          </cell>
          <cell r="F54">
            <v>25.25</v>
          </cell>
        </row>
        <row r="55">
          <cell r="A55" t="str">
            <v>FRONTEIRAS2000</v>
          </cell>
          <cell r="B55" t="str">
            <v>FRONTEIRAS</v>
          </cell>
          <cell r="C55">
            <v>2000</v>
          </cell>
          <cell r="D55">
            <v>29.35</v>
          </cell>
          <cell r="E55">
            <v>54.3</v>
          </cell>
          <cell r="F55">
            <v>24.949999999999996</v>
          </cell>
        </row>
        <row r="56">
          <cell r="A56" t="str">
            <v>FRONTEIRAS2010</v>
          </cell>
          <cell r="B56" t="str">
            <v>FRONTEIRAS</v>
          </cell>
          <cell r="C56">
            <v>2010</v>
          </cell>
          <cell r="D56">
            <v>18.62</v>
          </cell>
          <cell r="E56">
            <v>31.94</v>
          </cell>
          <cell r="F56">
            <v>13.32</v>
          </cell>
        </row>
        <row r="57">
          <cell r="A57" t="str">
            <v>PAES LANDIM1991</v>
          </cell>
          <cell r="B57" t="str">
            <v>PAES LANDIM</v>
          </cell>
          <cell r="C57">
            <v>1991</v>
          </cell>
          <cell r="D57">
            <v>63.91</v>
          </cell>
          <cell r="E57">
            <v>84.24</v>
          </cell>
          <cell r="F57">
            <v>20.329999999999998</v>
          </cell>
        </row>
        <row r="58">
          <cell r="A58" t="str">
            <v>PAES LANDIM2000</v>
          </cell>
          <cell r="B58" t="str">
            <v>PAES LANDIM</v>
          </cell>
          <cell r="C58">
            <v>2000</v>
          </cell>
          <cell r="D58">
            <v>46.8</v>
          </cell>
          <cell r="E58">
            <v>69.72</v>
          </cell>
          <cell r="F58">
            <v>22.92</v>
          </cell>
        </row>
        <row r="59">
          <cell r="A59" t="str">
            <v>PAES LANDIM2010</v>
          </cell>
          <cell r="B59" t="str">
            <v>PAES LANDIM</v>
          </cell>
          <cell r="C59">
            <v>2010</v>
          </cell>
          <cell r="D59">
            <v>26.8</v>
          </cell>
          <cell r="E59">
            <v>43.77</v>
          </cell>
          <cell r="F59">
            <v>16.970000000000002</v>
          </cell>
        </row>
        <row r="60">
          <cell r="A60" t="str">
            <v>PICOS1991</v>
          </cell>
          <cell r="B60" t="str">
            <v>PICOS</v>
          </cell>
          <cell r="C60">
            <v>1991</v>
          </cell>
          <cell r="D60">
            <v>24.87</v>
          </cell>
          <cell r="E60">
            <v>54.58</v>
          </cell>
          <cell r="F60">
            <v>29.709999999999997</v>
          </cell>
        </row>
        <row r="61">
          <cell r="A61" t="str">
            <v>PICOS2000</v>
          </cell>
          <cell r="B61" t="str">
            <v>PICOS</v>
          </cell>
          <cell r="C61">
            <v>2000</v>
          </cell>
          <cell r="D61">
            <v>15.22</v>
          </cell>
          <cell r="E61">
            <v>38.130000000000003</v>
          </cell>
          <cell r="F61">
            <v>22.910000000000004</v>
          </cell>
        </row>
        <row r="62">
          <cell r="A62" t="str">
            <v>PICOS2010</v>
          </cell>
          <cell r="B62" t="str">
            <v>PICOS</v>
          </cell>
          <cell r="C62">
            <v>2010</v>
          </cell>
          <cell r="D62">
            <v>6.92</v>
          </cell>
          <cell r="E62">
            <v>17.93</v>
          </cell>
          <cell r="F62">
            <v>11.01</v>
          </cell>
        </row>
        <row r="63">
          <cell r="A63" t="str">
            <v>SÃO JOÃO DO PIAUÍ1991</v>
          </cell>
          <cell r="B63" t="str">
            <v>SÃO JOÃO DO PIAUÍ</v>
          </cell>
          <cell r="C63">
            <v>1991</v>
          </cell>
          <cell r="D63">
            <v>45.88</v>
          </cell>
          <cell r="E63">
            <v>74.33</v>
          </cell>
          <cell r="F63">
            <v>28.449999999999996</v>
          </cell>
        </row>
        <row r="64">
          <cell r="A64" t="str">
            <v>SÃO JOÃO DO PIAUÍ2000</v>
          </cell>
          <cell r="B64" t="str">
            <v>SÃO JOÃO DO PIAUÍ</v>
          </cell>
          <cell r="C64">
            <v>2000</v>
          </cell>
          <cell r="D64">
            <v>35.42</v>
          </cell>
          <cell r="E64">
            <v>58.07</v>
          </cell>
          <cell r="F64">
            <v>22.65</v>
          </cell>
        </row>
        <row r="65">
          <cell r="A65" t="str">
            <v>SÃO JOÃO DO PIAUÍ2010</v>
          </cell>
          <cell r="B65" t="str">
            <v>SÃO JOÃO DO PIAUÍ</v>
          </cell>
          <cell r="C65">
            <v>2010</v>
          </cell>
          <cell r="D65">
            <v>17.77</v>
          </cell>
          <cell r="E65">
            <v>32.56</v>
          </cell>
          <cell r="F65">
            <v>14.790000000000003</v>
          </cell>
        </row>
        <row r="66">
          <cell r="A66" t="str">
            <v>CURRAL NOVO DO PIAUÍ1991</v>
          </cell>
          <cell r="B66" t="str">
            <v>CURRAL NOVO DO PIAUÍ</v>
          </cell>
          <cell r="C66">
            <v>1991</v>
          </cell>
          <cell r="D66">
            <v>74.25</v>
          </cell>
          <cell r="E66">
            <v>91.98</v>
          </cell>
          <cell r="F66">
            <v>17.730000000000004</v>
          </cell>
        </row>
        <row r="67">
          <cell r="A67" t="str">
            <v>CURRAL NOVO DO PIAUÍ2000</v>
          </cell>
          <cell r="B67" t="str">
            <v>CURRAL NOVO DO PIAUÍ</v>
          </cell>
          <cell r="C67">
            <v>2000</v>
          </cell>
          <cell r="D67">
            <v>54.76</v>
          </cell>
          <cell r="E67">
            <v>79.52</v>
          </cell>
          <cell r="F67">
            <v>24.759999999999998</v>
          </cell>
        </row>
        <row r="68">
          <cell r="A68" t="str">
            <v>CURRAL NOVO DO PIAUÍ2010</v>
          </cell>
          <cell r="B68" t="str">
            <v>CURRAL NOVO DO PIAUÍ</v>
          </cell>
          <cell r="C68">
            <v>2010</v>
          </cell>
          <cell r="D68">
            <v>37.49</v>
          </cell>
          <cell r="E68">
            <v>58.42</v>
          </cell>
          <cell r="F68">
            <v>20.93</v>
          </cell>
        </row>
        <row r="69">
          <cell r="A69" t="str">
            <v>PAQUETÁ1991</v>
          </cell>
          <cell r="B69" t="str">
            <v>PAQUETÁ</v>
          </cell>
          <cell r="C69">
            <v>1991</v>
          </cell>
          <cell r="D69">
            <v>68.17</v>
          </cell>
          <cell r="E69">
            <v>89.07</v>
          </cell>
          <cell r="F69">
            <v>20.899999999999991</v>
          </cell>
        </row>
        <row r="70">
          <cell r="A70" t="str">
            <v>PAQUETÁ2000</v>
          </cell>
          <cell r="B70" t="str">
            <v>PAQUETÁ</v>
          </cell>
          <cell r="C70">
            <v>2000</v>
          </cell>
          <cell r="D70">
            <v>50.51</v>
          </cell>
          <cell r="E70">
            <v>80.25</v>
          </cell>
          <cell r="F70">
            <v>29.740000000000002</v>
          </cell>
        </row>
        <row r="71">
          <cell r="A71" t="str">
            <v>PAQUETÁ2010</v>
          </cell>
          <cell r="B71" t="str">
            <v>PAQUETÁ</v>
          </cell>
          <cell r="C71">
            <v>2010</v>
          </cell>
          <cell r="D71">
            <v>29.53</v>
          </cell>
          <cell r="E71">
            <v>51.51</v>
          </cell>
          <cell r="F71">
            <v>21.979999999999997</v>
          </cell>
        </row>
        <row r="72">
          <cell r="A72" t="str">
            <v>CARIDADE DO PIAUÍ1991</v>
          </cell>
          <cell r="B72" t="str">
            <v>CARIDADE DO PIAUÍ</v>
          </cell>
          <cell r="C72">
            <v>1991</v>
          </cell>
          <cell r="D72">
            <v>73.790000000000006</v>
          </cell>
          <cell r="E72">
            <v>93.6</v>
          </cell>
          <cell r="F72">
            <v>19.809999999999988</v>
          </cell>
        </row>
        <row r="73">
          <cell r="A73" t="str">
            <v>CARIDADE DO PIAUÍ2000</v>
          </cell>
          <cell r="B73" t="str">
            <v>CARIDADE DO PIAUÍ</v>
          </cell>
          <cell r="C73">
            <v>2000</v>
          </cell>
          <cell r="D73">
            <v>51.34</v>
          </cell>
          <cell r="E73">
            <v>72.25</v>
          </cell>
          <cell r="F73">
            <v>20.909999999999997</v>
          </cell>
        </row>
        <row r="74">
          <cell r="A74" t="str">
            <v>CARIDADE DO PIAUÍ2010</v>
          </cell>
          <cell r="B74" t="str">
            <v>CARIDADE DO PIAUÍ</v>
          </cell>
          <cell r="C74">
            <v>2010</v>
          </cell>
          <cell r="D74">
            <v>32.549999999999997</v>
          </cell>
          <cell r="E74">
            <v>49.1</v>
          </cell>
          <cell r="F74">
            <v>16.550000000000004</v>
          </cell>
        </row>
        <row r="75">
          <cell r="A75" t="str">
            <v>DOM EXPEDITO LOPES1991</v>
          </cell>
          <cell r="B75" t="str">
            <v>DOM EXPEDITO LOPES</v>
          </cell>
          <cell r="C75">
            <v>1991</v>
          </cell>
          <cell r="D75">
            <v>44.94</v>
          </cell>
          <cell r="E75">
            <v>72.3</v>
          </cell>
          <cell r="F75">
            <v>27.36</v>
          </cell>
        </row>
        <row r="76">
          <cell r="A76" t="str">
            <v>DOM EXPEDITO LOPES2000</v>
          </cell>
          <cell r="B76" t="str">
            <v>DOM EXPEDITO LOPES</v>
          </cell>
          <cell r="C76">
            <v>2000</v>
          </cell>
          <cell r="D76">
            <v>36.81</v>
          </cell>
          <cell r="E76">
            <v>61.85</v>
          </cell>
          <cell r="F76">
            <v>25.04</v>
          </cell>
        </row>
        <row r="77">
          <cell r="A77" t="str">
            <v>DOM EXPEDITO LOPES2010</v>
          </cell>
          <cell r="B77" t="str">
            <v>DOM EXPEDITO LOPES</v>
          </cell>
          <cell r="C77">
            <v>2010</v>
          </cell>
          <cell r="D77">
            <v>17.100000000000001</v>
          </cell>
          <cell r="E77">
            <v>34.92</v>
          </cell>
          <cell r="F77">
            <v>17.82</v>
          </cell>
        </row>
        <row r="78">
          <cell r="A78" t="str">
            <v>FLORIANO1991</v>
          </cell>
          <cell r="B78" t="str">
            <v>FLORIANO</v>
          </cell>
          <cell r="C78">
            <v>1991</v>
          </cell>
          <cell r="D78">
            <v>29.45</v>
          </cell>
          <cell r="E78">
            <v>57.34</v>
          </cell>
          <cell r="F78">
            <v>27.890000000000004</v>
          </cell>
        </row>
        <row r="79">
          <cell r="A79" t="str">
            <v>FLORIANO2000</v>
          </cell>
          <cell r="B79" t="str">
            <v>FLORIANO</v>
          </cell>
          <cell r="C79">
            <v>2000</v>
          </cell>
          <cell r="D79">
            <v>17.899999999999999</v>
          </cell>
          <cell r="E79">
            <v>41.9</v>
          </cell>
          <cell r="F79">
            <v>24</v>
          </cell>
        </row>
        <row r="80">
          <cell r="A80" t="str">
            <v>FLORIANO2010</v>
          </cell>
          <cell r="B80" t="str">
            <v>FLORIANO</v>
          </cell>
          <cell r="C80">
            <v>2010</v>
          </cell>
          <cell r="D80">
            <v>6.56</v>
          </cell>
          <cell r="E80">
            <v>18.98</v>
          </cell>
          <cell r="F80">
            <v>12.420000000000002</v>
          </cell>
        </row>
        <row r="81">
          <cell r="A81" t="str">
            <v>JOÃO COSTA1991</v>
          </cell>
          <cell r="B81" t="str">
            <v>JOÃO COSTA</v>
          </cell>
          <cell r="C81">
            <v>1991</v>
          </cell>
          <cell r="D81">
            <v>61.58</v>
          </cell>
          <cell r="E81">
            <v>90.94</v>
          </cell>
          <cell r="F81">
            <v>29.36</v>
          </cell>
        </row>
        <row r="82">
          <cell r="A82" t="str">
            <v>JOÃO COSTA2000</v>
          </cell>
          <cell r="B82" t="str">
            <v>JOÃO COSTA</v>
          </cell>
          <cell r="C82">
            <v>2000</v>
          </cell>
          <cell r="D82">
            <v>41.15</v>
          </cell>
          <cell r="E82">
            <v>69.77</v>
          </cell>
          <cell r="F82">
            <v>28.619999999999997</v>
          </cell>
        </row>
        <row r="83">
          <cell r="A83" t="str">
            <v>JOÃO COSTA2010</v>
          </cell>
          <cell r="B83" t="str">
            <v>JOÃO COSTA</v>
          </cell>
          <cell r="C83">
            <v>2010</v>
          </cell>
          <cell r="D83">
            <v>30.11</v>
          </cell>
          <cell r="E83">
            <v>50.7</v>
          </cell>
          <cell r="F83">
            <v>20.590000000000003</v>
          </cell>
        </row>
        <row r="84">
          <cell r="A84" t="str">
            <v>JOSÉ DE FREITAS1991</v>
          </cell>
          <cell r="B84" t="str">
            <v>JOSÉ DE FREITAS</v>
          </cell>
          <cell r="C84">
            <v>1991</v>
          </cell>
          <cell r="D84">
            <v>57.23</v>
          </cell>
          <cell r="E84">
            <v>84.06</v>
          </cell>
          <cell r="F84">
            <v>26.830000000000005</v>
          </cell>
        </row>
        <row r="85">
          <cell r="A85" t="str">
            <v>JOSÉ DE FREITAS2000</v>
          </cell>
          <cell r="B85" t="str">
            <v>JOSÉ DE FREITAS</v>
          </cell>
          <cell r="C85">
            <v>2000</v>
          </cell>
          <cell r="D85">
            <v>36.229999999999997</v>
          </cell>
          <cell r="E85">
            <v>64.430000000000007</v>
          </cell>
          <cell r="F85">
            <v>28.20000000000001</v>
          </cell>
        </row>
        <row r="86">
          <cell r="A86" t="str">
            <v>JOSÉ DE FREITAS2010</v>
          </cell>
          <cell r="B86" t="str">
            <v>JOSÉ DE FREITAS</v>
          </cell>
          <cell r="C86">
            <v>2010</v>
          </cell>
          <cell r="D86">
            <v>20.25</v>
          </cell>
          <cell r="E86">
            <v>37.18</v>
          </cell>
          <cell r="F86">
            <v>16.93</v>
          </cell>
        </row>
        <row r="87">
          <cell r="A87" t="str">
            <v>OEIRAS1991</v>
          </cell>
          <cell r="B87" t="str">
            <v>OEIRAS</v>
          </cell>
          <cell r="C87">
            <v>1991</v>
          </cell>
          <cell r="D87">
            <v>44.9</v>
          </cell>
          <cell r="E87">
            <v>76.19</v>
          </cell>
          <cell r="F87">
            <v>31.29</v>
          </cell>
        </row>
        <row r="88">
          <cell r="A88" t="str">
            <v>OEIRAS2000</v>
          </cell>
          <cell r="B88" t="str">
            <v>OEIRAS</v>
          </cell>
          <cell r="C88">
            <v>2000</v>
          </cell>
          <cell r="D88">
            <v>34.94</v>
          </cell>
          <cell r="E88">
            <v>61.29</v>
          </cell>
          <cell r="F88">
            <v>26.35</v>
          </cell>
        </row>
        <row r="89">
          <cell r="A89" t="str">
            <v>OEIRAS2010</v>
          </cell>
          <cell r="B89" t="str">
            <v>OEIRAS</v>
          </cell>
          <cell r="C89">
            <v>2010</v>
          </cell>
          <cell r="D89">
            <v>18.68</v>
          </cell>
          <cell r="E89">
            <v>33.36</v>
          </cell>
          <cell r="F89">
            <v>14.68</v>
          </cell>
        </row>
        <row r="90">
          <cell r="A90" t="str">
            <v>PIRACURUCA1991</v>
          </cell>
          <cell r="B90" t="str">
            <v>PIRACURUCA</v>
          </cell>
          <cell r="C90">
            <v>1991</v>
          </cell>
          <cell r="D90">
            <v>48.67</v>
          </cell>
          <cell r="E90">
            <v>77.819999999999993</v>
          </cell>
          <cell r="F90">
            <v>29.149999999999991</v>
          </cell>
        </row>
        <row r="91">
          <cell r="A91" t="str">
            <v>PIRACURUCA2000</v>
          </cell>
          <cell r="B91" t="str">
            <v>PIRACURUCA</v>
          </cell>
          <cell r="C91">
            <v>2000</v>
          </cell>
          <cell r="D91">
            <v>42.71</v>
          </cell>
          <cell r="E91">
            <v>68.52</v>
          </cell>
          <cell r="F91">
            <v>25.809999999999995</v>
          </cell>
        </row>
        <row r="92">
          <cell r="A92" t="str">
            <v>PIRACURUCA2010</v>
          </cell>
          <cell r="B92" t="str">
            <v>PIRACURUCA</v>
          </cell>
          <cell r="C92">
            <v>2010</v>
          </cell>
          <cell r="D92">
            <v>20.46</v>
          </cell>
          <cell r="E92">
            <v>40.659999999999997</v>
          </cell>
          <cell r="F92">
            <v>20.199999999999996</v>
          </cell>
        </row>
        <row r="93">
          <cell r="A93" t="str">
            <v>PIRIPIRI1991</v>
          </cell>
          <cell r="B93" t="str">
            <v>PIRIPIRI</v>
          </cell>
          <cell r="C93">
            <v>1991</v>
          </cell>
          <cell r="D93">
            <v>48.27</v>
          </cell>
          <cell r="E93">
            <v>73.94</v>
          </cell>
          <cell r="F93">
            <v>25.669999999999995</v>
          </cell>
        </row>
        <row r="94">
          <cell r="A94" t="str">
            <v>PIRIPIRI2000</v>
          </cell>
          <cell r="B94" t="str">
            <v>PIRIPIRI</v>
          </cell>
          <cell r="C94">
            <v>2000</v>
          </cell>
          <cell r="D94">
            <v>31.64</v>
          </cell>
          <cell r="E94">
            <v>58.15</v>
          </cell>
          <cell r="F94">
            <v>26.509999999999998</v>
          </cell>
        </row>
        <row r="95">
          <cell r="A95" t="str">
            <v>PIRIPIRI2010</v>
          </cell>
          <cell r="B95" t="str">
            <v>PIRIPIRI</v>
          </cell>
          <cell r="C95">
            <v>2010</v>
          </cell>
          <cell r="D95">
            <v>14.22</v>
          </cell>
          <cell r="E95">
            <v>30.18</v>
          </cell>
          <cell r="F95">
            <v>15.959999999999999</v>
          </cell>
        </row>
        <row r="96">
          <cell r="A96" t="str">
            <v>DIAS D` ÁVILA1991</v>
          </cell>
          <cell r="B96" t="str">
            <v>DIAS D` ÁVILA</v>
          </cell>
          <cell r="C96">
            <v>1991</v>
          </cell>
          <cell r="D96">
            <v>21.59</v>
          </cell>
          <cell r="E96">
            <v>44.84</v>
          </cell>
          <cell r="F96">
            <v>23.250000000000004</v>
          </cell>
        </row>
        <row r="97">
          <cell r="A97" t="str">
            <v>DIAS D` ÁVILA2000</v>
          </cell>
          <cell r="B97" t="str">
            <v>DIAS D` ÁVILA</v>
          </cell>
          <cell r="C97">
            <v>2000</v>
          </cell>
          <cell r="D97">
            <v>15.38</v>
          </cell>
          <cell r="E97">
            <v>36.409999999999997</v>
          </cell>
          <cell r="F97">
            <v>21.029999999999994</v>
          </cell>
        </row>
        <row r="98">
          <cell r="A98" t="str">
            <v>DIAS D` ÁVILA2010</v>
          </cell>
          <cell r="B98" t="str">
            <v>DIAS D` ÁVILA</v>
          </cell>
          <cell r="C98">
            <v>2010</v>
          </cell>
          <cell r="D98">
            <v>9.31</v>
          </cell>
          <cell r="E98">
            <v>20.72</v>
          </cell>
          <cell r="F98">
            <v>11.409999999999998</v>
          </cell>
        </row>
      </sheetData>
      <sheetData sheetId="24">
        <row r="1">
          <cell r="D1" t="str">
            <v>PROB. VIDA ATÉ OS
60 ANOS (SOBRE60)</v>
          </cell>
          <cell r="E1" t="str">
            <v>TX DE ENVELHECIMENTO
(T_ENV)</v>
          </cell>
          <cell r="F1" t="str">
            <v>ESPERANÇA DE VIDA
(ESPVIDA)</v>
          </cell>
          <cell r="G1" t="str">
            <v>RAZÃO DE DEPENDÊNCIA
(RAZDEP)</v>
          </cell>
        </row>
        <row r="2">
          <cell r="A2" t="str">
            <v>SÃO BORJA1991</v>
          </cell>
          <cell r="B2" t="str">
            <v>SÃO BORJA</v>
          </cell>
          <cell r="C2">
            <v>1991</v>
          </cell>
          <cell r="D2">
            <v>80.14</v>
          </cell>
          <cell r="E2">
            <v>5.75</v>
          </cell>
          <cell r="F2">
            <v>70.260000000000005</v>
          </cell>
          <cell r="G2">
            <v>62.66</v>
          </cell>
        </row>
        <row r="3">
          <cell r="A3" t="str">
            <v>SÃO BORJA2000</v>
          </cell>
          <cell r="B3" t="str">
            <v>SÃO BORJA</v>
          </cell>
          <cell r="C3">
            <v>2000</v>
          </cell>
          <cell r="D3">
            <v>80.47</v>
          </cell>
          <cell r="E3">
            <v>6.67</v>
          </cell>
          <cell r="F3">
            <v>72.62</v>
          </cell>
          <cell r="G3">
            <v>55.04</v>
          </cell>
        </row>
        <row r="4">
          <cell r="A4" t="str">
            <v>SÃO BORJA2010</v>
          </cell>
          <cell r="B4" t="str">
            <v>SÃO BORJA</v>
          </cell>
          <cell r="C4">
            <v>2010</v>
          </cell>
          <cell r="D4">
            <v>85.9</v>
          </cell>
          <cell r="E4">
            <v>9.6</v>
          </cell>
          <cell r="F4">
            <v>76.61</v>
          </cell>
          <cell r="G4">
            <v>46.51</v>
          </cell>
        </row>
        <row r="5">
          <cell r="A5" t="str">
            <v>SUL2010</v>
          </cell>
          <cell r="B5" t="str">
            <v>SUL</v>
          </cell>
          <cell r="C5">
            <v>2010</v>
          </cell>
          <cell r="D5">
            <v>83.68</v>
          </cell>
          <cell r="E5">
            <v>9.58</v>
          </cell>
          <cell r="F5">
            <v>75.11</v>
          </cell>
          <cell r="G5">
            <v>45.84</v>
          </cell>
        </row>
        <row r="6">
          <cell r="A6" t="str">
            <v>BRASIL2010</v>
          </cell>
          <cell r="B6" t="str">
            <v>BRASIL</v>
          </cell>
          <cell r="C6">
            <v>2010</v>
          </cell>
        </row>
        <row r="7">
          <cell r="A7" t="str">
            <v>LAVRAS DO SUL1991</v>
          </cell>
          <cell r="B7" t="str">
            <v>LAVRAS DO SUL</v>
          </cell>
          <cell r="C7">
            <v>1991</v>
          </cell>
          <cell r="D7">
            <v>70.36</v>
          </cell>
          <cell r="E7">
            <v>7.76</v>
          </cell>
          <cell r="F7">
            <v>65.13</v>
          </cell>
          <cell r="G7">
            <v>55.9</v>
          </cell>
        </row>
        <row r="8">
          <cell r="A8" t="str">
            <v>LAVRAS DO SUL2000</v>
          </cell>
          <cell r="B8" t="str">
            <v>LAVRAS DO SUL</v>
          </cell>
          <cell r="C8">
            <v>2000</v>
          </cell>
          <cell r="D8">
            <v>78.08</v>
          </cell>
          <cell r="E8">
            <v>9.0299999999999994</v>
          </cell>
          <cell r="F8">
            <v>71.13</v>
          </cell>
          <cell r="G8">
            <v>54.02</v>
          </cell>
        </row>
        <row r="9">
          <cell r="A9" t="str">
            <v>LAVRAS DO SUL2010</v>
          </cell>
          <cell r="B9" t="str">
            <v>LAVRAS DO SUL</v>
          </cell>
          <cell r="C9">
            <v>2010</v>
          </cell>
          <cell r="D9">
            <v>86.51</v>
          </cell>
          <cell r="E9">
            <v>11.69</v>
          </cell>
          <cell r="F9">
            <v>77.05</v>
          </cell>
          <cell r="G9">
            <v>51.22</v>
          </cell>
        </row>
        <row r="10">
          <cell r="A10" t="str">
            <v>BARÃO DO TRIUNFO1991</v>
          </cell>
          <cell r="B10" t="str">
            <v>BARÃO DO TRIUNFO</v>
          </cell>
          <cell r="C10">
            <v>1991</v>
          </cell>
          <cell r="D10">
            <v>73.3</v>
          </cell>
          <cell r="E10">
            <v>6.24</v>
          </cell>
          <cell r="F10">
            <v>66.64</v>
          </cell>
          <cell r="G10">
            <v>59.37</v>
          </cell>
        </row>
        <row r="11">
          <cell r="A11" t="str">
            <v>BARÃO DO TRIUNFO2000</v>
          </cell>
          <cell r="B11" t="str">
            <v>BARÃO DO TRIUNFO</v>
          </cell>
          <cell r="C11">
            <v>2000</v>
          </cell>
          <cell r="D11">
            <v>74.12</v>
          </cell>
          <cell r="E11">
            <v>6.74</v>
          </cell>
          <cell r="F11">
            <v>68.78</v>
          </cell>
          <cell r="G11">
            <v>55.33</v>
          </cell>
        </row>
        <row r="12">
          <cell r="A12" t="str">
            <v>BARÃO DO TRIUNFO2010</v>
          </cell>
          <cell r="B12" t="str">
            <v>BARÃO DO TRIUNFO</v>
          </cell>
          <cell r="C12">
            <v>2010</v>
          </cell>
          <cell r="D12">
            <v>82.53</v>
          </cell>
          <cell r="E12">
            <v>7.77</v>
          </cell>
          <cell r="F12">
            <v>74.28</v>
          </cell>
          <cell r="G12">
            <v>46.54</v>
          </cell>
        </row>
        <row r="13">
          <cell r="A13" t="str">
            <v>BUTIÁ1991</v>
          </cell>
          <cell r="B13" t="str">
            <v>BUTIÁ</v>
          </cell>
          <cell r="C13">
            <v>1991</v>
          </cell>
          <cell r="D13">
            <v>74.5</v>
          </cell>
          <cell r="E13">
            <v>6</v>
          </cell>
          <cell r="F13">
            <v>67.260000000000005</v>
          </cell>
          <cell r="G13">
            <v>61.19</v>
          </cell>
        </row>
        <row r="14">
          <cell r="A14" t="str">
            <v>BUTIÁ2000</v>
          </cell>
          <cell r="B14" t="str">
            <v>BUTIÁ</v>
          </cell>
          <cell r="C14">
            <v>2000</v>
          </cell>
          <cell r="D14">
            <v>76.53</v>
          </cell>
          <cell r="E14">
            <v>7.71</v>
          </cell>
          <cell r="F14">
            <v>70.2</v>
          </cell>
          <cell r="G14">
            <v>54.73</v>
          </cell>
        </row>
        <row r="15">
          <cell r="A15" t="str">
            <v>BUTIÁ2010</v>
          </cell>
          <cell r="B15" t="str">
            <v>BUTIÁ</v>
          </cell>
          <cell r="C15">
            <v>2010</v>
          </cell>
          <cell r="D15">
            <v>84.83</v>
          </cell>
          <cell r="E15">
            <v>9.1199999999999992</v>
          </cell>
          <cell r="F15">
            <v>75.849999999999994</v>
          </cell>
          <cell r="G15">
            <v>47.97</v>
          </cell>
        </row>
        <row r="16">
          <cell r="A16" t="str">
            <v>CHARQUEADAS1991</v>
          </cell>
          <cell r="B16" t="str">
            <v>CHARQUEADAS</v>
          </cell>
          <cell r="C16">
            <v>1991</v>
          </cell>
          <cell r="D16">
            <v>81.34</v>
          </cell>
          <cell r="E16">
            <v>3.69</v>
          </cell>
          <cell r="F16">
            <v>70.92</v>
          </cell>
          <cell r="G16">
            <v>51.4</v>
          </cell>
        </row>
        <row r="17">
          <cell r="A17" t="str">
            <v>CHARQUEADAS2000</v>
          </cell>
          <cell r="B17" t="str">
            <v>CHARQUEADAS</v>
          </cell>
          <cell r="C17">
            <v>2000</v>
          </cell>
          <cell r="D17">
            <v>81.77</v>
          </cell>
          <cell r="E17">
            <v>5.14</v>
          </cell>
          <cell r="F17">
            <v>73.45</v>
          </cell>
          <cell r="G17">
            <v>40.79</v>
          </cell>
        </row>
        <row r="18">
          <cell r="A18" t="str">
            <v>CHARQUEADAS2010</v>
          </cell>
          <cell r="B18" t="str">
            <v>CHARQUEADAS</v>
          </cell>
          <cell r="C18">
            <v>2010</v>
          </cell>
          <cell r="D18">
            <v>86.73</v>
          </cell>
          <cell r="E18">
            <v>6.82</v>
          </cell>
          <cell r="F18">
            <v>77.22</v>
          </cell>
          <cell r="G18">
            <v>40.340000000000003</v>
          </cell>
        </row>
        <row r="19">
          <cell r="A19" t="str">
            <v>ELDORADO DO SUL1991</v>
          </cell>
          <cell r="B19" t="str">
            <v>ELDORADO DO SUL</v>
          </cell>
          <cell r="C19">
            <v>1991</v>
          </cell>
          <cell r="D19">
            <v>75.17</v>
          </cell>
          <cell r="E19">
            <v>3.65</v>
          </cell>
          <cell r="F19">
            <v>67.61</v>
          </cell>
          <cell r="G19">
            <v>62.48</v>
          </cell>
        </row>
        <row r="20">
          <cell r="A20" t="str">
            <v>ELDORADO DO SUL2000</v>
          </cell>
          <cell r="B20" t="str">
            <v>ELDORADO DO SUL</v>
          </cell>
          <cell r="C20">
            <v>2000</v>
          </cell>
          <cell r="D20">
            <v>76.790000000000006</v>
          </cell>
          <cell r="E20">
            <v>4.09</v>
          </cell>
          <cell r="F20">
            <v>70.349999999999994</v>
          </cell>
          <cell r="G20">
            <v>54.07</v>
          </cell>
        </row>
        <row r="21">
          <cell r="A21" t="str">
            <v>ELDORADO DO SUL2010</v>
          </cell>
          <cell r="B21" t="str">
            <v>ELDORADO DO SUL</v>
          </cell>
          <cell r="C21">
            <v>2010</v>
          </cell>
          <cell r="D21">
            <v>84.56</v>
          </cell>
          <cell r="E21">
            <v>6.08</v>
          </cell>
          <cell r="F21">
            <v>75.66</v>
          </cell>
          <cell r="G21">
            <v>46.14</v>
          </cell>
        </row>
        <row r="22">
          <cell r="A22" t="str">
            <v>GENERAL CÂMARA1991</v>
          </cell>
          <cell r="B22" t="str">
            <v>GENERAL CÂMARA</v>
          </cell>
          <cell r="C22">
            <v>1991</v>
          </cell>
          <cell r="D22">
            <v>75.959999999999994</v>
          </cell>
          <cell r="E22">
            <v>7.87</v>
          </cell>
          <cell r="F22">
            <v>68.02</v>
          </cell>
          <cell r="G22">
            <v>60.15</v>
          </cell>
        </row>
        <row r="23">
          <cell r="A23" t="str">
            <v>GENERAL CÂMARA2000</v>
          </cell>
          <cell r="B23" t="str">
            <v>GENERAL CÂMARA</v>
          </cell>
          <cell r="C23">
            <v>2000</v>
          </cell>
          <cell r="D23">
            <v>80.67</v>
          </cell>
          <cell r="E23">
            <v>9.58</v>
          </cell>
          <cell r="F23">
            <v>72.75</v>
          </cell>
          <cell r="G23">
            <v>53.6</v>
          </cell>
        </row>
        <row r="24">
          <cell r="A24" t="str">
            <v>GENERAL CÂMARA2010</v>
          </cell>
          <cell r="B24" t="str">
            <v>GENERAL CÂMARA</v>
          </cell>
          <cell r="C24">
            <v>2010</v>
          </cell>
          <cell r="D24">
            <v>83.49</v>
          </cell>
          <cell r="E24">
            <v>12.11</v>
          </cell>
          <cell r="F24">
            <v>74.92</v>
          </cell>
          <cell r="G24">
            <v>50.36</v>
          </cell>
        </row>
        <row r="25">
          <cell r="A25" t="str">
            <v>MINAS DO LEÃO1991</v>
          </cell>
          <cell r="B25" t="str">
            <v>MINAS DO LEÃO</v>
          </cell>
          <cell r="C25">
            <v>1991</v>
          </cell>
          <cell r="D25">
            <v>72.78</v>
          </cell>
          <cell r="E25">
            <v>4.7699999999999996</v>
          </cell>
          <cell r="F25">
            <v>66.37</v>
          </cell>
          <cell r="G25">
            <v>61.53</v>
          </cell>
        </row>
        <row r="26">
          <cell r="A26" t="str">
            <v>MINAS DO LEÃO2000</v>
          </cell>
          <cell r="B26" t="str">
            <v>MINAS DO LEÃO</v>
          </cell>
          <cell r="C26">
            <v>2000</v>
          </cell>
          <cell r="D26">
            <v>77.81</v>
          </cell>
          <cell r="E26">
            <v>5.65</v>
          </cell>
          <cell r="F26">
            <v>70.97</v>
          </cell>
          <cell r="G26">
            <v>51.98</v>
          </cell>
        </row>
        <row r="27">
          <cell r="A27" t="str">
            <v>MINAS DO LEÃO2010</v>
          </cell>
          <cell r="B27" t="str">
            <v>MINAS DO LEÃO</v>
          </cell>
          <cell r="C27">
            <v>2010</v>
          </cell>
          <cell r="D27">
            <v>82.93</v>
          </cell>
          <cell r="E27">
            <v>8.52</v>
          </cell>
          <cell r="F27">
            <v>74.55</v>
          </cell>
          <cell r="G27">
            <v>48.9</v>
          </cell>
        </row>
        <row r="28">
          <cell r="A28" t="str">
            <v>SÃO JERÔNIMO1991</v>
          </cell>
          <cell r="B28" t="str">
            <v>SÃO JERÔNIMO</v>
          </cell>
          <cell r="C28">
            <v>1991</v>
          </cell>
          <cell r="D28">
            <v>76.290000000000006</v>
          </cell>
          <cell r="E28">
            <v>6.23</v>
          </cell>
          <cell r="F28">
            <v>68.2</v>
          </cell>
          <cell r="G28">
            <v>59.48</v>
          </cell>
        </row>
        <row r="29">
          <cell r="A29" t="str">
            <v>SÃO JERÔNIMO2000</v>
          </cell>
          <cell r="B29" t="str">
            <v>SÃO JERÔNIMO</v>
          </cell>
          <cell r="C29">
            <v>2000</v>
          </cell>
          <cell r="D29">
            <v>76.53</v>
          </cell>
          <cell r="E29">
            <v>7.56</v>
          </cell>
          <cell r="F29">
            <v>70.2</v>
          </cell>
          <cell r="G29">
            <v>50.52</v>
          </cell>
        </row>
        <row r="30">
          <cell r="A30" t="str">
            <v>SÃO JERÔNIMO2010</v>
          </cell>
          <cell r="B30" t="str">
            <v>SÃO JERÔNIMO</v>
          </cell>
          <cell r="C30">
            <v>2010</v>
          </cell>
          <cell r="D30">
            <v>82.61</v>
          </cell>
          <cell r="E30">
            <v>9.0500000000000007</v>
          </cell>
          <cell r="F30">
            <v>74.34</v>
          </cell>
          <cell r="G30">
            <v>45.91</v>
          </cell>
        </row>
        <row r="31">
          <cell r="A31" t="str">
            <v>TAPES1991</v>
          </cell>
          <cell r="B31" t="str">
            <v>TAPES</v>
          </cell>
          <cell r="C31">
            <v>1991</v>
          </cell>
          <cell r="D31">
            <v>75.62</v>
          </cell>
          <cell r="E31">
            <v>6.88</v>
          </cell>
          <cell r="F31">
            <v>67.84</v>
          </cell>
          <cell r="G31">
            <v>59.15</v>
          </cell>
        </row>
        <row r="32">
          <cell r="A32" t="str">
            <v>TAPES2000</v>
          </cell>
          <cell r="B32" t="str">
            <v>TAPES</v>
          </cell>
          <cell r="C32">
            <v>2000</v>
          </cell>
          <cell r="D32">
            <v>79.23</v>
          </cell>
          <cell r="E32">
            <v>8.17</v>
          </cell>
          <cell r="F32">
            <v>71.84</v>
          </cell>
          <cell r="G32">
            <v>55.75</v>
          </cell>
        </row>
        <row r="33">
          <cell r="A33" t="str">
            <v>TAPES2010</v>
          </cell>
          <cell r="B33" t="str">
            <v>TAPES</v>
          </cell>
          <cell r="C33">
            <v>2010</v>
          </cell>
          <cell r="D33">
            <v>86.01</v>
          </cell>
          <cell r="E33">
            <v>11.07</v>
          </cell>
          <cell r="F33">
            <v>76.69</v>
          </cell>
          <cell r="G33">
            <v>52.69</v>
          </cell>
        </row>
        <row r="34">
          <cell r="A34" t="str">
            <v>TRIUNFO1991</v>
          </cell>
          <cell r="B34" t="str">
            <v>TRIUNFO</v>
          </cell>
          <cell r="C34">
            <v>1991</v>
          </cell>
          <cell r="D34">
            <v>74.67</v>
          </cell>
          <cell r="E34">
            <v>6.28</v>
          </cell>
          <cell r="F34">
            <v>67.349999999999994</v>
          </cell>
          <cell r="G34">
            <v>59.47</v>
          </cell>
        </row>
        <row r="35">
          <cell r="A35" t="str">
            <v>TRIUNFO2000</v>
          </cell>
          <cell r="B35" t="str">
            <v>TRIUNFO</v>
          </cell>
          <cell r="C35">
            <v>2000</v>
          </cell>
          <cell r="D35">
            <v>78.92</v>
          </cell>
          <cell r="E35">
            <v>7.33</v>
          </cell>
          <cell r="F35">
            <v>71.650000000000006</v>
          </cell>
          <cell r="G35">
            <v>56.32</v>
          </cell>
        </row>
        <row r="36">
          <cell r="A36" t="str">
            <v>TRIUNFO2010</v>
          </cell>
          <cell r="B36" t="str">
            <v>TRIUNFO</v>
          </cell>
          <cell r="C36">
            <v>2010</v>
          </cell>
          <cell r="D36">
            <v>86.91</v>
          </cell>
          <cell r="E36">
            <v>8.5</v>
          </cell>
          <cell r="F36">
            <v>77.349999999999994</v>
          </cell>
          <cell r="G36">
            <v>46.99</v>
          </cell>
        </row>
        <row r="37">
          <cell r="A37" t="str">
            <v>DIANÓPOLIS1991</v>
          </cell>
          <cell r="B37" t="str">
            <v>DIANÓPOLIS</v>
          </cell>
          <cell r="C37">
            <v>1991</v>
          </cell>
          <cell r="D37">
            <v>64.39</v>
          </cell>
          <cell r="E37">
            <v>4.09</v>
          </cell>
          <cell r="F37">
            <v>60.28</v>
          </cell>
          <cell r="G37">
            <v>87.96</v>
          </cell>
        </row>
        <row r="38">
          <cell r="A38" t="str">
            <v>DIANÓPOLIS2000</v>
          </cell>
          <cell r="B38" t="str">
            <v>DIANÓPOLIS</v>
          </cell>
          <cell r="C38">
            <v>2000</v>
          </cell>
          <cell r="D38">
            <v>76.73</v>
          </cell>
          <cell r="E38">
            <v>4.76</v>
          </cell>
          <cell r="F38">
            <v>67.540000000000006</v>
          </cell>
          <cell r="G38">
            <v>75.900000000000006</v>
          </cell>
        </row>
        <row r="39">
          <cell r="A39" t="str">
            <v>DIANÓPOLIS2010</v>
          </cell>
          <cell r="B39" t="str">
            <v>DIANÓPOLIS</v>
          </cell>
          <cell r="C39">
            <v>2010</v>
          </cell>
          <cell r="D39">
            <v>88.76</v>
          </cell>
          <cell r="E39">
            <v>5.56</v>
          </cell>
          <cell r="F39">
            <v>74.34</v>
          </cell>
          <cell r="G39">
            <v>58.78</v>
          </cell>
        </row>
        <row r="40">
          <cell r="A40" t="str">
            <v>NORTE</v>
          </cell>
          <cell r="B40" t="str">
            <v>NORTE</v>
          </cell>
          <cell r="D40">
            <v>84.83</v>
          </cell>
          <cell r="E40">
            <v>5.24</v>
          </cell>
          <cell r="F40">
            <v>71.819999999999993</v>
          </cell>
          <cell r="G40">
            <v>63.36</v>
          </cell>
        </row>
        <row r="41">
          <cell r="A41" t="str">
            <v>NORDESTE</v>
          </cell>
          <cell r="B41" t="str">
            <v>NORDESTE</v>
          </cell>
          <cell r="D41">
            <v>82.19</v>
          </cell>
          <cell r="E41">
            <v>8.9</v>
          </cell>
          <cell r="F41">
            <v>70.25</v>
          </cell>
          <cell r="G41">
            <v>57.39</v>
          </cell>
        </row>
        <row r="42">
          <cell r="A42" t="str">
            <v>SÃO JULIÃO1991</v>
          </cell>
          <cell r="B42" t="str">
            <v>SÃO JULIÃO</v>
          </cell>
          <cell r="C42">
            <v>1991</v>
          </cell>
          <cell r="D42">
            <v>60.18</v>
          </cell>
          <cell r="E42">
            <v>5.53</v>
          </cell>
          <cell r="F42">
            <v>57.41</v>
          </cell>
          <cell r="G42">
            <v>72.010000000000005</v>
          </cell>
        </row>
        <row r="43">
          <cell r="A43" t="str">
            <v>SÃO JULIÃO2000</v>
          </cell>
          <cell r="B43" t="str">
            <v>SÃO JULIÃO</v>
          </cell>
          <cell r="C43">
            <v>2000</v>
          </cell>
          <cell r="D43">
            <v>70.260000000000005</v>
          </cell>
          <cell r="E43">
            <v>6.87</v>
          </cell>
          <cell r="F43">
            <v>64.23</v>
          </cell>
          <cell r="G43">
            <v>59.77</v>
          </cell>
        </row>
        <row r="44">
          <cell r="A44" t="str">
            <v>SÃO JULIÃO2010</v>
          </cell>
          <cell r="B44" t="str">
            <v>SÃO JULIÃO</v>
          </cell>
          <cell r="C44">
            <v>2010</v>
          </cell>
          <cell r="D44">
            <v>84.26</v>
          </cell>
          <cell r="E44">
            <v>9.1999999999999993</v>
          </cell>
          <cell r="F44">
            <v>71.47</v>
          </cell>
          <cell r="G44">
            <v>52.35</v>
          </cell>
        </row>
        <row r="45">
          <cell r="A45" t="str">
            <v>ALEGRETE DO PIAUÍ1991</v>
          </cell>
          <cell r="B45" t="str">
            <v>ALEGRETE DO PIAUÍ</v>
          </cell>
          <cell r="C45">
            <v>1991</v>
          </cell>
          <cell r="D45">
            <v>57.88</v>
          </cell>
          <cell r="E45">
            <v>5.2</v>
          </cell>
          <cell r="F45">
            <v>56.07</v>
          </cell>
          <cell r="G45">
            <v>80.52</v>
          </cell>
        </row>
        <row r="46">
          <cell r="A46" t="str">
            <v>ALEGRETE DO PIAUÍ2000</v>
          </cell>
          <cell r="B46" t="str">
            <v>ALEGRETE DO PIAUÍ</v>
          </cell>
          <cell r="C46">
            <v>2000</v>
          </cell>
          <cell r="D46">
            <v>70.31</v>
          </cell>
          <cell r="E46">
            <v>5.74</v>
          </cell>
          <cell r="F46">
            <v>64.260000000000005</v>
          </cell>
          <cell r="G46">
            <v>65.89</v>
          </cell>
        </row>
        <row r="47">
          <cell r="A47" t="str">
            <v>ALEGRETE DO PIAUÍ2010</v>
          </cell>
          <cell r="B47" t="str">
            <v>ALEGRETE DO PIAUÍ</v>
          </cell>
          <cell r="C47">
            <v>2010</v>
          </cell>
          <cell r="D47">
            <v>81.72</v>
          </cell>
          <cell r="E47">
            <v>8.8699999999999992</v>
          </cell>
          <cell r="F47">
            <v>69.94</v>
          </cell>
          <cell r="G47">
            <v>54.28</v>
          </cell>
        </row>
        <row r="48">
          <cell r="A48" t="str">
            <v>BOCAÍNA1991</v>
          </cell>
          <cell r="B48" t="str">
            <v>BOCAÍNA</v>
          </cell>
          <cell r="C48">
            <v>1991</v>
          </cell>
          <cell r="D48">
            <v>65.91</v>
          </cell>
          <cell r="E48">
            <v>7.76</v>
          </cell>
          <cell r="F48">
            <v>60.72</v>
          </cell>
          <cell r="G48">
            <v>67.31</v>
          </cell>
        </row>
        <row r="49">
          <cell r="A49" t="str">
            <v>BOCAÍNA2000</v>
          </cell>
          <cell r="B49" t="str">
            <v>BOCAÍNA</v>
          </cell>
          <cell r="C49">
            <v>2000</v>
          </cell>
          <cell r="D49">
            <v>74.680000000000007</v>
          </cell>
          <cell r="E49">
            <v>8.1300000000000008</v>
          </cell>
          <cell r="F49">
            <v>66.790000000000006</v>
          </cell>
          <cell r="G49">
            <v>53.02</v>
          </cell>
        </row>
        <row r="50">
          <cell r="A50" t="str">
            <v>BOCAÍNA2010</v>
          </cell>
          <cell r="B50" t="str">
            <v>BOCAÍNA</v>
          </cell>
          <cell r="C50">
            <v>2010</v>
          </cell>
          <cell r="D50">
            <v>84.09</v>
          </cell>
          <cell r="E50">
            <v>11.6</v>
          </cell>
          <cell r="F50">
            <v>71.37</v>
          </cell>
          <cell r="G50">
            <v>50.66</v>
          </cell>
        </row>
        <row r="51">
          <cell r="A51" t="str">
            <v>CUMARU1991</v>
          </cell>
          <cell r="B51" t="str">
            <v>CUMARU</v>
          </cell>
          <cell r="C51">
            <v>1991</v>
          </cell>
          <cell r="D51">
            <v>61.66</v>
          </cell>
          <cell r="E51">
            <v>6.62</v>
          </cell>
          <cell r="F51">
            <v>58.74</v>
          </cell>
          <cell r="G51">
            <v>84.79</v>
          </cell>
        </row>
        <row r="52">
          <cell r="A52" t="str">
            <v>CUMARU2000</v>
          </cell>
          <cell r="B52" t="str">
            <v>CUMARU</v>
          </cell>
          <cell r="C52">
            <v>2000</v>
          </cell>
          <cell r="D52">
            <v>70.41</v>
          </cell>
          <cell r="E52">
            <v>7.07</v>
          </cell>
          <cell r="F52">
            <v>64.400000000000006</v>
          </cell>
          <cell r="G52">
            <v>60.18</v>
          </cell>
        </row>
        <row r="53">
          <cell r="A53" t="str">
            <v>CUMARU2010</v>
          </cell>
          <cell r="B53" t="str">
            <v>CUMARU</v>
          </cell>
          <cell r="C53">
            <v>2010</v>
          </cell>
          <cell r="D53">
            <v>78.66</v>
          </cell>
          <cell r="E53">
            <v>10.34</v>
          </cell>
          <cell r="F53">
            <v>68.180000000000007</v>
          </cell>
          <cell r="G53">
            <v>53.53</v>
          </cell>
        </row>
        <row r="54">
          <cell r="A54" t="str">
            <v>FRONTEIRAS1991</v>
          </cell>
          <cell r="B54" t="str">
            <v>FRONTEIRAS</v>
          </cell>
          <cell r="C54">
            <v>1991</v>
          </cell>
          <cell r="D54">
            <v>62.3</v>
          </cell>
          <cell r="E54">
            <v>5.57</v>
          </cell>
          <cell r="F54">
            <v>58.64</v>
          </cell>
          <cell r="G54">
            <v>75.760000000000005</v>
          </cell>
        </row>
        <row r="55">
          <cell r="A55" t="str">
            <v>FRONTEIRAS2000</v>
          </cell>
          <cell r="B55" t="str">
            <v>FRONTEIRAS</v>
          </cell>
          <cell r="C55">
            <v>2000</v>
          </cell>
          <cell r="D55">
            <v>68.010000000000005</v>
          </cell>
          <cell r="E55">
            <v>6.42</v>
          </cell>
          <cell r="F55">
            <v>62.93</v>
          </cell>
          <cell r="G55">
            <v>64.94</v>
          </cell>
        </row>
        <row r="56">
          <cell r="A56" t="str">
            <v>FRONTEIRAS2010</v>
          </cell>
          <cell r="B56" t="str">
            <v>FRONTEIRAS</v>
          </cell>
          <cell r="C56">
            <v>2010</v>
          </cell>
          <cell r="D56">
            <v>81.599999999999994</v>
          </cell>
          <cell r="E56">
            <v>8.11</v>
          </cell>
          <cell r="F56">
            <v>69.86</v>
          </cell>
          <cell r="G56">
            <v>52.29</v>
          </cell>
        </row>
        <row r="57">
          <cell r="A57" t="str">
            <v>PAES LANDIM1991</v>
          </cell>
          <cell r="B57" t="str">
            <v>PAES LANDIM</v>
          </cell>
          <cell r="C57">
            <v>1991</v>
          </cell>
          <cell r="D57">
            <v>65.91</v>
          </cell>
          <cell r="E57">
            <v>4.2699999999999996</v>
          </cell>
          <cell r="F57">
            <v>60.72</v>
          </cell>
          <cell r="G57">
            <v>111.44</v>
          </cell>
        </row>
        <row r="58">
          <cell r="A58" t="str">
            <v>PAES LANDIM2000</v>
          </cell>
          <cell r="B58" t="str">
            <v>PAES LANDIM</v>
          </cell>
          <cell r="C58">
            <v>2000</v>
          </cell>
          <cell r="D58">
            <v>66.63</v>
          </cell>
          <cell r="E58">
            <v>5.5</v>
          </cell>
          <cell r="F58">
            <v>62.13</v>
          </cell>
          <cell r="G58">
            <v>75.58</v>
          </cell>
        </row>
        <row r="59">
          <cell r="A59" t="str">
            <v>PAES LANDIM2010</v>
          </cell>
          <cell r="B59" t="str">
            <v>PAES LANDIM</v>
          </cell>
          <cell r="C59">
            <v>2010</v>
          </cell>
          <cell r="D59">
            <v>78.84</v>
          </cell>
          <cell r="E59">
            <v>8.11</v>
          </cell>
          <cell r="F59">
            <v>68.28</v>
          </cell>
          <cell r="G59">
            <v>58.99</v>
          </cell>
        </row>
        <row r="60">
          <cell r="A60" t="str">
            <v>PICOS1991</v>
          </cell>
          <cell r="B60" t="str">
            <v>PICOS</v>
          </cell>
          <cell r="C60">
            <v>1991</v>
          </cell>
          <cell r="D60">
            <v>69.16</v>
          </cell>
          <cell r="E60">
            <v>4</v>
          </cell>
          <cell r="F60">
            <v>62.6</v>
          </cell>
          <cell r="G60">
            <v>66.150000000000006</v>
          </cell>
        </row>
        <row r="61">
          <cell r="A61" t="str">
            <v>PICOS2000</v>
          </cell>
          <cell r="B61" t="str">
            <v>PICOS</v>
          </cell>
          <cell r="C61">
            <v>2000</v>
          </cell>
          <cell r="D61">
            <v>76.92</v>
          </cell>
          <cell r="E61">
            <v>5</v>
          </cell>
          <cell r="F61">
            <v>68.099999999999994</v>
          </cell>
          <cell r="G61">
            <v>54.54</v>
          </cell>
        </row>
        <row r="62">
          <cell r="A62" t="str">
            <v>PICOS2010</v>
          </cell>
          <cell r="B62" t="str">
            <v>PICOS</v>
          </cell>
          <cell r="C62">
            <v>2010</v>
          </cell>
          <cell r="D62">
            <v>87.25</v>
          </cell>
          <cell r="E62">
            <v>6.81</v>
          </cell>
          <cell r="F62">
            <v>73</v>
          </cell>
          <cell r="G62">
            <v>44.01</v>
          </cell>
        </row>
        <row r="63">
          <cell r="A63" t="str">
            <v>SÃO JOÃO DO PIAUÍ1991</v>
          </cell>
          <cell r="B63" t="str">
            <v>SÃO JOÃO DO PIAUÍ</v>
          </cell>
          <cell r="C63">
            <v>1991</v>
          </cell>
          <cell r="D63">
            <v>66.36</v>
          </cell>
          <cell r="E63">
            <v>4.84</v>
          </cell>
          <cell r="F63">
            <v>60.22</v>
          </cell>
          <cell r="G63">
            <v>83.24</v>
          </cell>
        </row>
        <row r="64">
          <cell r="A64" t="str">
            <v>SÃO JOÃO DO PIAUÍ2000</v>
          </cell>
          <cell r="B64" t="str">
            <v>SÃO JOÃO DO PIAUÍ</v>
          </cell>
          <cell r="C64">
            <v>2000</v>
          </cell>
          <cell r="D64">
            <v>68.55</v>
          </cell>
          <cell r="E64">
            <v>5.8</v>
          </cell>
          <cell r="F64">
            <v>63.24</v>
          </cell>
          <cell r="G64">
            <v>65.260000000000005</v>
          </cell>
        </row>
        <row r="65">
          <cell r="A65" t="str">
            <v>SÃO JOÃO DO PIAUÍ2010</v>
          </cell>
          <cell r="B65" t="str">
            <v>SÃO JOÃO DO PIAUÍ</v>
          </cell>
          <cell r="C65">
            <v>2010</v>
          </cell>
          <cell r="D65">
            <v>83.76</v>
          </cell>
          <cell r="E65">
            <v>7.19</v>
          </cell>
          <cell r="F65">
            <v>71.16</v>
          </cell>
          <cell r="G65">
            <v>54.96</v>
          </cell>
        </row>
        <row r="66">
          <cell r="A66" t="str">
            <v>CURRAL NOVO DO PIAUÍ1991</v>
          </cell>
          <cell r="B66" t="str">
            <v>CURRAL NOVO DO PIAUÍ</v>
          </cell>
          <cell r="C66">
            <v>1991</v>
          </cell>
          <cell r="D66">
            <v>53.47</v>
          </cell>
          <cell r="E66">
            <v>2.58</v>
          </cell>
          <cell r="F66">
            <v>53.44</v>
          </cell>
          <cell r="G66">
            <v>79.91</v>
          </cell>
        </row>
        <row r="67">
          <cell r="A67" t="str">
            <v>CURRAL NOVO DO PIAUÍ2000</v>
          </cell>
          <cell r="B67" t="str">
            <v>CURRAL NOVO DO PIAUÍ</v>
          </cell>
          <cell r="C67">
            <v>2000</v>
          </cell>
          <cell r="D67">
            <v>60.65</v>
          </cell>
          <cell r="E67">
            <v>5.2</v>
          </cell>
          <cell r="F67">
            <v>58.67</v>
          </cell>
          <cell r="G67">
            <v>86.47</v>
          </cell>
        </row>
        <row r="68">
          <cell r="A68" t="str">
            <v>CURRAL NOVO DO PIAUÍ2010</v>
          </cell>
          <cell r="B68" t="str">
            <v>CURRAL NOVO DO PIAUÍ</v>
          </cell>
          <cell r="C68">
            <v>2010</v>
          </cell>
          <cell r="D68">
            <v>74.88</v>
          </cell>
          <cell r="E68">
            <v>5.67</v>
          </cell>
          <cell r="F68">
            <v>66.099999999999994</v>
          </cell>
          <cell r="G68">
            <v>65.61</v>
          </cell>
        </row>
        <row r="69">
          <cell r="A69" t="str">
            <v>PAQUETÁ1991</v>
          </cell>
          <cell r="B69" t="str">
            <v>PAQUETÁ</v>
          </cell>
          <cell r="C69">
            <v>1991</v>
          </cell>
          <cell r="D69">
            <v>57.34</v>
          </cell>
          <cell r="E69">
            <v>4.0199999999999996</v>
          </cell>
          <cell r="F69">
            <v>55.75</v>
          </cell>
          <cell r="G69">
            <v>89.09</v>
          </cell>
        </row>
        <row r="70">
          <cell r="A70" t="str">
            <v>PAQUETÁ2000</v>
          </cell>
          <cell r="B70" t="str">
            <v>PAQUETÁ</v>
          </cell>
          <cell r="C70">
            <v>2000</v>
          </cell>
          <cell r="D70">
            <v>65.95</v>
          </cell>
          <cell r="E70">
            <v>5.79</v>
          </cell>
          <cell r="F70">
            <v>61.74</v>
          </cell>
          <cell r="G70">
            <v>61.67</v>
          </cell>
        </row>
        <row r="71">
          <cell r="A71" t="str">
            <v>PAQUETÁ2010</v>
          </cell>
          <cell r="B71" t="str">
            <v>PAQUETÁ</v>
          </cell>
          <cell r="C71">
            <v>2010</v>
          </cell>
          <cell r="D71">
            <v>79.89</v>
          </cell>
          <cell r="E71">
            <v>8.8000000000000007</v>
          </cell>
          <cell r="F71">
            <v>68.88</v>
          </cell>
          <cell r="G71">
            <v>53.48</v>
          </cell>
        </row>
        <row r="72">
          <cell r="A72" t="str">
            <v>CARIDADE DO PIAUÍ1991</v>
          </cell>
          <cell r="B72" t="str">
            <v>CARIDADE DO PIAUÍ</v>
          </cell>
          <cell r="C72">
            <v>1991</v>
          </cell>
          <cell r="D72">
            <v>60.73</v>
          </cell>
          <cell r="E72">
            <v>4.28</v>
          </cell>
          <cell r="F72">
            <v>57.73</v>
          </cell>
          <cell r="G72">
            <v>101.01</v>
          </cell>
        </row>
        <row r="73">
          <cell r="A73" t="str">
            <v>CARIDADE DO PIAUÍ2000</v>
          </cell>
          <cell r="B73" t="str">
            <v>CARIDADE DO PIAUÍ</v>
          </cell>
          <cell r="C73">
            <v>2000</v>
          </cell>
          <cell r="D73">
            <v>68.010000000000005</v>
          </cell>
          <cell r="E73">
            <v>5.3</v>
          </cell>
          <cell r="F73">
            <v>62.93</v>
          </cell>
          <cell r="G73">
            <v>75.319999999999993</v>
          </cell>
        </row>
        <row r="74">
          <cell r="A74" t="str">
            <v>CARIDADE DO PIAUÍ2010</v>
          </cell>
          <cell r="B74" t="str">
            <v>CARIDADE DO PIAUÍ</v>
          </cell>
          <cell r="C74">
            <v>2010</v>
          </cell>
          <cell r="D74">
            <v>78.14</v>
          </cell>
          <cell r="E74">
            <v>7.27</v>
          </cell>
          <cell r="F74">
            <v>67.89</v>
          </cell>
          <cell r="G74">
            <v>58.3</v>
          </cell>
        </row>
        <row r="75">
          <cell r="A75" t="str">
            <v>DOM EXPEDITO LOPES1991</v>
          </cell>
          <cell r="B75" t="str">
            <v>DOM EXPEDITO LOPES</v>
          </cell>
          <cell r="C75">
            <v>1991</v>
          </cell>
          <cell r="D75">
            <v>67.040000000000006</v>
          </cell>
          <cell r="E75">
            <v>5.04</v>
          </cell>
          <cell r="F75">
            <v>61.38</v>
          </cell>
          <cell r="G75">
            <v>72.28</v>
          </cell>
        </row>
        <row r="76">
          <cell r="A76" t="str">
            <v>DOM EXPEDITO LOPES2000</v>
          </cell>
          <cell r="B76" t="str">
            <v>DOM EXPEDITO LOPES</v>
          </cell>
          <cell r="C76">
            <v>2000</v>
          </cell>
          <cell r="D76">
            <v>67.819999999999993</v>
          </cell>
          <cell r="E76">
            <v>6.25</v>
          </cell>
          <cell r="F76">
            <v>62.82</v>
          </cell>
          <cell r="G76">
            <v>58.14</v>
          </cell>
        </row>
        <row r="77">
          <cell r="A77" t="str">
            <v>DOM EXPEDITO LOPES2010</v>
          </cell>
          <cell r="B77" t="str">
            <v>DOM EXPEDITO LOPES</v>
          </cell>
          <cell r="C77">
            <v>2010</v>
          </cell>
          <cell r="D77">
            <v>82.99</v>
          </cell>
          <cell r="E77">
            <v>7.7</v>
          </cell>
          <cell r="F77">
            <v>70.69</v>
          </cell>
          <cell r="G77">
            <v>46.43</v>
          </cell>
        </row>
        <row r="78">
          <cell r="A78" t="str">
            <v>FLORIANO1991</v>
          </cell>
          <cell r="B78" t="str">
            <v>FLORIANO</v>
          </cell>
          <cell r="C78">
            <v>1991</v>
          </cell>
          <cell r="D78">
            <v>66.27</v>
          </cell>
          <cell r="E78">
            <v>4.8499999999999996</v>
          </cell>
          <cell r="F78">
            <v>60.93</v>
          </cell>
          <cell r="G78">
            <v>77.19</v>
          </cell>
        </row>
        <row r="79">
          <cell r="A79" t="str">
            <v>FLORIANO2000</v>
          </cell>
          <cell r="B79" t="str">
            <v>FLORIANO</v>
          </cell>
          <cell r="C79">
            <v>2000</v>
          </cell>
          <cell r="D79">
            <v>75.930000000000007</v>
          </cell>
          <cell r="E79">
            <v>6.28</v>
          </cell>
          <cell r="F79">
            <v>67.52</v>
          </cell>
          <cell r="G79">
            <v>59.22</v>
          </cell>
        </row>
        <row r="80">
          <cell r="A80" t="str">
            <v>FLORIANO2010</v>
          </cell>
          <cell r="B80" t="str">
            <v>FLORIANO</v>
          </cell>
          <cell r="C80">
            <v>2010</v>
          </cell>
          <cell r="D80">
            <v>86.87</v>
          </cell>
          <cell r="E80">
            <v>7.78</v>
          </cell>
          <cell r="F80">
            <v>73.13</v>
          </cell>
          <cell r="G80">
            <v>47.2</v>
          </cell>
        </row>
        <row r="81">
          <cell r="A81" t="str">
            <v>JOÃO COSTA1991</v>
          </cell>
          <cell r="B81" t="str">
            <v>JOÃO COSTA</v>
          </cell>
          <cell r="C81">
            <v>1991</v>
          </cell>
          <cell r="D81">
            <v>62.69</v>
          </cell>
          <cell r="E81">
            <v>4.32</v>
          </cell>
          <cell r="F81">
            <v>58.76</v>
          </cell>
          <cell r="G81">
            <v>100.18</v>
          </cell>
        </row>
        <row r="82">
          <cell r="A82" t="str">
            <v>JOÃO COSTA2000</v>
          </cell>
          <cell r="B82" t="str">
            <v>JOÃO COSTA</v>
          </cell>
          <cell r="C82">
            <v>2000</v>
          </cell>
          <cell r="D82">
            <v>68.3</v>
          </cell>
          <cell r="E82">
            <v>5.97</v>
          </cell>
          <cell r="F82">
            <v>63.1</v>
          </cell>
          <cell r="G82">
            <v>67.3</v>
          </cell>
        </row>
        <row r="83">
          <cell r="A83" t="str">
            <v>JOÃO COSTA2010</v>
          </cell>
          <cell r="B83" t="str">
            <v>JOÃO COSTA</v>
          </cell>
          <cell r="C83">
            <v>2010</v>
          </cell>
          <cell r="D83">
            <v>81.97</v>
          </cell>
          <cell r="E83">
            <v>7.53</v>
          </cell>
          <cell r="F83">
            <v>70.09</v>
          </cell>
          <cell r="G83">
            <v>48.97</v>
          </cell>
        </row>
        <row r="84">
          <cell r="A84" t="str">
            <v>JOSÉ DE FREITAS1991</v>
          </cell>
          <cell r="B84" t="str">
            <v>JOSÉ DE FREITAS</v>
          </cell>
          <cell r="C84">
            <v>1991</v>
          </cell>
          <cell r="D84">
            <v>62.62</v>
          </cell>
          <cell r="E84">
            <v>5.08</v>
          </cell>
          <cell r="F84">
            <v>58.82</v>
          </cell>
          <cell r="G84">
            <v>91.36</v>
          </cell>
        </row>
        <row r="85">
          <cell r="A85" t="str">
            <v>JOSÉ DE FREITAS2000</v>
          </cell>
          <cell r="B85" t="str">
            <v>JOSÉ DE FREITAS</v>
          </cell>
          <cell r="C85">
            <v>2000</v>
          </cell>
          <cell r="D85">
            <v>70.27</v>
          </cell>
          <cell r="E85">
            <v>6.46</v>
          </cell>
          <cell r="F85">
            <v>64.239999999999995</v>
          </cell>
          <cell r="G85">
            <v>68.64</v>
          </cell>
        </row>
        <row r="86">
          <cell r="A86" t="str">
            <v>JOSÉ DE FREITAS2010</v>
          </cell>
          <cell r="B86" t="str">
            <v>JOSÉ DE FREITAS</v>
          </cell>
          <cell r="C86">
            <v>2010</v>
          </cell>
          <cell r="D86">
            <v>84.89</v>
          </cell>
          <cell r="E86">
            <v>8.1300000000000008</v>
          </cell>
          <cell r="F86">
            <v>71.86</v>
          </cell>
          <cell r="G86">
            <v>53.72</v>
          </cell>
        </row>
        <row r="87">
          <cell r="A87" t="str">
            <v>OEIRAS1991</v>
          </cell>
          <cell r="B87" t="str">
            <v>OEIRAS</v>
          </cell>
          <cell r="C87">
            <v>1991</v>
          </cell>
          <cell r="D87">
            <v>65.91</v>
          </cell>
          <cell r="E87">
            <v>5.08</v>
          </cell>
          <cell r="F87">
            <v>60.72</v>
          </cell>
          <cell r="G87">
            <v>88.34</v>
          </cell>
        </row>
        <row r="88">
          <cell r="A88" t="str">
            <v>OEIRAS2000</v>
          </cell>
          <cell r="B88" t="str">
            <v>OEIRAS</v>
          </cell>
          <cell r="C88">
            <v>2000</v>
          </cell>
          <cell r="D88">
            <v>67.39</v>
          </cell>
          <cell r="E88">
            <v>6.41</v>
          </cell>
          <cell r="F88">
            <v>62.57</v>
          </cell>
          <cell r="G88">
            <v>65.83</v>
          </cell>
        </row>
        <row r="89">
          <cell r="A89" t="str">
            <v>OEIRAS2010</v>
          </cell>
          <cell r="B89" t="str">
            <v>OEIRAS</v>
          </cell>
          <cell r="C89">
            <v>2010</v>
          </cell>
          <cell r="D89">
            <v>82.14</v>
          </cell>
          <cell r="E89">
            <v>8.4700000000000006</v>
          </cell>
          <cell r="F89">
            <v>70.19</v>
          </cell>
          <cell r="G89">
            <v>55.25</v>
          </cell>
        </row>
        <row r="90">
          <cell r="A90" t="str">
            <v>PIRACURUCA1991</v>
          </cell>
          <cell r="B90" t="str">
            <v>PIRACURUCA</v>
          </cell>
          <cell r="C90">
            <v>1991</v>
          </cell>
          <cell r="D90">
            <v>65.47</v>
          </cell>
          <cell r="E90">
            <v>5.1100000000000003</v>
          </cell>
          <cell r="F90">
            <v>60.47</v>
          </cell>
          <cell r="G90">
            <v>82.27</v>
          </cell>
        </row>
        <row r="91">
          <cell r="A91" t="str">
            <v>PIRACURUCA2000</v>
          </cell>
          <cell r="B91" t="str">
            <v>PIRACURUCA</v>
          </cell>
          <cell r="C91">
            <v>2000</v>
          </cell>
          <cell r="D91">
            <v>74.11</v>
          </cell>
          <cell r="E91">
            <v>6.19</v>
          </cell>
          <cell r="F91">
            <v>66.459999999999994</v>
          </cell>
          <cell r="G91">
            <v>72.81</v>
          </cell>
        </row>
        <row r="92">
          <cell r="A92" t="str">
            <v>PIRACURUCA2010</v>
          </cell>
          <cell r="B92" t="str">
            <v>PIRACURUCA</v>
          </cell>
          <cell r="C92">
            <v>2010</v>
          </cell>
          <cell r="D92">
            <v>83.85</v>
          </cell>
          <cell r="E92">
            <v>7.92</v>
          </cell>
          <cell r="F92">
            <v>71.209999999999994</v>
          </cell>
          <cell r="G92">
            <v>53.35</v>
          </cell>
        </row>
        <row r="93">
          <cell r="A93" t="str">
            <v>PIRIPIRI1991</v>
          </cell>
          <cell r="B93" t="str">
            <v>PIRIPIRI</v>
          </cell>
          <cell r="C93">
            <v>1991</v>
          </cell>
          <cell r="D93">
            <v>69.16</v>
          </cell>
          <cell r="E93">
            <v>5.09</v>
          </cell>
          <cell r="F93">
            <v>62.6</v>
          </cell>
          <cell r="G93">
            <v>80.849999999999994</v>
          </cell>
        </row>
        <row r="94">
          <cell r="A94" t="str">
            <v>PIRIPIRI2000</v>
          </cell>
          <cell r="B94" t="str">
            <v>PIRIPIRI</v>
          </cell>
          <cell r="C94">
            <v>2000</v>
          </cell>
          <cell r="D94">
            <v>71.87</v>
          </cell>
          <cell r="E94">
            <v>6.68</v>
          </cell>
          <cell r="F94">
            <v>65.16</v>
          </cell>
          <cell r="G94">
            <v>66.209999999999994</v>
          </cell>
        </row>
        <row r="95">
          <cell r="A95" t="str">
            <v>PIRIPIRI2010</v>
          </cell>
          <cell r="B95" t="str">
            <v>PIRIPIRI</v>
          </cell>
          <cell r="C95">
            <v>2010</v>
          </cell>
          <cell r="D95">
            <v>84.33</v>
          </cell>
          <cell r="E95">
            <v>8.83</v>
          </cell>
          <cell r="F95">
            <v>71.510000000000005</v>
          </cell>
          <cell r="G95">
            <v>52.82</v>
          </cell>
        </row>
        <row r="96">
          <cell r="A96" t="str">
            <v>DIAS D` ÁVILA1991</v>
          </cell>
          <cell r="B96" t="str">
            <v>DIAS D` ÁVILA</v>
          </cell>
          <cell r="C96">
            <v>1991</v>
          </cell>
          <cell r="D96">
            <v>63.92</v>
          </cell>
          <cell r="E96">
            <v>2.19</v>
          </cell>
          <cell r="F96">
            <v>60.47</v>
          </cell>
          <cell r="G96">
            <v>78.95</v>
          </cell>
        </row>
        <row r="97">
          <cell r="A97" t="str">
            <v>DIAS D` ÁVILA2000</v>
          </cell>
          <cell r="B97" t="str">
            <v>DIAS D` ÁVILA</v>
          </cell>
          <cell r="C97">
            <v>2000</v>
          </cell>
          <cell r="D97">
            <v>76.63</v>
          </cell>
          <cell r="E97">
            <v>3.12</v>
          </cell>
          <cell r="F97">
            <v>67.930000000000007</v>
          </cell>
          <cell r="G97">
            <v>57.82</v>
          </cell>
        </row>
        <row r="98">
          <cell r="A98" t="str">
            <v>DIAS D` ÁVILA2010</v>
          </cell>
          <cell r="B98" t="str">
            <v>DIAS D` ÁVILA</v>
          </cell>
          <cell r="C98">
            <v>2010</v>
          </cell>
          <cell r="D98">
            <v>87.7</v>
          </cell>
          <cell r="E98">
            <v>3.84</v>
          </cell>
          <cell r="F98">
            <v>73.66</v>
          </cell>
          <cell r="G98">
            <v>45.71</v>
          </cell>
        </row>
      </sheetData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or de Correção"/>
      <sheetName val="PIB E INFLAÇÃO"/>
      <sheetName val="Receitas"/>
      <sheetName val="ICMS e IPVA"/>
      <sheetName val="Despesa"/>
      <sheetName val="IRFS"/>
      <sheetName val="Educação"/>
      <sheetName val="PNAE PNATE"/>
      <sheetName val="Alunos e Professores"/>
      <sheetName val="IDH"/>
      <sheetName val="Saúde"/>
      <sheetName val="Equipamentos_de_saude_2015"/>
      <sheetName val="Urgencia_2015"/>
      <sheetName val="Farmacias_2015"/>
      <sheetName val="Dados IBGE NACIONAL"/>
      <sheetName val="Dados IBGE"/>
      <sheetName val="CNES"/>
      <sheetName val="Desnt. e Mort Infantil"/>
      <sheetName val="População"/>
      <sheetName val="Funcionalismo Publico"/>
      <sheetName val="Regime Previdênciár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">
          <cell r="A1">
            <v>0</v>
          </cell>
          <cell r="B1" t="str">
            <v>Município</v>
          </cell>
          <cell r="C1" t="str">
            <v>Ano</v>
          </cell>
          <cell r="D1" t="str">
            <v>Esperança de Vida</v>
          </cell>
          <cell r="E1" t="str">
            <v>MORT Infantil</v>
          </cell>
          <cell r="F1" t="str">
            <v>MORT5</v>
          </cell>
          <cell r="G1" t="str">
            <v>RAZDEP</v>
          </cell>
          <cell r="H1" t="str">
            <v>SOBRE60</v>
          </cell>
          <cell r="I1" t="str">
            <v>T_ENVELHECIMENTO</v>
          </cell>
          <cell r="J1" t="str">
            <v>E_ANOSESTUDO</v>
          </cell>
          <cell r="K1" t="str">
            <v>T_ANALF11A14</v>
          </cell>
          <cell r="L1" t="str">
            <v>T_ANALF18M</v>
          </cell>
          <cell r="M1" t="str">
            <v>T_ATRASO_0_BASICO</v>
          </cell>
          <cell r="N1" t="str">
            <v>T_FREQUENCIA LIQ. BAS</v>
          </cell>
          <cell r="O1" t="str">
            <v>T_FREQ. LÍQUIDA SUPERIOR</v>
          </cell>
          <cell r="P1" t="str">
            <v>GINI</v>
          </cell>
          <cell r="Q1" t="str">
            <v>PIND - EXTREMAMENTE POBRES</v>
          </cell>
          <cell r="R1" t="str">
            <v>PMPOB - % DE POBRES</v>
          </cell>
          <cell r="S1" t="str">
            <v>PPOB -% VULNERÁVEIS A POBREZA</v>
          </cell>
          <cell r="T1" t="str">
            <v>PREN10RICOS - % RENDA DOS 10% + RICOS</v>
          </cell>
          <cell r="U1" t="str">
            <v>R1040 - RAZÃO 10% + RICOS E 10% + POBRES</v>
          </cell>
          <cell r="V1" t="str">
            <v>RENDA PER CAPITA</v>
          </cell>
          <cell r="W1" t="str">
            <v>CPR - % TRAB POR CONTA PRÓPRIA + 18 ANOS</v>
          </cell>
          <cell r="X1" t="str">
            <v>EMP - % EMPREGADORES 18 ANOS +</v>
          </cell>
          <cell r="Y1" t="str">
            <v>P_MED - % OCUPADOS COM MÉDIO COMP. 18+</v>
          </cell>
          <cell r="Z1" t="str">
            <v>P_SUPER - % OCUPADOS C/ SUP. COMPLETO - 18A+</v>
          </cell>
          <cell r="AA1" t="str">
            <v>T_ATIV - ATIVIDADE 10A+</v>
          </cell>
          <cell r="AB1" t="str">
            <v>T_AGUA - % POP C/ ÁGUA ENCANADA</v>
          </cell>
          <cell r="AC1" t="str">
            <v>T_LIXO - % POP C/ COLETA LIXO</v>
          </cell>
          <cell r="AD1" t="str">
            <v>T_LUZ - % DA POPULAÇÃO COM LUZ</v>
          </cell>
          <cell r="AE1" t="str">
            <v>AGUA_ESGOTO - % POP COM FORNECIMENTO INADEQUADO</v>
          </cell>
          <cell r="AF1" t="str">
            <v>PAREDE - 5 POP COM DOMICILIOS INADEQUADOS</v>
          </cell>
          <cell r="AG1" t="str">
            <v>T_FUNDIN_TODOS_MMEIO - % DOMICILIOS POBRES E SEM FUNDAMENTAL COMPL.</v>
          </cell>
          <cell r="AH1" t="str">
            <v>IDHM</v>
          </cell>
          <cell r="AI1" t="str">
            <v>IDHM_E</v>
          </cell>
          <cell r="AJ1" t="str">
            <v>IDHM_L</v>
          </cell>
          <cell r="AK1" t="str">
            <v>IDHM_R</v>
          </cell>
        </row>
        <row r="2">
          <cell r="A2" t="str">
            <v>MANAQUIRI1991</v>
          </cell>
          <cell r="B2" t="str">
            <v>MANAQUIRI</v>
          </cell>
          <cell r="C2">
            <v>1991</v>
          </cell>
          <cell r="D2">
            <v>62.17</v>
          </cell>
          <cell r="E2">
            <v>54.43</v>
          </cell>
          <cell r="F2">
            <v>66.37</v>
          </cell>
          <cell r="G2">
            <v>92.8</v>
          </cell>
          <cell r="H2">
            <v>67.86</v>
          </cell>
          <cell r="I2">
            <v>3.47</v>
          </cell>
          <cell r="J2">
            <v>3.84</v>
          </cell>
          <cell r="K2">
            <v>37.380000000000003</v>
          </cell>
          <cell r="L2">
            <v>42.56</v>
          </cell>
          <cell r="M2">
            <v>14.17</v>
          </cell>
          <cell r="N2">
            <v>41.5</v>
          </cell>
          <cell r="O2">
            <v>0</v>
          </cell>
          <cell r="P2">
            <v>0.69</v>
          </cell>
          <cell r="Q2">
            <v>44.86</v>
          </cell>
          <cell r="R2">
            <v>62.7</v>
          </cell>
          <cell r="S2">
            <v>79.680000000000007</v>
          </cell>
          <cell r="T2">
            <v>51.8</v>
          </cell>
          <cell r="U2">
            <v>112.27</v>
          </cell>
          <cell r="V2">
            <v>191.32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19.32</v>
          </cell>
          <cell r="AC2">
            <v>33.979999999999997</v>
          </cell>
          <cell r="AD2">
            <v>18.29</v>
          </cell>
          <cell r="AE2">
            <v>75.3</v>
          </cell>
          <cell r="AF2">
            <v>0</v>
          </cell>
          <cell r="AG2">
            <v>30.06</v>
          </cell>
          <cell r="AH2">
            <v>0.24399999999999999</v>
          </cell>
          <cell r="AI2">
            <v>4.5999999999999999E-2</v>
          </cell>
          <cell r="AJ2">
            <v>0.62</v>
          </cell>
          <cell r="AK2">
            <v>0.51</v>
          </cell>
        </row>
        <row r="3">
          <cell r="A3" t="str">
            <v>MANAQUIRI2000</v>
          </cell>
          <cell r="B3" t="str">
            <v>MANAQUIRI</v>
          </cell>
          <cell r="C3">
            <v>2000</v>
          </cell>
          <cell r="D3">
            <v>65.22</v>
          </cell>
          <cell r="E3">
            <v>46.38</v>
          </cell>
          <cell r="F3">
            <v>56.55</v>
          </cell>
          <cell r="G3">
            <v>82.45</v>
          </cell>
          <cell r="H3">
            <v>72.430000000000007</v>
          </cell>
          <cell r="I3">
            <v>4.58</v>
          </cell>
          <cell r="J3">
            <v>5.64</v>
          </cell>
          <cell r="K3">
            <v>10.19</v>
          </cell>
          <cell r="L3">
            <v>22.55</v>
          </cell>
          <cell r="M3">
            <v>25.89</v>
          </cell>
          <cell r="N3">
            <v>75.31</v>
          </cell>
          <cell r="O3">
            <v>0</v>
          </cell>
          <cell r="P3">
            <v>0.63</v>
          </cell>
          <cell r="Q3">
            <v>31.55</v>
          </cell>
          <cell r="R3">
            <v>52.34</v>
          </cell>
          <cell r="S3">
            <v>77.260000000000005</v>
          </cell>
          <cell r="T3">
            <v>50.91</v>
          </cell>
          <cell r="U3">
            <v>33.909999999999997</v>
          </cell>
          <cell r="V3">
            <v>234.85</v>
          </cell>
          <cell r="W3">
            <v>42.27</v>
          </cell>
          <cell r="X3">
            <v>0.36</v>
          </cell>
          <cell r="Y3">
            <v>8.44</v>
          </cell>
          <cell r="Z3">
            <v>0</v>
          </cell>
          <cell r="AA3">
            <v>40.11</v>
          </cell>
          <cell r="AB3">
            <v>21.03</v>
          </cell>
          <cell r="AC3">
            <v>44.43</v>
          </cell>
          <cell r="AD3">
            <v>51.52</v>
          </cell>
          <cell r="AE3">
            <v>64.91</v>
          </cell>
          <cell r="AF3">
            <v>0</v>
          </cell>
          <cell r="AG3">
            <v>64.400000000000006</v>
          </cell>
          <cell r="AH3">
            <v>0.42899999999999999</v>
          </cell>
          <cell r="AI3">
            <v>0.217</v>
          </cell>
          <cell r="AJ3">
            <v>0.67</v>
          </cell>
          <cell r="AK3">
            <v>0.54300000000000004</v>
          </cell>
        </row>
        <row r="4">
          <cell r="A4" t="str">
            <v>MANAQUIRI2010</v>
          </cell>
          <cell r="B4" t="str">
            <v>MANAQUIRI</v>
          </cell>
          <cell r="C4">
            <v>2010</v>
          </cell>
          <cell r="D4">
            <v>69.88</v>
          </cell>
          <cell r="E4">
            <v>25.8</v>
          </cell>
          <cell r="F4">
            <v>27.62</v>
          </cell>
          <cell r="G4">
            <v>73.52</v>
          </cell>
          <cell r="H4">
            <v>81.7</v>
          </cell>
          <cell r="I4">
            <v>4.49</v>
          </cell>
          <cell r="J4">
            <v>8.15</v>
          </cell>
          <cell r="K4">
            <v>5.16</v>
          </cell>
          <cell r="L4">
            <v>11.52</v>
          </cell>
          <cell r="M4">
            <v>44.83</v>
          </cell>
          <cell r="N4">
            <v>90.07</v>
          </cell>
          <cell r="O4">
            <v>1.81</v>
          </cell>
          <cell r="P4">
            <v>0.56999999999999995</v>
          </cell>
          <cell r="Q4">
            <v>21.99</v>
          </cell>
          <cell r="R4">
            <v>50.5</v>
          </cell>
          <cell r="S4">
            <v>73.87</v>
          </cell>
          <cell r="T4">
            <v>44.84</v>
          </cell>
          <cell r="U4">
            <v>19.309999999999999</v>
          </cell>
          <cell r="V4">
            <v>254.15</v>
          </cell>
          <cell r="W4">
            <v>51.52</v>
          </cell>
          <cell r="X4">
            <v>0.3</v>
          </cell>
          <cell r="Y4">
            <v>19.260000000000002</v>
          </cell>
          <cell r="Z4">
            <v>2.99</v>
          </cell>
          <cell r="AA4">
            <v>35.94</v>
          </cell>
          <cell r="AB4">
            <v>41.09</v>
          </cell>
          <cell r="AC4">
            <v>97.6</v>
          </cell>
          <cell r="AD4">
            <v>75.209999999999994</v>
          </cell>
          <cell r="AE4">
            <v>56.76</v>
          </cell>
          <cell r="AF4">
            <v>13.22</v>
          </cell>
          <cell r="AG4">
            <v>32.67</v>
          </cell>
          <cell r="AH4">
            <v>0.59599999999999997</v>
          </cell>
          <cell r="AI4">
            <v>0.51</v>
          </cell>
          <cell r="AJ4">
            <v>0.748</v>
          </cell>
          <cell r="AK4">
            <v>0.55600000000000005</v>
          </cell>
        </row>
        <row r="5">
          <cell r="A5" t="str">
            <v>BRASIL</v>
          </cell>
          <cell r="B5" t="str">
            <v>BRASIL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</row>
        <row r="6">
          <cell r="A6" t="str">
            <v>NORTE</v>
          </cell>
          <cell r="B6" t="str">
            <v>NORTE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</row>
        <row r="7">
          <cell r="A7" t="str">
            <v>SUL</v>
          </cell>
          <cell r="B7" t="str">
            <v>SUL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</row>
        <row r="8">
          <cell r="A8" t="str">
            <v>CENTRO OESTE</v>
          </cell>
          <cell r="B8" t="str">
            <v>CENTRO OESTE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</row>
        <row r="9">
          <cell r="A9" t="str">
            <v>SUDESTE</v>
          </cell>
          <cell r="B9" t="str">
            <v>SUDESTE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</row>
        <row r="10">
          <cell r="A10" t="str">
            <v>NORDESTE</v>
          </cell>
          <cell r="B10" t="str">
            <v>NORDESTE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</row>
        <row r="11">
          <cell r="A11">
            <v>1</v>
          </cell>
          <cell r="B11">
            <v>2</v>
          </cell>
          <cell r="C11">
            <v>3</v>
          </cell>
          <cell r="D11">
            <v>4</v>
          </cell>
          <cell r="E11">
            <v>5</v>
          </cell>
          <cell r="F11">
            <v>6</v>
          </cell>
          <cell r="G11">
            <v>7</v>
          </cell>
          <cell r="H11">
            <v>8</v>
          </cell>
          <cell r="I11">
            <v>9</v>
          </cell>
          <cell r="J11">
            <v>10</v>
          </cell>
          <cell r="K11">
            <v>11</v>
          </cell>
          <cell r="L11">
            <v>12</v>
          </cell>
          <cell r="M11">
            <v>13</v>
          </cell>
          <cell r="N11">
            <v>14</v>
          </cell>
          <cell r="O11">
            <v>15</v>
          </cell>
          <cell r="P11">
            <v>16</v>
          </cell>
          <cell r="Q11">
            <v>17</v>
          </cell>
          <cell r="R11">
            <v>18</v>
          </cell>
          <cell r="S11">
            <v>19</v>
          </cell>
          <cell r="T11">
            <v>20</v>
          </cell>
          <cell r="U11">
            <v>21</v>
          </cell>
          <cell r="V11">
            <v>22</v>
          </cell>
          <cell r="W11">
            <v>23</v>
          </cell>
          <cell r="X11">
            <v>24</v>
          </cell>
          <cell r="Y11">
            <v>25</v>
          </cell>
          <cell r="Z11">
            <v>26</v>
          </cell>
          <cell r="AA11">
            <v>27</v>
          </cell>
          <cell r="AB11">
            <v>28</v>
          </cell>
          <cell r="AC11">
            <v>29</v>
          </cell>
          <cell r="AD11">
            <v>30</v>
          </cell>
          <cell r="AE11">
            <v>31</v>
          </cell>
          <cell r="AF11">
            <v>32</v>
          </cell>
          <cell r="AG11">
            <v>33</v>
          </cell>
          <cell r="AH11">
            <v>34</v>
          </cell>
          <cell r="AI11">
            <v>35</v>
          </cell>
          <cell r="AJ11">
            <v>36</v>
          </cell>
          <cell r="AK11">
            <v>37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 (2)"/>
      <sheetName val="Plan1"/>
      <sheetName val="Plan2"/>
      <sheetName val="Plan3"/>
    </sheetNames>
    <sheetDataSet>
      <sheetData sheetId="0">
        <row r="3">
          <cell r="A3" t="str">
            <v>IDEB OBSERVADO</v>
          </cell>
          <cell r="F3" t="str">
            <v>METAS PROJETADAS</v>
          </cell>
        </row>
        <row r="5">
          <cell r="F5">
            <v>2005</v>
          </cell>
          <cell r="G5">
            <v>2007</v>
          </cell>
          <cell r="H5">
            <v>2009</v>
          </cell>
          <cell r="I5">
            <v>2011</v>
          </cell>
          <cell r="J5">
            <v>2013</v>
          </cell>
          <cell r="K5">
            <v>2015</v>
          </cell>
          <cell r="L5">
            <v>2017</v>
          </cell>
          <cell r="M5">
            <v>2019</v>
          </cell>
          <cell r="N5">
            <v>2021</v>
          </cell>
        </row>
        <row r="6">
          <cell r="A6">
            <v>3.4</v>
          </cell>
          <cell r="B6">
            <v>3.8</v>
          </cell>
          <cell r="C6">
            <v>4.2</v>
          </cell>
          <cell r="D6">
            <v>4.3</v>
          </cell>
          <cell r="E6">
            <v>3.7</v>
          </cell>
          <cell r="F6">
            <v>0</v>
          </cell>
          <cell r="G6">
            <v>3.5</v>
          </cell>
          <cell r="H6">
            <v>3.8</v>
          </cell>
          <cell r="I6">
            <v>4.2</v>
          </cell>
          <cell r="J6">
            <v>4.5</v>
          </cell>
          <cell r="K6">
            <v>4.8</v>
          </cell>
          <cell r="L6">
            <v>5.0999999999999996</v>
          </cell>
          <cell r="M6">
            <v>5.4</v>
          </cell>
          <cell r="N6">
            <v>5.7</v>
          </cell>
        </row>
        <row r="20">
          <cell r="A20" t="str">
            <v>IDEB OBSERVADO</v>
          </cell>
          <cell r="F20" t="str">
            <v>METAS PROJETADAS</v>
          </cell>
        </row>
        <row r="22">
          <cell r="F22">
            <v>2005</v>
          </cell>
          <cell r="G22">
            <v>2007</v>
          </cell>
          <cell r="H22">
            <v>2009</v>
          </cell>
          <cell r="I22">
            <v>2011</v>
          </cell>
          <cell r="J22">
            <v>2013</v>
          </cell>
          <cell r="K22">
            <v>2015</v>
          </cell>
          <cell r="L22">
            <v>2017</v>
          </cell>
          <cell r="M22">
            <v>2019</v>
          </cell>
          <cell r="N22">
            <v>2021</v>
          </cell>
        </row>
        <row r="23">
          <cell r="A23">
            <v>2.8</v>
          </cell>
          <cell r="B23">
            <v>3.3</v>
          </cell>
          <cell r="C23">
            <v>3.6</v>
          </cell>
          <cell r="D23">
            <v>3.8</v>
          </cell>
          <cell r="E23">
            <v>4.2</v>
          </cell>
          <cell r="F23">
            <v>0</v>
          </cell>
          <cell r="G23">
            <v>2.9</v>
          </cell>
          <cell r="H23">
            <v>3.1</v>
          </cell>
          <cell r="I23">
            <v>3.4</v>
          </cell>
          <cell r="J23">
            <v>3.8</v>
          </cell>
          <cell r="K23">
            <v>4.2</v>
          </cell>
          <cell r="L23">
            <v>4.5</v>
          </cell>
          <cell r="M23">
            <v>4.7</v>
          </cell>
          <cell r="N23">
            <v>5</v>
          </cell>
        </row>
      </sheetData>
      <sheetData sheetId="1">
        <row r="1">
          <cell r="B1" t="str">
            <v>4ª SERIE/ 5º ANO</v>
          </cell>
        </row>
        <row r="2">
          <cell r="B2" t="str">
            <v>MUNICÍPIOS</v>
          </cell>
          <cell r="C2">
            <v>2005</v>
          </cell>
          <cell r="D2">
            <v>2007</v>
          </cell>
          <cell r="E2">
            <v>2009</v>
          </cell>
          <cell r="F2">
            <v>2011</v>
          </cell>
          <cell r="G2">
            <v>2013</v>
          </cell>
          <cell r="H2">
            <v>2005</v>
          </cell>
          <cell r="I2">
            <v>2007</v>
          </cell>
          <cell r="J2">
            <v>2009</v>
          </cell>
          <cell r="K2">
            <v>2011</v>
          </cell>
          <cell r="L2">
            <v>2013</v>
          </cell>
          <cell r="M2">
            <v>2015</v>
          </cell>
          <cell r="N2">
            <v>2017</v>
          </cell>
          <cell r="O2">
            <v>2019</v>
          </cell>
          <cell r="P2">
            <v>2021</v>
          </cell>
        </row>
        <row r="3">
          <cell r="B3" t="str">
            <v>BARAÚNA</v>
          </cell>
          <cell r="C3">
            <v>2.5</v>
          </cell>
          <cell r="D3">
            <v>3.2</v>
          </cell>
          <cell r="E3">
            <v>3.6</v>
          </cell>
          <cell r="F3">
            <v>4.7</v>
          </cell>
          <cell r="G3">
            <v>5.5</v>
          </cell>
          <cell r="I3">
            <v>2.5</v>
          </cell>
          <cell r="J3">
            <v>2.8</v>
          </cell>
          <cell r="K3">
            <v>3.2</v>
          </cell>
          <cell r="L3">
            <v>3.5</v>
          </cell>
          <cell r="M3">
            <v>3.8</v>
          </cell>
          <cell r="N3">
            <v>4.0999999999999996</v>
          </cell>
          <cell r="O3">
            <v>4.4000000000000004</v>
          </cell>
          <cell r="P3">
            <v>4.7</v>
          </cell>
        </row>
        <row r="4">
          <cell r="B4" t="str">
            <v>DOM EXPEDITO LOPES</v>
          </cell>
          <cell r="C4">
            <v>3.4</v>
          </cell>
          <cell r="D4">
            <v>3.8</v>
          </cell>
          <cell r="E4">
            <v>4.2</v>
          </cell>
          <cell r="F4">
            <v>4.3</v>
          </cell>
          <cell r="G4">
            <v>3.7</v>
          </cell>
          <cell r="I4">
            <v>3.5</v>
          </cell>
          <cell r="J4">
            <v>3.8</v>
          </cell>
          <cell r="K4">
            <v>4.2</v>
          </cell>
          <cell r="L4">
            <v>4.5</v>
          </cell>
          <cell r="M4">
            <v>4.8</v>
          </cell>
          <cell r="N4">
            <v>5.0999999999999996</v>
          </cell>
          <cell r="O4">
            <v>5.4</v>
          </cell>
          <cell r="P4">
            <v>5.7</v>
          </cell>
        </row>
        <row r="5">
          <cell r="B5" t="str">
            <v>DIAS D` ÁVILA</v>
          </cell>
          <cell r="C5">
            <v>2.8</v>
          </cell>
          <cell r="D5">
            <v>3.6</v>
          </cell>
          <cell r="E5">
            <v>3.6</v>
          </cell>
          <cell r="F5">
            <v>4.0999999999999996</v>
          </cell>
          <cell r="G5">
            <v>3.9</v>
          </cell>
          <cell r="I5">
            <v>2.9</v>
          </cell>
          <cell r="J5">
            <v>3.2</v>
          </cell>
          <cell r="K5">
            <v>3.6</v>
          </cell>
          <cell r="L5">
            <v>3.9</v>
          </cell>
          <cell r="M5">
            <v>4.2</v>
          </cell>
          <cell r="N5">
            <v>4.5</v>
          </cell>
          <cell r="O5">
            <v>4.8</v>
          </cell>
          <cell r="P5">
            <v>5.0999999999999996</v>
          </cell>
        </row>
        <row r="6">
          <cell r="B6" t="str">
            <v>CARIDADE DO PIAUÍ</v>
          </cell>
          <cell r="C6">
            <v>2.6</v>
          </cell>
          <cell r="D6">
            <v>2.7</v>
          </cell>
          <cell r="E6">
            <v>3.3</v>
          </cell>
          <cell r="F6">
            <v>3.9</v>
          </cell>
          <cell r="G6">
            <v>3.1</v>
          </cell>
          <cell r="I6">
            <v>2.7</v>
          </cell>
          <cell r="J6">
            <v>3</v>
          </cell>
          <cell r="K6">
            <v>3.4</v>
          </cell>
          <cell r="L6">
            <v>3.7</v>
          </cell>
          <cell r="M6">
            <v>4</v>
          </cell>
          <cell r="N6">
            <v>4.3</v>
          </cell>
          <cell r="O6">
            <v>4.5999999999999996</v>
          </cell>
          <cell r="P6">
            <v>4.9000000000000004</v>
          </cell>
        </row>
        <row r="7">
          <cell r="B7" t="str">
            <v>PAQUETÁ</v>
          </cell>
          <cell r="D7">
            <v>2.8</v>
          </cell>
          <cell r="E7">
            <v>3.1</v>
          </cell>
          <cell r="F7">
            <v>4</v>
          </cell>
          <cell r="G7">
            <v>4.3</v>
          </cell>
          <cell r="J7">
            <v>3</v>
          </cell>
          <cell r="K7">
            <v>3.4</v>
          </cell>
          <cell r="L7">
            <v>3.6</v>
          </cell>
          <cell r="M7">
            <v>3.9</v>
          </cell>
          <cell r="N7">
            <v>4.2</v>
          </cell>
          <cell r="O7">
            <v>4.5</v>
          </cell>
          <cell r="P7">
            <v>4.8</v>
          </cell>
        </row>
        <row r="8">
          <cell r="B8" t="str">
            <v>CURRAL NOVO DO PIAUÍ</v>
          </cell>
          <cell r="C8">
            <v>2.5</v>
          </cell>
          <cell r="D8">
            <v>2.8</v>
          </cell>
          <cell r="E8">
            <v>3.1</v>
          </cell>
          <cell r="F8">
            <v>3.6</v>
          </cell>
          <cell r="G8">
            <v>3.6</v>
          </cell>
          <cell r="I8">
            <v>2.6</v>
          </cell>
          <cell r="J8">
            <v>2.9</v>
          </cell>
          <cell r="K8">
            <v>3.3</v>
          </cell>
          <cell r="L8">
            <v>3.6</v>
          </cell>
          <cell r="M8">
            <v>3.8</v>
          </cell>
          <cell r="N8">
            <v>4.0999999999999996</v>
          </cell>
          <cell r="O8">
            <v>4.5</v>
          </cell>
          <cell r="P8">
            <v>4.8</v>
          </cell>
        </row>
        <row r="9">
          <cell r="B9" t="str">
            <v>BARRA DE SANTA ROSA</v>
          </cell>
          <cell r="C9">
            <v>2.2000000000000002</v>
          </cell>
          <cell r="D9">
            <v>3.2</v>
          </cell>
          <cell r="E9">
            <v>3.5</v>
          </cell>
          <cell r="F9">
            <v>4.5</v>
          </cell>
          <cell r="G9">
            <v>4.3</v>
          </cell>
          <cell r="I9">
            <v>2.2999999999999998</v>
          </cell>
          <cell r="J9">
            <v>2.9</v>
          </cell>
          <cell r="K9">
            <v>3.4</v>
          </cell>
          <cell r="L9">
            <v>3.7</v>
          </cell>
          <cell r="M9">
            <v>4</v>
          </cell>
          <cell r="N9">
            <v>4.3</v>
          </cell>
          <cell r="O9">
            <v>4.5999999999999996</v>
          </cell>
          <cell r="P9">
            <v>4.9000000000000004</v>
          </cell>
        </row>
        <row r="10">
          <cell r="B10" t="str">
            <v>CUITÉ</v>
          </cell>
          <cell r="C10">
            <v>2.1</v>
          </cell>
          <cell r="D10">
            <v>2.9</v>
          </cell>
          <cell r="E10">
            <v>3.3</v>
          </cell>
          <cell r="F10">
            <v>4.7</v>
          </cell>
          <cell r="G10">
            <v>4.4000000000000004</v>
          </cell>
          <cell r="I10">
            <v>2.2000000000000002</v>
          </cell>
          <cell r="J10">
            <v>2.5</v>
          </cell>
          <cell r="K10">
            <v>2.9</v>
          </cell>
          <cell r="L10">
            <v>3.2</v>
          </cell>
          <cell r="M10">
            <v>3.5</v>
          </cell>
          <cell r="N10">
            <v>3.8</v>
          </cell>
          <cell r="O10">
            <v>4.0999999999999996</v>
          </cell>
          <cell r="P10">
            <v>4.4000000000000004</v>
          </cell>
        </row>
        <row r="11">
          <cell r="B11" t="str">
            <v>NOVA PALMEIRA</v>
          </cell>
          <cell r="C11">
            <v>2.2000000000000002</v>
          </cell>
          <cell r="D11">
            <v>2.6</v>
          </cell>
          <cell r="E11">
            <v>4.2</v>
          </cell>
          <cell r="F11">
            <v>3.6</v>
          </cell>
          <cell r="G11">
            <v>5.7</v>
          </cell>
          <cell r="I11">
            <v>2.2999999999999998</v>
          </cell>
          <cell r="J11">
            <v>2.8</v>
          </cell>
          <cell r="K11">
            <v>3.2</v>
          </cell>
          <cell r="L11">
            <v>3.5</v>
          </cell>
          <cell r="M11">
            <v>3.8</v>
          </cell>
          <cell r="N11">
            <v>4.0999999999999996</v>
          </cell>
          <cell r="O11">
            <v>4.4000000000000004</v>
          </cell>
          <cell r="P11">
            <v>4.7</v>
          </cell>
        </row>
        <row r="12">
          <cell r="B12" t="str">
            <v>NOVA FLORESTA</v>
          </cell>
          <cell r="C12">
            <v>2.1</v>
          </cell>
          <cell r="D12">
            <v>3</v>
          </cell>
          <cell r="E12">
            <v>3.2</v>
          </cell>
          <cell r="F12">
            <v>4.4000000000000004</v>
          </cell>
          <cell r="G12">
            <v>4.5999999999999996</v>
          </cell>
          <cell r="I12">
            <v>2.2000000000000002</v>
          </cell>
          <cell r="J12">
            <v>2.7</v>
          </cell>
          <cell r="K12">
            <v>3.2</v>
          </cell>
          <cell r="L12">
            <v>3.5</v>
          </cell>
          <cell r="M12">
            <v>3.8</v>
          </cell>
          <cell r="N12">
            <v>4.0999999999999996</v>
          </cell>
          <cell r="O12">
            <v>4.4000000000000004</v>
          </cell>
          <cell r="P12">
            <v>4.7</v>
          </cell>
        </row>
        <row r="13">
          <cell r="B13" t="str">
            <v>CUMARU</v>
          </cell>
          <cell r="C13">
            <v>3.3</v>
          </cell>
          <cell r="D13">
            <v>3.1</v>
          </cell>
          <cell r="E13">
            <v>3.9</v>
          </cell>
          <cell r="F13">
            <v>3.5</v>
          </cell>
          <cell r="G13">
            <v>3.8</v>
          </cell>
          <cell r="I13">
            <v>3.4</v>
          </cell>
          <cell r="J13">
            <v>3.7</v>
          </cell>
          <cell r="K13">
            <v>4.0999999999999996</v>
          </cell>
          <cell r="L13">
            <v>4.4000000000000004</v>
          </cell>
          <cell r="M13">
            <v>4.7</v>
          </cell>
          <cell r="N13">
            <v>5</v>
          </cell>
          <cell r="O13">
            <v>5.3</v>
          </cell>
          <cell r="P13">
            <v>5.6</v>
          </cell>
        </row>
        <row r="14">
          <cell r="B14" t="str">
            <v>ALEGRETE DO PIAUÍ</v>
          </cell>
          <cell r="C14">
            <v>3.2</v>
          </cell>
          <cell r="D14">
            <v>3.7</v>
          </cell>
          <cell r="E14">
            <v>3.2</v>
          </cell>
          <cell r="F14">
            <v>4</v>
          </cell>
          <cell r="G14">
            <v>3.7</v>
          </cell>
          <cell r="I14">
            <v>3.3</v>
          </cell>
          <cell r="J14">
            <v>3.6</v>
          </cell>
          <cell r="K14">
            <v>4</v>
          </cell>
          <cell r="L14">
            <v>4.3</v>
          </cell>
          <cell r="M14">
            <v>4.5999999999999996</v>
          </cell>
          <cell r="N14">
            <v>4.9000000000000004</v>
          </cell>
          <cell r="O14">
            <v>5.2</v>
          </cell>
          <cell r="P14">
            <v>5.5</v>
          </cell>
        </row>
        <row r="15">
          <cell r="B15" t="str">
            <v>PICOS</v>
          </cell>
          <cell r="C15">
            <v>2.6</v>
          </cell>
          <cell r="D15">
            <v>3.3</v>
          </cell>
          <cell r="E15">
            <v>3.5</v>
          </cell>
          <cell r="F15">
            <v>3.5</v>
          </cell>
          <cell r="G15">
            <v>4</v>
          </cell>
          <cell r="I15">
            <v>2.6</v>
          </cell>
          <cell r="J15">
            <v>2.9</v>
          </cell>
          <cell r="K15">
            <v>3.3</v>
          </cell>
          <cell r="L15">
            <v>3.6</v>
          </cell>
          <cell r="M15">
            <v>3.9</v>
          </cell>
          <cell r="N15">
            <v>4.2</v>
          </cell>
          <cell r="O15">
            <v>4.5</v>
          </cell>
          <cell r="P15">
            <v>4.8</v>
          </cell>
        </row>
        <row r="16">
          <cell r="B16" t="str">
            <v>BOCAÍNA</v>
          </cell>
          <cell r="D16">
            <v>3.6</v>
          </cell>
          <cell r="E16">
            <v>4.5</v>
          </cell>
          <cell r="F16">
            <v>4.8</v>
          </cell>
          <cell r="G16" t="str">
            <v>***</v>
          </cell>
          <cell r="J16">
            <v>3.8</v>
          </cell>
          <cell r="K16">
            <v>4.2</v>
          </cell>
          <cell r="L16">
            <v>4.4000000000000004</v>
          </cell>
          <cell r="M16">
            <v>4.7</v>
          </cell>
          <cell r="N16">
            <v>5</v>
          </cell>
          <cell r="O16">
            <v>5.3</v>
          </cell>
          <cell r="P16">
            <v>5.6</v>
          </cell>
        </row>
        <row r="17">
          <cell r="B17" t="str">
            <v>PAES LANDIM</v>
          </cell>
          <cell r="C17">
            <v>2.5</v>
          </cell>
          <cell r="D17">
            <v>3.1</v>
          </cell>
          <cell r="E17">
            <v>3.4</v>
          </cell>
          <cell r="F17">
            <v>3.7</v>
          </cell>
          <cell r="G17">
            <v>3.6</v>
          </cell>
          <cell r="I17">
            <v>2.5</v>
          </cell>
          <cell r="J17">
            <v>2.9</v>
          </cell>
          <cell r="K17">
            <v>3.3</v>
          </cell>
          <cell r="L17">
            <v>3.5</v>
          </cell>
          <cell r="M17">
            <v>3.8</v>
          </cell>
          <cell r="N17">
            <v>4.0999999999999996</v>
          </cell>
          <cell r="O17">
            <v>4.4000000000000004</v>
          </cell>
          <cell r="P17">
            <v>4.7</v>
          </cell>
        </row>
        <row r="18">
          <cell r="B18" t="str">
            <v>FRONTEIRAS</v>
          </cell>
          <cell r="C18">
            <v>2.6</v>
          </cell>
          <cell r="D18">
            <v>4.3</v>
          </cell>
          <cell r="E18">
            <v>4.5999999999999996</v>
          </cell>
          <cell r="F18">
            <v>4.3</v>
          </cell>
          <cell r="G18">
            <v>4.7</v>
          </cell>
          <cell r="I18">
            <v>2.6</v>
          </cell>
          <cell r="J18">
            <v>3</v>
          </cell>
          <cell r="K18">
            <v>3.4</v>
          </cell>
          <cell r="L18">
            <v>3.7</v>
          </cell>
          <cell r="M18">
            <v>3.9</v>
          </cell>
          <cell r="N18">
            <v>4.2</v>
          </cell>
          <cell r="O18">
            <v>4.5999999999999996</v>
          </cell>
          <cell r="P18">
            <v>4.9000000000000004</v>
          </cell>
        </row>
        <row r="19">
          <cell r="B19" t="str">
            <v>SÃO JOÃO DO PIAUÍ</v>
          </cell>
          <cell r="C19">
            <v>2.5</v>
          </cell>
          <cell r="D19">
            <v>3.1</v>
          </cell>
          <cell r="E19">
            <v>3.3</v>
          </cell>
          <cell r="F19">
            <v>4.8</v>
          </cell>
          <cell r="G19">
            <v>3.2</v>
          </cell>
          <cell r="I19">
            <v>2.6</v>
          </cell>
          <cell r="J19">
            <v>2.9</v>
          </cell>
          <cell r="K19">
            <v>3.3</v>
          </cell>
          <cell r="L19">
            <v>3.6</v>
          </cell>
          <cell r="M19">
            <v>3.9</v>
          </cell>
          <cell r="N19">
            <v>4.2</v>
          </cell>
          <cell r="O19">
            <v>4.5</v>
          </cell>
          <cell r="P19">
            <v>4.8</v>
          </cell>
        </row>
        <row r="20">
          <cell r="B20" t="str">
            <v>SÃO JULIÃO</v>
          </cell>
          <cell r="C20">
            <v>1.9</v>
          </cell>
          <cell r="D20">
            <v>3.3</v>
          </cell>
          <cell r="E20">
            <v>4</v>
          </cell>
          <cell r="F20">
            <v>3.9</v>
          </cell>
          <cell r="G20">
            <v>4.0999999999999996</v>
          </cell>
          <cell r="I20">
            <v>2</v>
          </cell>
          <cell r="J20">
            <v>2.5</v>
          </cell>
          <cell r="K20">
            <v>3</v>
          </cell>
          <cell r="L20">
            <v>3.3</v>
          </cell>
          <cell r="M20">
            <v>3.6</v>
          </cell>
          <cell r="N20">
            <v>3.9</v>
          </cell>
          <cell r="O20">
            <v>4.2</v>
          </cell>
          <cell r="P20">
            <v>4.5</v>
          </cell>
        </row>
        <row r="21">
          <cell r="B21" t="str">
            <v>DIANÓPOLIS</v>
          </cell>
          <cell r="C21">
            <v>3.3</v>
          </cell>
          <cell r="D21">
            <v>3.5</v>
          </cell>
          <cell r="E21">
            <v>3.5</v>
          </cell>
          <cell r="F21">
            <v>3.9</v>
          </cell>
          <cell r="G21">
            <v>4.3</v>
          </cell>
          <cell r="I21">
            <v>3.3</v>
          </cell>
          <cell r="J21">
            <v>3.7</v>
          </cell>
          <cell r="K21">
            <v>4.0999999999999996</v>
          </cell>
          <cell r="L21">
            <v>4.4000000000000004</v>
          </cell>
          <cell r="M21">
            <v>4.5999999999999996</v>
          </cell>
          <cell r="N21">
            <v>4.9000000000000004</v>
          </cell>
          <cell r="O21">
            <v>5.2</v>
          </cell>
          <cell r="P21">
            <v>5.5</v>
          </cell>
        </row>
        <row r="22">
          <cell r="B22" t="str">
            <v>ITAMBACURI</v>
          </cell>
          <cell r="C22">
            <v>2.6</v>
          </cell>
          <cell r="D22">
            <v>3.3</v>
          </cell>
          <cell r="E22">
            <v>3.4</v>
          </cell>
          <cell r="F22">
            <v>5.2</v>
          </cell>
          <cell r="G22">
            <v>4.3</v>
          </cell>
          <cell r="I22">
            <v>2.7</v>
          </cell>
          <cell r="J22">
            <v>3.1</v>
          </cell>
          <cell r="K22">
            <v>3.5</v>
          </cell>
          <cell r="L22">
            <v>3.8</v>
          </cell>
          <cell r="M22">
            <v>4.0999999999999996</v>
          </cell>
          <cell r="N22">
            <v>4.4000000000000004</v>
          </cell>
          <cell r="O22">
            <v>4.7</v>
          </cell>
          <cell r="P22">
            <v>5</v>
          </cell>
        </row>
        <row r="23">
          <cell r="B23" t="str">
            <v>DIVINÓPOLIS</v>
          </cell>
          <cell r="C23">
            <v>4.8</v>
          </cell>
          <cell r="D23">
            <v>5.2</v>
          </cell>
          <cell r="E23">
            <v>5.6</v>
          </cell>
          <cell r="F23">
            <v>6</v>
          </cell>
          <cell r="G23">
            <v>6</v>
          </cell>
          <cell r="I23">
            <v>4.9000000000000004</v>
          </cell>
          <cell r="J23">
            <v>5.2</v>
          </cell>
          <cell r="K23">
            <v>5.6</v>
          </cell>
          <cell r="L23">
            <v>5.9</v>
          </cell>
          <cell r="M23">
            <v>6.1</v>
          </cell>
          <cell r="N23">
            <v>6.4</v>
          </cell>
          <cell r="O23">
            <v>6.6</v>
          </cell>
          <cell r="P23">
            <v>6.8</v>
          </cell>
        </row>
        <row r="24">
          <cell r="B24" t="str">
            <v>SÃO GONÇALO DO PARÁ</v>
          </cell>
          <cell r="C24">
            <v>4.7</v>
          </cell>
          <cell r="D24">
            <v>3.8</v>
          </cell>
          <cell r="E24">
            <v>5.9</v>
          </cell>
          <cell r="F24">
            <v>6.4</v>
          </cell>
          <cell r="G24">
            <v>6.1</v>
          </cell>
          <cell r="I24">
            <v>4.7</v>
          </cell>
          <cell r="J24">
            <v>5.0999999999999996</v>
          </cell>
          <cell r="K24">
            <v>5.4</v>
          </cell>
          <cell r="L24">
            <v>5.7</v>
          </cell>
          <cell r="M24">
            <v>6</v>
          </cell>
          <cell r="N24">
            <v>6.2</v>
          </cell>
          <cell r="O24">
            <v>6.5</v>
          </cell>
          <cell r="P24">
            <v>6.7</v>
          </cell>
        </row>
        <row r="25">
          <cell r="B25" t="str">
            <v>DIONÍSIO CERQUEIRA</v>
          </cell>
          <cell r="C25">
            <v>3.2</v>
          </cell>
          <cell r="D25">
            <v>3.9</v>
          </cell>
          <cell r="E25">
            <v>5</v>
          </cell>
          <cell r="F25">
            <v>5.7</v>
          </cell>
          <cell r="G25">
            <v>5.6</v>
          </cell>
          <cell r="I25">
            <v>3.2</v>
          </cell>
          <cell r="J25">
            <v>3.6</v>
          </cell>
          <cell r="K25">
            <v>4</v>
          </cell>
          <cell r="L25">
            <v>4.3</v>
          </cell>
          <cell r="M25">
            <v>4.5999999999999996</v>
          </cell>
          <cell r="N25">
            <v>4.8</v>
          </cell>
          <cell r="O25">
            <v>5.0999999999999996</v>
          </cell>
          <cell r="P25">
            <v>5.4</v>
          </cell>
        </row>
        <row r="26">
          <cell r="B26" t="str">
            <v>NOVA CANTU</v>
          </cell>
          <cell r="C26">
            <v>3.5</v>
          </cell>
          <cell r="D26">
            <v>4.7</v>
          </cell>
          <cell r="E26">
            <v>5.0999999999999996</v>
          </cell>
          <cell r="F26">
            <v>4.4000000000000004</v>
          </cell>
          <cell r="G26">
            <v>5.2</v>
          </cell>
          <cell r="I26">
            <v>3.5</v>
          </cell>
          <cell r="J26">
            <v>3.9</v>
          </cell>
          <cell r="K26">
            <v>4.3</v>
          </cell>
          <cell r="L26">
            <v>4.5999999999999996</v>
          </cell>
          <cell r="M26">
            <v>4.9000000000000004</v>
          </cell>
          <cell r="N26">
            <v>5.2</v>
          </cell>
          <cell r="O26">
            <v>5.4</v>
          </cell>
          <cell r="P26">
            <v>5.7</v>
          </cell>
        </row>
        <row r="27">
          <cell r="B27" t="str">
            <v>MAMBORÉ</v>
          </cell>
          <cell r="C27">
            <v>4.7</v>
          </cell>
          <cell r="D27">
            <v>4.7</v>
          </cell>
          <cell r="E27">
            <v>5.0999999999999996</v>
          </cell>
          <cell r="F27">
            <v>5.2</v>
          </cell>
          <cell r="G27">
            <v>5.3</v>
          </cell>
          <cell r="I27">
            <v>4.7</v>
          </cell>
          <cell r="J27">
            <v>5.0999999999999996</v>
          </cell>
          <cell r="K27">
            <v>5.4</v>
          </cell>
          <cell r="L27">
            <v>5.7</v>
          </cell>
          <cell r="M27">
            <v>6</v>
          </cell>
          <cell r="N27">
            <v>6.2</v>
          </cell>
          <cell r="O27">
            <v>6.4</v>
          </cell>
          <cell r="P27">
            <v>6.7</v>
          </cell>
        </row>
        <row r="28">
          <cell r="B28" t="str">
            <v>SANTA CRUZ DO MONTE CASTELO</v>
          </cell>
          <cell r="C28">
            <v>3.9</v>
          </cell>
          <cell r="D28">
            <v>4.2</v>
          </cell>
          <cell r="E28">
            <v>4.5</v>
          </cell>
          <cell r="F28">
            <v>4.4000000000000004</v>
          </cell>
          <cell r="G28">
            <v>4.9000000000000004</v>
          </cell>
          <cell r="I28">
            <v>4</v>
          </cell>
          <cell r="J28">
            <v>4.3</v>
          </cell>
          <cell r="K28">
            <v>4.7</v>
          </cell>
          <cell r="L28">
            <v>5</v>
          </cell>
          <cell r="M28">
            <v>5.3</v>
          </cell>
          <cell r="N28">
            <v>5.6</v>
          </cell>
          <cell r="O28">
            <v>5.8</v>
          </cell>
          <cell r="P28">
            <v>6.1</v>
          </cell>
        </row>
        <row r="29">
          <cell r="B29" t="str">
            <v>SÃO CARLOS DO IVAÍ</v>
          </cell>
          <cell r="C29">
            <v>3.6</v>
          </cell>
          <cell r="D29">
            <v>4.9000000000000004</v>
          </cell>
          <cell r="E29">
            <v>4.7</v>
          </cell>
          <cell r="F29">
            <v>4.7</v>
          </cell>
          <cell r="G29">
            <v>5</v>
          </cell>
          <cell r="I29">
            <v>3.7</v>
          </cell>
          <cell r="J29">
            <v>4</v>
          </cell>
          <cell r="K29">
            <v>4.5</v>
          </cell>
          <cell r="L29">
            <v>4.7</v>
          </cell>
          <cell r="M29">
            <v>5</v>
          </cell>
          <cell r="N29">
            <v>5.3</v>
          </cell>
          <cell r="O29">
            <v>5.6</v>
          </cell>
          <cell r="P29">
            <v>5.9</v>
          </cell>
        </row>
        <row r="30">
          <cell r="B30" t="str">
            <v>MARQUINHO</v>
          </cell>
          <cell r="C30">
            <v>3.8</v>
          </cell>
          <cell r="D30">
            <v>3.9</v>
          </cell>
          <cell r="E30">
            <v>4.5999999999999996</v>
          </cell>
          <cell r="F30">
            <v>5.6</v>
          </cell>
          <cell r="G30">
            <v>5.3</v>
          </cell>
          <cell r="I30">
            <v>3.9</v>
          </cell>
          <cell r="J30">
            <v>4.2</v>
          </cell>
          <cell r="K30">
            <v>4.5999999999999996</v>
          </cell>
          <cell r="L30">
            <v>4.9000000000000004</v>
          </cell>
          <cell r="M30">
            <v>5.2</v>
          </cell>
          <cell r="N30">
            <v>5.5</v>
          </cell>
          <cell r="O30">
            <v>5.7</v>
          </cell>
          <cell r="P30">
            <v>6</v>
          </cell>
        </row>
        <row r="31">
          <cell r="B31" t="str">
            <v>RIO BONITO DO IGUAÇU</v>
          </cell>
          <cell r="C31">
            <v>4.7</v>
          </cell>
          <cell r="D31">
            <v>4.8</v>
          </cell>
          <cell r="E31">
            <v>5.0999999999999996</v>
          </cell>
          <cell r="F31">
            <v>5.2</v>
          </cell>
          <cell r="G31">
            <v>5.7</v>
          </cell>
          <cell r="I31">
            <v>4.8</v>
          </cell>
          <cell r="J31">
            <v>5.0999999999999996</v>
          </cell>
          <cell r="K31">
            <v>5.5</v>
          </cell>
          <cell r="L31">
            <v>5.7</v>
          </cell>
          <cell r="M31">
            <v>6</v>
          </cell>
          <cell r="N31">
            <v>6.2</v>
          </cell>
          <cell r="O31">
            <v>6.5</v>
          </cell>
          <cell r="P31">
            <v>6.7</v>
          </cell>
        </row>
        <row r="32">
          <cell r="B32" t="str">
            <v>LARANJEIRAS DO SUL</v>
          </cell>
          <cell r="C32">
            <v>3.7</v>
          </cell>
          <cell r="D32">
            <v>4.9000000000000004</v>
          </cell>
          <cell r="E32">
            <v>5.0999999999999996</v>
          </cell>
          <cell r="F32">
            <v>5.9</v>
          </cell>
          <cell r="G32">
            <v>6.4</v>
          </cell>
          <cell r="I32">
            <v>3.7</v>
          </cell>
          <cell r="J32">
            <v>4.0999999999999996</v>
          </cell>
          <cell r="K32">
            <v>4.5</v>
          </cell>
          <cell r="L32">
            <v>4.8</v>
          </cell>
          <cell r="M32">
            <v>5.0999999999999996</v>
          </cell>
          <cell r="N32">
            <v>5.3</v>
          </cell>
          <cell r="O32">
            <v>5.6</v>
          </cell>
          <cell r="P32">
            <v>5.9</v>
          </cell>
        </row>
        <row r="33">
          <cell r="B33" t="str">
            <v>BOM JESUS DO SUL</v>
          </cell>
          <cell r="C33" t="str">
            <v>-</v>
          </cell>
          <cell r="D33">
            <v>4.5</v>
          </cell>
          <cell r="E33">
            <v>6.3</v>
          </cell>
          <cell r="F33">
            <v>5.9</v>
          </cell>
          <cell r="G33">
            <v>6.7</v>
          </cell>
          <cell r="J33">
            <v>4.7</v>
          </cell>
          <cell r="K33">
            <v>5</v>
          </cell>
          <cell r="L33">
            <v>5.3</v>
          </cell>
          <cell r="M33">
            <v>5.5</v>
          </cell>
          <cell r="N33">
            <v>5.8</v>
          </cell>
          <cell r="O33">
            <v>6</v>
          </cell>
          <cell r="P33">
            <v>6.3</v>
          </cell>
        </row>
        <row r="34">
          <cell r="B34" t="str">
            <v>BUTIÁ</v>
          </cell>
          <cell r="C34">
            <v>2.6</v>
          </cell>
          <cell r="D34">
            <v>3.6</v>
          </cell>
          <cell r="E34">
            <v>3.5</v>
          </cell>
          <cell r="F34">
            <v>4.2</v>
          </cell>
          <cell r="G34">
            <v>4</v>
          </cell>
          <cell r="I34">
            <v>2.7</v>
          </cell>
          <cell r="J34">
            <v>3</v>
          </cell>
          <cell r="K34">
            <v>3.4</v>
          </cell>
          <cell r="L34">
            <v>3.7</v>
          </cell>
          <cell r="M34">
            <v>4</v>
          </cell>
          <cell r="N34">
            <v>4.3</v>
          </cell>
          <cell r="O34">
            <v>4.5999999999999996</v>
          </cell>
          <cell r="P34">
            <v>4.9000000000000004</v>
          </cell>
        </row>
        <row r="35">
          <cell r="B35" t="str">
            <v>PATIS</v>
          </cell>
          <cell r="C35">
            <v>3.2</v>
          </cell>
          <cell r="D35">
            <v>3.5</v>
          </cell>
          <cell r="E35">
            <v>4.5999999999999996</v>
          </cell>
          <cell r="F35">
            <v>4.4000000000000004</v>
          </cell>
          <cell r="G35">
            <v>4.7</v>
          </cell>
          <cell r="I35">
            <v>3.2</v>
          </cell>
          <cell r="J35">
            <v>3.6</v>
          </cell>
          <cell r="K35">
            <v>4</v>
          </cell>
          <cell r="L35">
            <v>4.3</v>
          </cell>
          <cell r="M35">
            <v>4.5999999999999996</v>
          </cell>
          <cell r="N35">
            <v>4.8</v>
          </cell>
          <cell r="O35">
            <v>5.0999999999999996</v>
          </cell>
          <cell r="P35">
            <v>5.4</v>
          </cell>
        </row>
        <row r="36">
          <cell r="B36" t="str">
            <v>CARMO DA MATA</v>
          </cell>
          <cell r="C36">
            <v>5</v>
          </cell>
          <cell r="D36">
            <v>3.2</v>
          </cell>
          <cell r="E36">
            <v>5.9</v>
          </cell>
          <cell r="F36">
            <v>6.1</v>
          </cell>
          <cell r="G36">
            <v>6.3</v>
          </cell>
          <cell r="I36">
            <v>5.0999999999999996</v>
          </cell>
          <cell r="J36">
            <v>5.4</v>
          </cell>
          <cell r="K36">
            <v>5.8</v>
          </cell>
          <cell r="L36">
            <v>6</v>
          </cell>
          <cell r="M36">
            <v>6.2</v>
          </cell>
          <cell r="N36">
            <v>6.5</v>
          </cell>
          <cell r="O36">
            <v>6.7</v>
          </cell>
          <cell r="P36">
            <v>6.9</v>
          </cell>
        </row>
        <row r="37">
          <cell r="B37" t="str">
            <v>IPUIÚNA</v>
          </cell>
          <cell r="C37">
            <v>5</v>
          </cell>
          <cell r="D37">
            <v>4.7</v>
          </cell>
          <cell r="E37">
            <v>5.4</v>
          </cell>
          <cell r="F37">
            <v>6.1</v>
          </cell>
          <cell r="G37">
            <v>5.6</v>
          </cell>
          <cell r="I37">
            <v>5.0999999999999996</v>
          </cell>
          <cell r="J37">
            <v>5.4</v>
          </cell>
          <cell r="K37">
            <v>5.8</v>
          </cell>
          <cell r="L37">
            <v>6</v>
          </cell>
          <cell r="M37">
            <v>6.3</v>
          </cell>
          <cell r="N37">
            <v>6.5</v>
          </cell>
          <cell r="O37">
            <v>6.7</v>
          </cell>
          <cell r="P37">
            <v>6.9</v>
          </cell>
        </row>
        <row r="38">
          <cell r="B38" t="str">
            <v>ACEGUA</v>
          </cell>
          <cell r="C38" t="str">
            <v>-</v>
          </cell>
          <cell r="D38" t="str">
            <v>-</v>
          </cell>
          <cell r="E38">
            <v>4.5999999999999996</v>
          </cell>
          <cell r="F38">
            <v>5.4</v>
          </cell>
          <cell r="G38">
            <v>5.4</v>
          </cell>
          <cell r="I38" t="str">
            <v>-</v>
          </cell>
          <cell r="J38" t="str">
            <v>-</v>
          </cell>
          <cell r="K38">
            <v>4.9000000000000004</v>
          </cell>
          <cell r="L38">
            <v>5.2</v>
          </cell>
          <cell r="M38">
            <v>5.4</v>
          </cell>
          <cell r="N38">
            <v>5.7</v>
          </cell>
          <cell r="O38">
            <v>6</v>
          </cell>
          <cell r="P38">
            <v>6.2</v>
          </cell>
        </row>
        <row r="39">
          <cell r="B39" t="str">
            <v>AGUA SANTA</v>
          </cell>
          <cell r="C39">
            <v>4.8</v>
          </cell>
          <cell r="D39">
            <v>4.9000000000000004</v>
          </cell>
          <cell r="E39">
            <v>4.5</v>
          </cell>
          <cell r="F39">
            <v>5.3</v>
          </cell>
          <cell r="G39">
            <v>5.7</v>
          </cell>
          <cell r="I39">
            <v>4.8</v>
          </cell>
          <cell r="J39">
            <v>5.2</v>
          </cell>
          <cell r="K39">
            <v>5.5</v>
          </cell>
          <cell r="L39">
            <v>5.8</v>
          </cell>
          <cell r="M39">
            <v>6.1</v>
          </cell>
          <cell r="N39">
            <v>6.3</v>
          </cell>
          <cell r="O39">
            <v>6.5</v>
          </cell>
          <cell r="P39">
            <v>6.8</v>
          </cell>
        </row>
        <row r="40">
          <cell r="B40" t="str">
            <v>AGUDO</v>
          </cell>
          <cell r="C40">
            <v>3.9</v>
          </cell>
          <cell r="D40">
            <v>3.9</v>
          </cell>
          <cell r="E40">
            <v>4.4000000000000004</v>
          </cell>
          <cell r="F40">
            <v>5</v>
          </cell>
          <cell r="G40">
            <v>5.3</v>
          </cell>
          <cell r="I40">
            <v>4</v>
          </cell>
          <cell r="J40">
            <v>4.3</v>
          </cell>
          <cell r="K40">
            <v>4.7</v>
          </cell>
          <cell r="L40">
            <v>5</v>
          </cell>
          <cell r="M40">
            <v>5.3</v>
          </cell>
          <cell r="N40">
            <v>5.5</v>
          </cell>
          <cell r="O40">
            <v>5.8</v>
          </cell>
          <cell r="P40">
            <v>6.1</v>
          </cell>
        </row>
        <row r="41">
          <cell r="B41" t="str">
            <v>AJURICABA</v>
          </cell>
          <cell r="C41" t="str">
            <v>-</v>
          </cell>
          <cell r="D41">
            <v>5.4</v>
          </cell>
          <cell r="E41">
            <v>6.3</v>
          </cell>
          <cell r="F41" t="str">
            <v>-</v>
          </cell>
          <cell r="G41">
            <v>6.2</v>
          </cell>
          <cell r="I41" t="str">
            <v>-</v>
          </cell>
          <cell r="J41">
            <v>5.6</v>
          </cell>
          <cell r="K41">
            <v>5.9</v>
          </cell>
          <cell r="L41">
            <v>6.1</v>
          </cell>
          <cell r="M41">
            <v>6.4</v>
          </cell>
          <cell r="N41">
            <v>6.6</v>
          </cell>
          <cell r="O41">
            <v>6.8</v>
          </cell>
          <cell r="P41">
            <v>7</v>
          </cell>
        </row>
        <row r="42">
          <cell r="B42" t="str">
            <v>ALECRIM</v>
          </cell>
          <cell r="C42" t="str">
            <v>-</v>
          </cell>
          <cell r="D42" t="str">
            <v>-</v>
          </cell>
          <cell r="E42" t="str">
            <v>-</v>
          </cell>
          <cell r="F42">
            <v>5.7</v>
          </cell>
          <cell r="G42" t="str">
            <v>-</v>
          </cell>
          <cell r="I42" t="str">
            <v>-</v>
          </cell>
          <cell r="J42" t="str">
            <v>-</v>
          </cell>
          <cell r="K42" t="str">
            <v>-</v>
          </cell>
          <cell r="L42">
            <v>5.9</v>
          </cell>
          <cell r="M42">
            <v>6.1</v>
          </cell>
          <cell r="N42">
            <v>6.4</v>
          </cell>
          <cell r="O42">
            <v>6.6</v>
          </cell>
          <cell r="P42">
            <v>6.8</v>
          </cell>
        </row>
        <row r="43">
          <cell r="B43" t="str">
            <v>ALEGRETE</v>
          </cell>
          <cell r="C43">
            <v>3.1</v>
          </cell>
          <cell r="D43">
            <v>4.0999999999999996</v>
          </cell>
          <cell r="E43">
            <v>4.2</v>
          </cell>
          <cell r="F43">
            <v>4.2</v>
          </cell>
          <cell r="G43">
            <v>5.0999999999999996</v>
          </cell>
          <cell r="I43">
            <v>3.2</v>
          </cell>
          <cell r="J43">
            <v>3.5</v>
          </cell>
          <cell r="K43">
            <v>3.9</v>
          </cell>
          <cell r="L43">
            <v>4.2</v>
          </cell>
          <cell r="M43">
            <v>4.5</v>
          </cell>
          <cell r="N43">
            <v>4.8</v>
          </cell>
          <cell r="O43">
            <v>5.0999999999999996</v>
          </cell>
          <cell r="P43">
            <v>5.4</v>
          </cell>
        </row>
        <row r="44">
          <cell r="B44" t="str">
            <v>ALEGRIA</v>
          </cell>
          <cell r="C44">
            <v>3.4</v>
          </cell>
          <cell r="D44">
            <v>4.4000000000000004</v>
          </cell>
          <cell r="E44">
            <v>5.0999999999999996</v>
          </cell>
          <cell r="F44">
            <v>5</v>
          </cell>
          <cell r="G44">
            <v>5.6</v>
          </cell>
          <cell r="I44">
            <v>3.5</v>
          </cell>
          <cell r="J44">
            <v>3.8</v>
          </cell>
          <cell r="K44">
            <v>4.2</v>
          </cell>
          <cell r="L44">
            <v>4.5</v>
          </cell>
          <cell r="M44">
            <v>4.8</v>
          </cell>
          <cell r="N44">
            <v>5.0999999999999996</v>
          </cell>
          <cell r="O44">
            <v>5.4</v>
          </cell>
          <cell r="P44">
            <v>5.7</v>
          </cell>
        </row>
        <row r="45">
          <cell r="B45" t="str">
            <v>ALPESTRE</v>
          </cell>
          <cell r="C45" t="str">
            <v>-</v>
          </cell>
          <cell r="D45">
            <v>4.5999999999999996</v>
          </cell>
          <cell r="E45" t="str">
            <v>-</v>
          </cell>
          <cell r="F45">
            <v>4.7</v>
          </cell>
          <cell r="G45" t="str">
            <v>-</v>
          </cell>
          <cell r="I45" t="str">
            <v>-</v>
          </cell>
          <cell r="J45">
            <v>4.8</v>
          </cell>
          <cell r="K45">
            <v>5.0999999999999996</v>
          </cell>
          <cell r="L45">
            <v>5.4</v>
          </cell>
          <cell r="M45">
            <v>5.7</v>
          </cell>
          <cell r="N45">
            <v>5.9</v>
          </cell>
          <cell r="O45">
            <v>6.2</v>
          </cell>
          <cell r="P45">
            <v>6.4</v>
          </cell>
        </row>
        <row r="46">
          <cell r="B46" t="str">
            <v>ALTO FELIZ</v>
          </cell>
          <cell r="C46" t="str">
            <v>-</v>
          </cell>
          <cell r="D46" t="str">
            <v>-</v>
          </cell>
          <cell r="E46" t="str">
            <v>-</v>
          </cell>
          <cell r="F46">
            <v>6.7</v>
          </cell>
          <cell r="G46" t="str">
            <v>-</v>
          </cell>
          <cell r="I46" t="str">
            <v>-</v>
          </cell>
          <cell r="J46" t="str">
            <v>-</v>
          </cell>
          <cell r="K46" t="str">
            <v>-</v>
          </cell>
          <cell r="L46">
            <v>6.9</v>
          </cell>
          <cell r="M46">
            <v>7</v>
          </cell>
          <cell r="N46">
            <v>7.2</v>
          </cell>
          <cell r="O46">
            <v>7.4</v>
          </cell>
          <cell r="P46">
            <v>7.6</v>
          </cell>
        </row>
        <row r="47">
          <cell r="B47" t="str">
            <v>ALVORADA</v>
          </cell>
          <cell r="C47">
            <v>3.9</v>
          </cell>
          <cell r="D47">
            <v>3.8</v>
          </cell>
          <cell r="E47">
            <v>4.0999999999999996</v>
          </cell>
          <cell r="F47">
            <v>4.3</v>
          </cell>
          <cell r="G47">
            <v>4.7</v>
          </cell>
          <cell r="I47">
            <v>4</v>
          </cell>
          <cell r="J47">
            <v>4.3</v>
          </cell>
          <cell r="K47">
            <v>4.7</v>
          </cell>
          <cell r="L47">
            <v>5</v>
          </cell>
          <cell r="M47">
            <v>5.3</v>
          </cell>
          <cell r="N47">
            <v>5.6</v>
          </cell>
          <cell r="O47">
            <v>5.8</v>
          </cell>
          <cell r="P47">
            <v>6.1</v>
          </cell>
        </row>
        <row r="48">
          <cell r="B48" t="str">
            <v>AMARAL FERRADOR</v>
          </cell>
          <cell r="C48" t="str">
            <v>-</v>
          </cell>
          <cell r="D48">
            <v>3.9</v>
          </cell>
          <cell r="E48" t="str">
            <v>-</v>
          </cell>
          <cell r="F48" t="str">
            <v>-</v>
          </cell>
          <cell r="G48">
            <v>4.8</v>
          </cell>
          <cell r="I48" t="str">
            <v>-</v>
          </cell>
          <cell r="J48">
            <v>4.0999999999999996</v>
          </cell>
          <cell r="K48">
            <v>4.4000000000000004</v>
          </cell>
          <cell r="L48">
            <v>4.7</v>
          </cell>
          <cell r="M48">
            <v>5</v>
          </cell>
          <cell r="N48">
            <v>5.2</v>
          </cell>
          <cell r="O48">
            <v>5.5</v>
          </cell>
          <cell r="P48">
            <v>5.8</v>
          </cell>
        </row>
        <row r="49">
          <cell r="B49" t="str">
            <v>AMETISTA DO SUL</v>
          </cell>
          <cell r="C49">
            <v>3.6</v>
          </cell>
          <cell r="D49">
            <v>4.7</v>
          </cell>
          <cell r="E49">
            <v>4.8</v>
          </cell>
          <cell r="F49">
            <v>4.5999999999999996</v>
          </cell>
          <cell r="G49">
            <v>5.6</v>
          </cell>
          <cell r="I49">
            <v>3.6</v>
          </cell>
          <cell r="J49">
            <v>4</v>
          </cell>
          <cell r="K49">
            <v>4.4000000000000004</v>
          </cell>
          <cell r="L49">
            <v>4.7</v>
          </cell>
          <cell r="M49">
            <v>5</v>
          </cell>
          <cell r="N49">
            <v>5.3</v>
          </cell>
          <cell r="O49">
            <v>5.5</v>
          </cell>
          <cell r="P49">
            <v>5.8</v>
          </cell>
        </row>
        <row r="50">
          <cell r="B50" t="str">
            <v>ANDRE DA ROCHA</v>
          </cell>
          <cell r="C50" t="str">
            <v>-</v>
          </cell>
          <cell r="D50">
            <v>4.5</v>
          </cell>
          <cell r="E50">
            <v>4.8</v>
          </cell>
          <cell r="F50">
            <v>4.7</v>
          </cell>
          <cell r="G50" t="str">
            <v>-</v>
          </cell>
          <cell r="I50" t="str">
            <v>-</v>
          </cell>
          <cell r="J50">
            <v>4.7</v>
          </cell>
          <cell r="K50">
            <v>5</v>
          </cell>
          <cell r="L50">
            <v>5.3</v>
          </cell>
          <cell r="M50">
            <v>5.5</v>
          </cell>
          <cell r="N50">
            <v>5.8</v>
          </cell>
          <cell r="O50">
            <v>6</v>
          </cell>
          <cell r="P50">
            <v>6.3</v>
          </cell>
        </row>
        <row r="51">
          <cell r="B51" t="str">
            <v>ANTA GORDA</v>
          </cell>
          <cell r="C51" t="str">
            <v>-</v>
          </cell>
          <cell r="D51" t="str">
            <v>-</v>
          </cell>
          <cell r="E51" t="str">
            <v>-</v>
          </cell>
          <cell r="F51">
            <v>5.3</v>
          </cell>
          <cell r="G51" t="str">
            <v>-</v>
          </cell>
          <cell r="I51" t="str">
            <v>-</v>
          </cell>
          <cell r="J51" t="str">
            <v>-</v>
          </cell>
          <cell r="K51" t="str">
            <v>-</v>
          </cell>
          <cell r="L51">
            <v>5.6</v>
          </cell>
          <cell r="M51">
            <v>5.8</v>
          </cell>
          <cell r="N51">
            <v>6.1</v>
          </cell>
          <cell r="O51">
            <v>6.3</v>
          </cell>
          <cell r="P51">
            <v>6.5</v>
          </cell>
        </row>
        <row r="52">
          <cell r="B52" t="str">
            <v>ANTONIO PRADO</v>
          </cell>
          <cell r="C52">
            <v>4.5999999999999996</v>
          </cell>
          <cell r="D52">
            <v>4.7</v>
          </cell>
          <cell r="E52">
            <v>4.8</v>
          </cell>
          <cell r="F52">
            <v>4.5</v>
          </cell>
          <cell r="G52">
            <v>5.0999999999999996</v>
          </cell>
          <cell r="I52">
            <v>4.7</v>
          </cell>
          <cell r="J52">
            <v>5</v>
          </cell>
          <cell r="K52">
            <v>5.4</v>
          </cell>
          <cell r="L52">
            <v>5.7</v>
          </cell>
          <cell r="M52">
            <v>5.9</v>
          </cell>
          <cell r="N52">
            <v>6.2</v>
          </cell>
          <cell r="O52">
            <v>6.4</v>
          </cell>
          <cell r="P52">
            <v>6.7</v>
          </cell>
        </row>
        <row r="53">
          <cell r="B53" t="str">
            <v>ARARICA</v>
          </cell>
          <cell r="C53">
            <v>3.9</v>
          </cell>
          <cell r="D53">
            <v>4.0999999999999996</v>
          </cell>
          <cell r="E53">
            <v>4.5999999999999996</v>
          </cell>
          <cell r="F53">
            <v>5.2</v>
          </cell>
          <cell r="G53">
            <v>5.4</v>
          </cell>
          <cell r="I53">
            <v>4</v>
          </cell>
          <cell r="J53">
            <v>4.3</v>
          </cell>
          <cell r="K53">
            <v>4.7</v>
          </cell>
          <cell r="L53">
            <v>5</v>
          </cell>
          <cell r="M53">
            <v>5.3</v>
          </cell>
          <cell r="N53">
            <v>5.5</v>
          </cell>
          <cell r="O53">
            <v>5.8</v>
          </cell>
          <cell r="P53">
            <v>6.1</v>
          </cell>
        </row>
        <row r="54">
          <cell r="B54" t="str">
            <v>ARATIBA</v>
          </cell>
          <cell r="C54" t="str">
            <v>-</v>
          </cell>
          <cell r="D54" t="str">
            <v>-</v>
          </cell>
          <cell r="E54">
            <v>6</v>
          </cell>
          <cell r="F54">
            <v>6.7</v>
          </cell>
          <cell r="G54">
            <v>7.4</v>
          </cell>
          <cell r="I54" t="str">
            <v>-</v>
          </cell>
          <cell r="J54" t="str">
            <v>-</v>
          </cell>
          <cell r="K54">
            <v>6.2</v>
          </cell>
          <cell r="L54">
            <v>6.4</v>
          </cell>
          <cell r="M54">
            <v>6.7</v>
          </cell>
          <cell r="N54">
            <v>6.9</v>
          </cell>
          <cell r="O54">
            <v>7.1</v>
          </cell>
          <cell r="P54">
            <v>7.3</v>
          </cell>
        </row>
        <row r="55">
          <cell r="B55" t="str">
            <v>ARROIO DO MEIO</v>
          </cell>
          <cell r="C55">
            <v>5.0999999999999996</v>
          </cell>
          <cell r="D55">
            <v>5.6</v>
          </cell>
          <cell r="E55">
            <v>6</v>
          </cell>
          <cell r="F55">
            <v>6.1</v>
          </cell>
          <cell r="G55">
            <v>6.4</v>
          </cell>
          <cell r="I55">
            <v>5.0999999999999996</v>
          </cell>
          <cell r="J55">
            <v>5.5</v>
          </cell>
          <cell r="K55">
            <v>5.8</v>
          </cell>
          <cell r="L55">
            <v>6.1</v>
          </cell>
          <cell r="M55">
            <v>6.3</v>
          </cell>
          <cell r="N55">
            <v>6.5</v>
          </cell>
          <cell r="O55">
            <v>6.8</v>
          </cell>
          <cell r="P55">
            <v>7</v>
          </cell>
        </row>
        <row r="56">
          <cell r="B56" t="str">
            <v>ARROIO DO SAL</v>
          </cell>
          <cell r="C56">
            <v>5</v>
          </cell>
          <cell r="D56">
            <v>4.7</v>
          </cell>
          <cell r="E56">
            <v>4.9000000000000004</v>
          </cell>
          <cell r="F56">
            <v>5.6</v>
          </cell>
          <cell r="G56">
            <v>5.8</v>
          </cell>
          <cell r="I56">
            <v>5.0999999999999996</v>
          </cell>
          <cell r="J56">
            <v>5.4</v>
          </cell>
          <cell r="K56">
            <v>5.8</v>
          </cell>
          <cell r="L56">
            <v>6</v>
          </cell>
          <cell r="M56">
            <v>6.2</v>
          </cell>
          <cell r="N56">
            <v>6.5</v>
          </cell>
          <cell r="O56">
            <v>6.7</v>
          </cell>
          <cell r="P56">
            <v>6.9</v>
          </cell>
        </row>
        <row r="57">
          <cell r="B57" t="str">
            <v>ARROIO DO PADRE</v>
          </cell>
          <cell r="C57" t="str">
            <v>-</v>
          </cell>
          <cell r="D57">
            <v>4.2</v>
          </cell>
          <cell r="E57">
            <v>3.7</v>
          </cell>
          <cell r="F57">
            <v>4.5999999999999996</v>
          </cell>
          <cell r="G57">
            <v>4.8</v>
          </cell>
          <cell r="I57" t="str">
            <v>-</v>
          </cell>
          <cell r="J57">
            <v>4.4000000000000004</v>
          </cell>
          <cell r="K57">
            <v>4.7</v>
          </cell>
          <cell r="L57">
            <v>5</v>
          </cell>
          <cell r="M57">
            <v>5.3</v>
          </cell>
          <cell r="N57">
            <v>5.6</v>
          </cell>
          <cell r="O57">
            <v>5.8</v>
          </cell>
          <cell r="P57">
            <v>6.1</v>
          </cell>
        </row>
        <row r="58">
          <cell r="B58" t="str">
            <v>ARROIO DOS RATOS</v>
          </cell>
          <cell r="C58">
            <v>4.2</v>
          </cell>
          <cell r="D58">
            <v>4.4000000000000004</v>
          </cell>
          <cell r="E58">
            <v>4.3</v>
          </cell>
          <cell r="F58">
            <v>5.2</v>
          </cell>
          <cell r="G58">
            <v>5.7</v>
          </cell>
          <cell r="I58">
            <v>4.3</v>
          </cell>
          <cell r="J58">
            <v>4.5999999999999996</v>
          </cell>
          <cell r="K58">
            <v>5</v>
          </cell>
          <cell r="L58">
            <v>5.3</v>
          </cell>
          <cell r="M58">
            <v>5.6</v>
          </cell>
          <cell r="N58">
            <v>5.8</v>
          </cell>
          <cell r="O58">
            <v>6.1</v>
          </cell>
          <cell r="P58">
            <v>6.4</v>
          </cell>
        </row>
        <row r="59">
          <cell r="B59" t="str">
            <v>ARROIO DO TIGRE</v>
          </cell>
          <cell r="C59" t="str">
            <v>-</v>
          </cell>
          <cell r="D59">
            <v>3.9</v>
          </cell>
          <cell r="E59">
            <v>4.8</v>
          </cell>
          <cell r="F59" t="str">
            <v>-</v>
          </cell>
          <cell r="G59">
            <v>4.5</v>
          </cell>
          <cell r="I59" t="str">
            <v>-</v>
          </cell>
          <cell r="J59">
            <v>4.0999999999999996</v>
          </cell>
          <cell r="K59">
            <v>4.4000000000000004</v>
          </cell>
          <cell r="L59">
            <v>4.7</v>
          </cell>
          <cell r="M59">
            <v>5</v>
          </cell>
          <cell r="N59">
            <v>5.2</v>
          </cell>
          <cell r="O59">
            <v>5.5</v>
          </cell>
          <cell r="P59">
            <v>5.8</v>
          </cell>
        </row>
        <row r="60">
          <cell r="B60" t="str">
            <v>ARROIO GRANDE</v>
          </cell>
          <cell r="C60">
            <v>3.2</v>
          </cell>
          <cell r="D60">
            <v>3.7</v>
          </cell>
          <cell r="E60">
            <v>3.7</v>
          </cell>
          <cell r="F60">
            <v>4.5999999999999996</v>
          </cell>
          <cell r="G60">
            <v>4.3</v>
          </cell>
          <cell r="I60">
            <v>3.2</v>
          </cell>
          <cell r="J60">
            <v>3.6</v>
          </cell>
          <cell r="K60">
            <v>4</v>
          </cell>
          <cell r="L60">
            <v>4.3</v>
          </cell>
          <cell r="M60">
            <v>4.5999999999999996</v>
          </cell>
          <cell r="N60">
            <v>4.8</v>
          </cell>
          <cell r="O60">
            <v>5.0999999999999996</v>
          </cell>
          <cell r="P60">
            <v>5.4</v>
          </cell>
        </row>
        <row r="61">
          <cell r="B61" t="str">
            <v>ARVOREZINHA</v>
          </cell>
          <cell r="C61">
            <v>2.9</v>
          </cell>
          <cell r="D61">
            <v>4</v>
          </cell>
          <cell r="E61">
            <v>4.2</v>
          </cell>
          <cell r="F61">
            <v>5.2</v>
          </cell>
          <cell r="G61">
            <v>5.5</v>
          </cell>
          <cell r="I61">
            <v>3</v>
          </cell>
          <cell r="J61">
            <v>3.3</v>
          </cell>
          <cell r="K61">
            <v>3.7</v>
          </cell>
          <cell r="L61">
            <v>4</v>
          </cell>
          <cell r="M61">
            <v>4.3</v>
          </cell>
          <cell r="N61">
            <v>4.5999999999999996</v>
          </cell>
          <cell r="O61">
            <v>4.9000000000000004</v>
          </cell>
          <cell r="P61">
            <v>5.2</v>
          </cell>
        </row>
        <row r="62">
          <cell r="B62" t="str">
            <v>AUGUSTO PESTANA</v>
          </cell>
          <cell r="C62" t="str">
            <v>-</v>
          </cell>
          <cell r="D62" t="str">
            <v>-</v>
          </cell>
          <cell r="E62" t="str">
            <v>-</v>
          </cell>
          <cell r="F62">
            <v>5.9</v>
          </cell>
          <cell r="G62" t="str">
            <v>-</v>
          </cell>
          <cell r="I62" t="str">
            <v>-</v>
          </cell>
          <cell r="J62" t="str">
            <v>-</v>
          </cell>
          <cell r="K62" t="str">
            <v>-</v>
          </cell>
          <cell r="L62">
            <v>6.1</v>
          </cell>
          <cell r="M62">
            <v>6.3</v>
          </cell>
          <cell r="N62">
            <v>6.6</v>
          </cell>
          <cell r="O62">
            <v>6.8</v>
          </cell>
          <cell r="P62">
            <v>7</v>
          </cell>
        </row>
        <row r="63">
          <cell r="B63" t="str">
            <v>BAGE</v>
          </cell>
          <cell r="C63">
            <v>3.6</v>
          </cell>
          <cell r="D63">
            <v>4.0999999999999996</v>
          </cell>
          <cell r="E63">
            <v>3.8</v>
          </cell>
          <cell r="F63">
            <v>4.8</v>
          </cell>
          <cell r="G63">
            <v>5</v>
          </cell>
          <cell r="I63">
            <v>3.6</v>
          </cell>
          <cell r="J63">
            <v>4</v>
          </cell>
          <cell r="K63">
            <v>4.4000000000000004</v>
          </cell>
          <cell r="L63">
            <v>4.7</v>
          </cell>
          <cell r="M63">
            <v>4.9000000000000004</v>
          </cell>
          <cell r="N63">
            <v>5.2</v>
          </cell>
          <cell r="O63">
            <v>5.5</v>
          </cell>
          <cell r="P63">
            <v>5.8</v>
          </cell>
        </row>
        <row r="64">
          <cell r="B64" t="str">
            <v>BALNEARIO PINHAL</v>
          </cell>
          <cell r="C64">
            <v>3.6</v>
          </cell>
          <cell r="D64">
            <v>3.8</v>
          </cell>
          <cell r="E64">
            <v>4.4000000000000004</v>
          </cell>
          <cell r="F64">
            <v>4.3</v>
          </cell>
          <cell r="G64">
            <v>4.5999999999999996</v>
          </cell>
          <cell r="I64">
            <v>3.7</v>
          </cell>
          <cell r="J64">
            <v>4</v>
          </cell>
          <cell r="K64">
            <v>4.4000000000000004</v>
          </cell>
          <cell r="L64">
            <v>4.7</v>
          </cell>
          <cell r="M64">
            <v>5</v>
          </cell>
          <cell r="N64">
            <v>5.3</v>
          </cell>
          <cell r="O64">
            <v>5.5</v>
          </cell>
          <cell r="P64">
            <v>5.8</v>
          </cell>
        </row>
        <row r="65">
          <cell r="B65" t="str">
            <v>BARAO</v>
          </cell>
          <cell r="C65" t="str">
            <v>-</v>
          </cell>
          <cell r="D65" t="str">
            <v>-</v>
          </cell>
          <cell r="E65">
            <v>4.5999999999999996</v>
          </cell>
          <cell r="F65">
            <v>5.7</v>
          </cell>
          <cell r="G65">
            <v>6</v>
          </cell>
          <cell r="I65" t="str">
            <v>-</v>
          </cell>
          <cell r="J65" t="str">
            <v>-</v>
          </cell>
          <cell r="K65">
            <v>4.9000000000000004</v>
          </cell>
          <cell r="L65">
            <v>5.2</v>
          </cell>
          <cell r="M65">
            <v>5.4</v>
          </cell>
          <cell r="N65">
            <v>5.7</v>
          </cell>
          <cell r="O65">
            <v>6</v>
          </cell>
          <cell r="P65">
            <v>6.2</v>
          </cell>
        </row>
        <row r="66">
          <cell r="B66" t="str">
            <v>BARRA DO GUARITA</v>
          </cell>
          <cell r="C66" t="str">
            <v>-</v>
          </cell>
          <cell r="D66">
            <v>4.5</v>
          </cell>
          <cell r="E66">
            <v>2.8</v>
          </cell>
          <cell r="F66" t="str">
            <v>-</v>
          </cell>
          <cell r="G66">
            <v>4.0999999999999996</v>
          </cell>
          <cell r="I66" t="str">
            <v>-</v>
          </cell>
          <cell r="J66">
            <v>4.7</v>
          </cell>
          <cell r="K66">
            <v>5</v>
          </cell>
          <cell r="L66">
            <v>5.3</v>
          </cell>
          <cell r="M66">
            <v>5.6</v>
          </cell>
          <cell r="N66">
            <v>5.8</v>
          </cell>
          <cell r="O66">
            <v>6.1</v>
          </cell>
          <cell r="P66">
            <v>6.3</v>
          </cell>
        </row>
        <row r="67">
          <cell r="B67" t="str">
            <v>BARRA DO QUARAI</v>
          </cell>
          <cell r="C67">
            <v>3.6</v>
          </cell>
          <cell r="D67">
            <v>4.2</v>
          </cell>
          <cell r="E67">
            <v>4.5999999999999996</v>
          </cell>
          <cell r="F67">
            <v>4.7</v>
          </cell>
          <cell r="G67">
            <v>5</v>
          </cell>
          <cell r="I67">
            <v>3.7</v>
          </cell>
          <cell r="J67">
            <v>4</v>
          </cell>
          <cell r="K67">
            <v>4.5</v>
          </cell>
          <cell r="L67">
            <v>4.7</v>
          </cell>
          <cell r="M67">
            <v>5</v>
          </cell>
          <cell r="N67">
            <v>5.3</v>
          </cell>
          <cell r="O67">
            <v>5.6</v>
          </cell>
          <cell r="P67">
            <v>5.9</v>
          </cell>
        </row>
        <row r="68">
          <cell r="B68" t="str">
            <v>BARRA DO RIBEIRO</v>
          </cell>
          <cell r="C68">
            <v>3.9</v>
          </cell>
          <cell r="D68">
            <v>3.7</v>
          </cell>
          <cell r="E68">
            <v>4.5</v>
          </cell>
          <cell r="F68">
            <v>4.5999999999999996</v>
          </cell>
          <cell r="G68">
            <v>4.8</v>
          </cell>
          <cell r="I68">
            <v>4</v>
          </cell>
          <cell r="J68">
            <v>4.3</v>
          </cell>
          <cell r="K68">
            <v>4.7</v>
          </cell>
          <cell r="L68">
            <v>5</v>
          </cell>
          <cell r="M68">
            <v>5.3</v>
          </cell>
          <cell r="N68">
            <v>5.6</v>
          </cell>
          <cell r="O68">
            <v>5.8</v>
          </cell>
          <cell r="P68">
            <v>6.1</v>
          </cell>
        </row>
        <row r="69">
          <cell r="B69" t="str">
            <v>BARRA DO RIO AZUL</v>
          </cell>
          <cell r="C69" t="str">
            <v>-</v>
          </cell>
          <cell r="D69" t="str">
            <v>-</v>
          </cell>
          <cell r="E69" t="str">
            <v>-</v>
          </cell>
          <cell r="F69">
            <v>5.8</v>
          </cell>
          <cell r="G69" t="str">
            <v>-</v>
          </cell>
          <cell r="I69" t="str">
            <v>-</v>
          </cell>
          <cell r="J69" t="str">
            <v>-</v>
          </cell>
          <cell r="K69" t="str">
            <v>-</v>
          </cell>
          <cell r="L69">
            <v>6</v>
          </cell>
          <cell r="M69">
            <v>6.2</v>
          </cell>
          <cell r="N69">
            <v>6.5</v>
          </cell>
          <cell r="O69">
            <v>6.7</v>
          </cell>
          <cell r="P69">
            <v>6.9</v>
          </cell>
        </row>
        <row r="70">
          <cell r="B70" t="str">
            <v>BARRA FUNDA</v>
          </cell>
          <cell r="C70" t="str">
            <v>-</v>
          </cell>
          <cell r="D70">
            <v>4.9000000000000004</v>
          </cell>
          <cell r="E70" t="str">
            <v>-</v>
          </cell>
          <cell r="F70" t="str">
            <v>-</v>
          </cell>
          <cell r="G70" t="str">
            <v>-</v>
          </cell>
          <cell r="I70" t="str">
            <v>-</v>
          </cell>
          <cell r="J70">
            <v>5.0999999999999996</v>
          </cell>
          <cell r="K70">
            <v>5.4</v>
          </cell>
          <cell r="L70">
            <v>5.7</v>
          </cell>
          <cell r="M70">
            <v>5.9</v>
          </cell>
          <cell r="N70">
            <v>6.2</v>
          </cell>
          <cell r="O70">
            <v>6.4</v>
          </cell>
          <cell r="P70">
            <v>6.6</v>
          </cell>
        </row>
        <row r="71">
          <cell r="B71" t="str">
            <v>BARROS CASSAL</v>
          </cell>
          <cell r="C71" t="str">
            <v>-</v>
          </cell>
          <cell r="D71">
            <v>3.9</v>
          </cell>
          <cell r="E71">
            <v>3.8</v>
          </cell>
          <cell r="F71">
            <v>4.2</v>
          </cell>
          <cell r="G71">
            <v>4.5999999999999996</v>
          </cell>
          <cell r="I71" t="str">
            <v>-</v>
          </cell>
          <cell r="J71">
            <v>4.0999999999999996</v>
          </cell>
          <cell r="K71">
            <v>4.4000000000000004</v>
          </cell>
          <cell r="L71">
            <v>4.7</v>
          </cell>
          <cell r="M71">
            <v>5</v>
          </cell>
          <cell r="N71">
            <v>5.2</v>
          </cell>
          <cell r="O71">
            <v>5.5</v>
          </cell>
          <cell r="P71">
            <v>5.8</v>
          </cell>
        </row>
        <row r="72">
          <cell r="B72" t="str">
            <v>BENJAMIN CONSTANT DO SUL</v>
          </cell>
          <cell r="C72" t="str">
            <v>-</v>
          </cell>
          <cell r="D72">
            <v>4.0999999999999996</v>
          </cell>
          <cell r="E72" t="str">
            <v>-</v>
          </cell>
          <cell r="F72" t="str">
            <v>-</v>
          </cell>
          <cell r="G72" t="str">
            <v>-</v>
          </cell>
          <cell r="I72" t="str">
            <v>-</v>
          </cell>
          <cell r="J72">
            <v>4.3</v>
          </cell>
          <cell r="K72">
            <v>4.7</v>
          </cell>
          <cell r="L72">
            <v>5</v>
          </cell>
          <cell r="M72">
            <v>5.2</v>
          </cell>
          <cell r="N72">
            <v>5.5</v>
          </cell>
          <cell r="O72">
            <v>5.8</v>
          </cell>
          <cell r="P72">
            <v>6</v>
          </cell>
        </row>
        <row r="73">
          <cell r="B73" t="str">
            <v>BENTO GONCALVES</v>
          </cell>
          <cell r="C73">
            <v>4.5999999999999996</v>
          </cell>
          <cell r="D73">
            <v>5.3</v>
          </cell>
          <cell r="E73">
            <v>5.2</v>
          </cell>
          <cell r="F73">
            <v>6.1</v>
          </cell>
          <cell r="G73">
            <v>6</v>
          </cell>
          <cell r="I73">
            <v>4.5999999999999996</v>
          </cell>
          <cell r="J73">
            <v>5</v>
          </cell>
          <cell r="K73">
            <v>5.4</v>
          </cell>
          <cell r="L73">
            <v>5.6</v>
          </cell>
          <cell r="M73">
            <v>5.9</v>
          </cell>
          <cell r="N73">
            <v>6.1</v>
          </cell>
          <cell r="O73">
            <v>6.4</v>
          </cell>
          <cell r="P73">
            <v>6.6</v>
          </cell>
        </row>
        <row r="74">
          <cell r="B74" t="str">
            <v>BOA VISTA DAS MISSOES</v>
          </cell>
          <cell r="C74">
            <v>3</v>
          </cell>
          <cell r="D74">
            <v>3.7</v>
          </cell>
          <cell r="E74" t="str">
            <v>-</v>
          </cell>
          <cell r="F74">
            <v>4.9000000000000004</v>
          </cell>
          <cell r="G74" t="str">
            <v>-</v>
          </cell>
          <cell r="I74">
            <v>3.1</v>
          </cell>
          <cell r="J74">
            <v>3.4</v>
          </cell>
          <cell r="K74">
            <v>3.9</v>
          </cell>
          <cell r="L74">
            <v>4.0999999999999996</v>
          </cell>
          <cell r="M74">
            <v>4.4000000000000004</v>
          </cell>
          <cell r="N74">
            <v>4.7</v>
          </cell>
          <cell r="O74">
            <v>5</v>
          </cell>
          <cell r="P74">
            <v>5.3</v>
          </cell>
        </row>
        <row r="75">
          <cell r="B75" t="str">
            <v>BOA VISTA DO BURICA</v>
          </cell>
          <cell r="C75" t="str">
            <v>-</v>
          </cell>
          <cell r="D75">
            <v>5.8</v>
          </cell>
          <cell r="E75">
            <v>5.5</v>
          </cell>
          <cell r="F75" t="str">
            <v>-</v>
          </cell>
          <cell r="G75">
            <v>6.5</v>
          </cell>
          <cell r="I75" t="str">
            <v>-</v>
          </cell>
          <cell r="J75">
            <v>5.9</v>
          </cell>
          <cell r="K75">
            <v>6.2</v>
          </cell>
          <cell r="L75">
            <v>6.4</v>
          </cell>
          <cell r="M75">
            <v>6.7</v>
          </cell>
          <cell r="N75">
            <v>6.9</v>
          </cell>
          <cell r="O75">
            <v>7.1</v>
          </cell>
          <cell r="P75">
            <v>7.3</v>
          </cell>
        </row>
        <row r="76">
          <cell r="B76" t="str">
            <v>BOA VISTA DO CADEADO</v>
          </cell>
          <cell r="C76" t="str">
            <v>-</v>
          </cell>
          <cell r="D76">
            <v>4.5</v>
          </cell>
          <cell r="E76">
            <v>5</v>
          </cell>
          <cell r="F76">
            <v>5.6</v>
          </cell>
          <cell r="G76" t="str">
            <v>-</v>
          </cell>
          <cell r="I76" t="str">
            <v>-</v>
          </cell>
          <cell r="J76">
            <v>4.7</v>
          </cell>
          <cell r="K76">
            <v>5</v>
          </cell>
          <cell r="L76">
            <v>5.3</v>
          </cell>
          <cell r="M76">
            <v>5.5</v>
          </cell>
          <cell r="N76">
            <v>5.8</v>
          </cell>
          <cell r="O76">
            <v>6</v>
          </cell>
          <cell r="P76">
            <v>6.3</v>
          </cell>
        </row>
        <row r="77">
          <cell r="B77" t="str">
            <v>BOA VISTA DO INCRA</v>
          </cell>
          <cell r="C77">
            <v>4.4000000000000004</v>
          </cell>
          <cell r="D77">
            <v>3.8</v>
          </cell>
          <cell r="E77">
            <v>4.7</v>
          </cell>
          <cell r="F77">
            <v>5.4</v>
          </cell>
          <cell r="G77">
            <v>4.5999999999999996</v>
          </cell>
          <cell r="I77">
            <v>4.4000000000000004</v>
          </cell>
          <cell r="J77">
            <v>4.8</v>
          </cell>
          <cell r="K77">
            <v>5.2</v>
          </cell>
          <cell r="L77">
            <v>5.4</v>
          </cell>
          <cell r="M77">
            <v>5.7</v>
          </cell>
          <cell r="N77">
            <v>6</v>
          </cell>
          <cell r="O77">
            <v>6.2</v>
          </cell>
          <cell r="P77">
            <v>6.5</v>
          </cell>
        </row>
        <row r="78">
          <cell r="B78" t="str">
            <v>BOM JESUS</v>
          </cell>
          <cell r="C78">
            <v>3.4</v>
          </cell>
          <cell r="D78">
            <v>3.9</v>
          </cell>
          <cell r="E78">
            <v>4</v>
          </cell>
          <cell r="F78">
            <v>4.2</v>
          </cell>
          <cell r="G78">
            <v>5.5</v>
          </cell>
          <cell r="I78">
            <v>3.4</v>
          </cell>
          <cell r="J78">
            <v>3.8</v>
          </cell>
          <cell r="K78">
            <v>4.2</v>
          </cell>
          <cell r="L78">
            <v>4.5</v>
          </cell>
          <cell r="M78">
            <v>4.8</v>
          </cell>
          <cell r="N78">
            <v>5.0999999999999996</v>
          </cell>
          <cell r="O78">
            <v>5.3</v>
          </cell>
          <cell r="P78">
            <v>5.6</v>
          </cell>
        </row>
        <row r="79">
          <cell r="B79" t="str">
            <v>BOM PRINCIPIO</v>
          </cell>
          <cell r="C79" t="str">
            <v>-</v>
          </cell>
          <cell r="D79">
            <v>5.0999999999999996</v>
          </cell>
          <cell r="E79">
            <v>6</v>
          </cell>
          <cell r="F79">
            <v>6.4</v>
          </cell>
          <cell r="G79">
            <v>6.7</v>
          </cell>
          <cell r="I79" t="str">
            <v>-</v>
          </cell>
          <cell r="J79">
            <v>5.3</v>
          </cell>
          <cell r="K79">
            <v>5.6</v>
          </cell>
          <cell r="L79">
            <v>5.9</v>
          </cell>
          <cell r="M79">
            <v>6.1</v>
          </cell>
          <cell r="N79">
            <v>6.3</v>
          </cell>
          <cell r="O79">
            <v>6.6</v>
          </cell>
          <cell r="P79">
            <v>6.8</v>
          </cell>
        </row>
        <row r="80">
          <cell r="B80" t="str">
            <v>BOM PROGRESSO</v>
          </cell>
          <cell r="C80" t="str">
            <v>-</v>
          </cell>
          <cell r="D80">
            <v>4.4000000000000004</v>
          </cell>
          <cell r="E80">
            <v>5.0999999999999996</v>
          </cell>
          <cell r="F80">
            <v>5.0999999999999996</v>
          </cell>
          <cell r="G80" t="str">
            <v>-</v>
          </cell>
          <cell r="I80" t="str">
            <v>-</v>
          </cell>
          <cell r="J80">
            <v>4.5999999999999996</v>
          </cell>
          <cell r="K80">
            <v>4.9000000000000004</v>
          </cell>
          <cell r="L80">
            <v>5.2</v>
          </cell>
          <cell r="M80">
            <v>5.4</v>
          </cell>
          <cell r="N80">
            <v>5.7</v>
          </cell>
          <cell r="O80">
            <v>6</v>
          </cell>
          <cell r="P80">
            <v>6.2</v>
          </cell>
        </row>
        <row r="81">
          <cell r="B81" t="str">
            <v>BOM RETIRO DO SUL</v>
          </cell>
          <cell r="C81">
            <v>4.5</v>
          </cell>
          <cell r="D81">
            <v>4.4000000000000004</v>
          </cell>
          <cell r="E81">
            <v>5.2</v>
          </cell>
          <cell r="F81">
            <v>5.9</v>
          </cell>
          <cell r="G81">
            <v>6.1</v>
          </cell>
          <cell r="I81">
            <v>4.5999999999999996</v>
          </cell>
          <cell r="J81">
            <v>4.9000000000000004</v>
          </cell>
          <cell r="K81">
            <v>5.3</v>
          </cell>
          <cell r="L81">
            <v>5.6</v>
          </cell>
          <cell r="M81">
            <v>5.8</v>
          </cell>
          <cell r="N81">
            <v>6.1</v>
          </cell>
          <cell r="O81">
            <v>6.3</v>
          </cell>
          <cell r="P81">
            <v>6.6</v>
          </cell>
        </row>
        <row r="82">
          <cell r="B82" t="str">
            <v>BOSSOROCA</v>
          </cell>
          <cell r="C82" t="str">
            <v>-</v>
          </cell>
          <cell r="D82">
            <v>3.4</v>
          </cell>
          <cell r="E82">
            <v>5.3</v>
          </cell>
          <cell r="F82">
            <v>4.5999999999999996</v>
          </cell>
          <cell r="G82">
            <v>5.3</v>
          </cell>
          <cell r="I82" t="str">
            <v>-</v>
          </cell>
          <cell r="J82">
            <v>3.6</v>
          </cell>
          <cell r="K82">
            <v>3.9</v>
          </cell>
          <cell r="L82">
            <v>4.2</v>
          </cell>
          <cell r="M82">
            <v>4.5</v>
          </cell>
          <cell r="N82">
            <v>4.8</v>
          </cell>
          <cell r="O82">
            <v>5.0999999999999996</v>
          </cell>
          <cell r="P82">
            <v>5.4</v>
          </cell>
        </row>
        <row r="83">
          <cell r="B83" t="str">
            <v>BOZANO</v>
          </cell>
          <cell r="C83" t="str">
            <v>-</v>
          </cell>
          <cell r="D83">
            <v>4.3</v>
          </cell>
          <cell r="E83">
            <v>5.3</v>
          </cell>
          <cell r="F83">
            <v>5.3</v>
          </cell>
          <cell r="G83" t="str">
            <v>-</v>
          </cell>
          <cell r="I83" t="str">
            <v>-</v>
          </cell>
          <cell r="J83">
            <v>4.5</v>
          </cell>
          <cell r="K83">
            <v>4.9000000000000004</v>
          </cell>
          <cell r="L83">
            <v>5.0999999999999996</v>
          </cell>
          <cell r="M83">
            <v>5.4</v>
          </cell>
          <cell r="N83">
            <v>5.7</v>
          </cell>
          <cell r="O83">
            <v>5.9</v>
          </cell>
          <cell r="P83">
            <v>6.2</v>
          </cell>
        </row>
        <row r="84">
          <cell r="B84" t="str">
            <v>BRAGA</v>
          </cell>
          <cell r="C84" t="str">
            <v>-</v>
          </cell>
          <cell r="D84">
            <v>2.4</v>
          </cell>
          <cell r="E84">
            <v>3.7</v>
          </cell>
          <cell r="F84">
            <v>5.0999999999999996</v>
          </cell>
          <cell r="G84" t="str">
            <v>-</v>
          </cell>
          <cell r="I84" t="str">
            <v>-</v>
          </cell>
          <cell r="J84">
            <v>2.6</v>
          </cell>
          <cell r="K84">
            <v>2.9</v>
          </cell>
          <cell r="L84">
            <v>3.1</v>
          </cell>
          <cell r="M84">
            <v>3.4</v>
          </cell>
          <cell r="N84">
            <v>3.7</v>
          </cell>
          <cell r="O84">
            <v>4</v>
          </cell>
          <cell r="P84">
            <v>4.3</v>
          </cell>
        </row>
        <row r="85">
          <cell r="B85" t="str">
            <v>BUTIA</v>
          </cell>
          <cell r="C85">
            <v>2.6</v>
          </cell>
          <cell r="D85">
            <v>3.6</v>
          </cell>
          <cell r="E85">
            <v>3.5</v>
          </cell>
          <cell r="F85">
            <v>4.2</v>
          </cell>
          <cell r="G85">
            <v>4</v>
          </cell>
          <cell r="I85">
            <v>2.7</v>
          </cell>
          <cell r="J85">
            <v>3</v>
          </cell>
          <cell r="K85">
            <v>3.4</v>
          </cell>
          <cell r="L85">
            <v>3.7</v>
          </cell>
          <cell r="M85">
            <v>4</v>
          </cell>
          <cell r="N85">
            <v>4.3</v>
          </cell>
          <cell r="O85">
            <v>4.5999999999999996</v>
          </cell>
          <cell r="P85">
            <v>4.9000000000000004</v>
          </cell>
        </row>
        <row r="86">
          <cell r="B86" t="str">
            <v>CACAPAVA DO SUL</v>
          </cell>
          <cell r="C86">
            <v>3.5</v>
          </cell>
          <cell r="D86">
            <v>3.8</v>
          </cell>
          <cell r="E86">
            <v>4</v>
          </cell>
          <cell r="F86">
            <v>4.3</v>
          </cell>
          <cell r="G86">
            <v>4.9000000000000004</v>
          </cell>
          <cell r="I86">
            <v>3.5</v>
          </cell>
          <cell r="J86">
            <v>3.9</v>
          </cell>
          <cell r="K86">
            <v>4.3</v>
          </cell>
          <cell r="L86">
            <v>4.5999999999999996</v>
          </cell>
          <cell r="M86">
            <v>4.8</v>
          </cell>
          <cell r="N86">
            <v>5.0999999999999996</v>
          </cell>
          <cell r="O86">
            <v>5.4</v>
          </cell>
          <cell r="P86">
            <v>5.7</v>
          </cell>
        </row>
        <row r="87">
          <cell r="B87" t="str">
            <v>CACEQUI</v>
          </cell>
          <cell r="C87">
            <v>2.9</v>
          </cell>
          <cell r="D87">
            <v>4.3</v>
          </cell>
          <cell r="E87" t="str">
            <v>-</v>
          </cell>
          <cell r="F87">
            <v>5</v>
          </cell>
          <cell r="G87">
            <v>4.4000000000000004</v>
          </cell>
          <cell r="I87">
            <v>3</v>
          </cell>
          <cell r="J87">
            <v>3.3</v>
          </cell>
          <cell r="K87">
            <v>3.7</v>
          </cell>
          <cell r="L87">
            <v>4</v>
          </cell>
          <cell r="M87">
            <v>4.3</v>
          </cell>
          <cell r="N87">
            <v>4.5999999999999996</v>
          </cell>
          <cell r="O87">
            <v>4.9000000000000004</v>
          </cell>
          <cell r="P87">
            <v>5.2</v>
          </cell>
        </row>
        <row r="88">
          <cell r="B88" t="str">
            <v>CACHOEIRA DO SUL</v>
          </cell>
          <cell r="C88">
            <v>4.0999999999999996</v>
          </cell>
          <cell r="D88">
            <v>4.0999999999999996</v>
          </cell>
          <cell r="E88">
            <v>4.2</v>
          </cell>
          <cell r="F88">
            <v>4.5</v>
          </cell>
          <cell r="G88">
            <v>5</v>
          </cell>
          <cell r="I88">
            <v>4.2</v>
          </cell>
          <cell r="J88">
            <v>4.5</v>
          </cell>
          <cell r="K88">
            <v>4.9000000000000004</v>
          </cell>
          <cell r="L88">
            <v>5.2</v>
          </cell>
          <cell r="M88">
            <v>5.5</v>
          </cell>
          <cell r="N88">
            <v>5.7</v>
          </cell>
          <cell r="O88">
            <v>6</v>
          </cell>
          <cell r="P88">
            <v>6.3</v>
          </cell>
        </row>
        <row r="89">
          <cell r="B89" t="str">
            <v>CACHOEIRINHA</v>
          </cell>
          <cell r="C89">
            <v>4.3</v>
          </cell>
          <cell r="D89">
            <v>4.5</v>
          </cell>
          <cell r="E89">
            <v>4.5999999999999996</v>
          </cell>
          <cell r="F89">
            <v>5.0999999999999996</v>
          </cell>
          <cell r="G89">
            <v>5.3</v>
          </cell>
          <cell r="I89">
            <v>4.3</v>
          </cell>
          <cell r="J89">
            <v>4.7</v>
          </cell>
          <cell r="K89">
            <v>5.0999999999999996</v>
          </cell>
          <cell r="L89">
            <v>5.4</v>
          </cell>
          <cell r="M89">
            <v>5.6</v>
          </cell>
          <cell r="N89">
            <v>5.9</v>
          </cell>
          <cell r="O89">
            <v>6.1</v>
          </cell>
          <cell r="P89">
            <v>6.4</v>
          </cell>
        </row>
        <row r="90">
          <cell r="B90" t="str">
            <v>CACIQUE DOBLE</v>
          </cell>
          <cell r="C90" t="str">
            <v>-</v>
          </cell>
          <cell r="D90">
            <v>4.0999999999999996</v>
          </cell>
          <cell r="E90">
            <v>3.1</v>
          </cell>
          <cell r="F90">
            <v>6.2</v>
          </cell>
          <cell r="G90" t="str">
            <v>-</v>
          </cell>
          <cell r="I90" t="str">
            <v>-</v>
          </cell>
          <cell r="J90">
            <v>4.3</v>
          </cell>
          <cell r="K90">
            <v>4.5999999999999996</v>
          </cell>
          <cell r="L90">
            <v>4.9000000000000004</v>
          </cell>
          <cell r="M90">
            <v>5.2</v>
          </cell>
          <cell r="N90">
            <v>5.4</v>
          </cell>
          <cell r="O90">
            <v>5.7</v>
          </cell>
          <cell r="P90">
            <v>6</v>
          </cell>
        </row>
        <row r="91">
          <cell r="B91" t="str">
            <v>CAIBATE</v>
          </cell>
          <cell r="C91" t="str">
            <v>-</v>
          </cell>
          <cell r="D91" t="str">
            <v>-</v>
          </cell>
          <cell r="E91">
            <v>3.8</v>
          </cell>
          <cell r="F91" t="str">
            <v>-</v>
          </cell>
          <cell r="G91" t="str">
            <v>-</v>
          </cell>
          <cell r="I91" t="str">
            <v>-</v>
          </cell>
          <cell r="J91" t="str">
            <v>-</v>
          </cell>
          <cell r="K91">
            <v>4.0999999999999996</v>
          </cell>
          <cell r="L91">
            <v>4.3</v>
          </cell>
          <cell r="M91">
            <v>4.5999999999999996</v>
          </cell>
          <cell r="N91">
            <v>4.9000000000000004</v>
          </cell>
          <cell r="O91">
            <v>5.2</v>
          </cell>
          <cell r="P91">
            <v>5.5</v>
          </cell>
        </row>
        <row r="92">
          <cell r="B92" t="str">
            <v>CAICARA</v>
          </cell>
          <cell r="C92" t="str">
            <v>-</v>
          </cell>
          <cell r="D92" t="str">
            <v>-</v>
          </cell>
          <cell r="E92" t="str">
            <v>-</v>
          </cell>
          <cell r="F92">
            <v>4.8</v>
          </cell>
          <cell r="G92" t="str">
            <v>-</v>
          </cell>
          <cell r="I92" t="str">
            <v>-</v>
          </cell>
          <cell r="J92" t="str">
            <v>-</v>
          </cell>
          <cell r="K92" t="str">
            <v>-</v>
          </cell>
          <cell r="L92">
            <v>5.0999999999999996</v>
          </cell>
          <cell r="M92">
            <v>5.4</v>
          </cell>
          <cell r="N92">
            <v>5.6</v>
          </cell>
          <cell r="O92">
            <v>5.9</v>
          </cell>
          <cell r="P92">
            <v>6.2</v>
          </cell>
        </row>
        <row r="93">
          <cell r="B93" t="str">
            <v>CAMAQUA</v>
          </cell>
          <cell r="C93">
            <v>4.0999999999999996</v>
          </cell>
          <cell r="D93">
            <v>4.5</v>
          </cell>
          <cell r="E93">
            <v>4.5</v>
          </cell>
          <cell r="F93">
            <v>4.9000000000000004</v>
          </cell>
          <cell r="G93">
            <v>5.2</v>
          </cell>
          <cell r="I93">
            <v>4.2</v>
          </cell>
          <cell r="J93">
            <v>4.5</v>
          </cell>
          <cell r="K93">
            <v>5</v>
          </cell>
          <cell r="L93">
            <v>5.2</v>
          </cell>
          <cell r="M93">
            <v>5.5</v>
          </cell>
          <cell r="N93">
            <v>5.8</v>
          </cell>
          <cell r="O93">
            <v>6</v>
          </cell>
          <cell r="P93">
            <v>6.3</v>
          </cell>
        </row>
        <row r="94">
          <cell r="B94" t="str">
            <v>CAMBARA DO SUL</v>
          </cell>
          <cell r="C94" t="str">
            <v>-</v>
          </cell>
          <cell r="D94">
            <v>3.2</v>
          </cell>
          <cell r="E94" t="str">
            <v>-</v>
          </cell>
          <cell r="F94">
            <v>4.5999999999999996</v>
          </cell>
          <cell r="G94">
            <v>4</v>
          </cell>
          <cell r="I94" t="str">
            <v>-</v>
          </cell>
          <cell r="J94">
            <v>3.4</v>
          </cell>
          <cell r="K94">
            <v>3.7</v>
          </cell>
          <cell r="L94">
            <v>4</v>
          </cell>
          <cell r="M94">
            <v>4.3</v>
          </cell>
          <cell r="N94">
            <v>4.5999999999999996</v>
          </cell>
          <cell r="O94">
            <v>4.9000000000000004</v>
          </cell>
          <cell r="P94">
            <v>5.2</v>
          </cell>
        </row>
        <row r="95">
          <cell r="B95" t="str">
            <v>CAMPESTRE DA SERRA</v>
          </cell>
          <cell r="C95" t="str">
            <v>-</v>
          </cell>
          <cell r="D95">
            <v>5.0999999999999996</v>
          </cell>
          <cell r="E95">
            <v>5.3</v>
          </cell>
          <cell r="F95">
            <v>6.5</v>
          </cell>
          <cell r="G95">
            <v>6.4</v>
          </cell>
          <cell r="I95" t="str">
            <v>-</v>
          </cell>
          <cell r="J95">
            <v>5.3</v>
          </cell>
          <cell r="K95">
            <v>5.6</v>
          </cell>
          <cell r="L95">
            <v>5.9</v>
          </cell>
          <cell r="M95">
            <v>6.1</v>
          </cell>
          <cell r="N95">
            <v>6.3</v>
          </cell>
          <cell r="O95">
            <v>6.6</v>
          </cell>
          <cell r="P95">
            <v>6.8</v>
          </cell>
        </row>
        <row r="96">
          <cell r="B96" t="str">
            <v>CAMPINA DAS MISSOES</v>
          </cell>
          <cell r="C96" t="str">
            <v>-</v>
          </cell>
          <cell r="D96">
            <v>5.4</v>
          </cell>
          <cell r="E96">
            <v>5.0999999999999996</v>
          </cell>
          <cell r="F96" t="str">
            <v>-</v>
          </cell>
          <cell r="G96">
            <v>6.1</v>
          </cell>
          <cell r="I96" t="str">
            <v>-</v>
          </cell>
          <cell r="J96">
            <v>5.6</v>
          </cell>
          <cell r="K96">
            <v>5.9</v>
          </cell>
          <cell r="L96">
            <v>6.1</v>
          </cell>
          <cell r="M96">
            <v>6.4</v>
          </cell>
          <cell r="N96">
            <v>6.6</v>
          </cell>
          <cell r="O96">
            <v>6.8</v>
          </cell>
          <cell r="P96">
            <v>7</v>
          </cell>
        </row>
        <row r="97">
          <cell r="B97" t="str">
            <v>CAMPINAS DO SUL</v>
          </cell>
          <cell r="C97">
            <v>2.8</v>
          </cell>
          <cell r="D97">
            <v>4.5999999999999996</v>
          </cell>
          <cell r="E97">
            <v>5.2</v>
          </cell>
          <cell r="F97">
            <v>5.0999999999999996</v>
          </cell>
          <cell r="G97">
            <v>5.4</v>
          </cell>
          <cell r="I97">
            <v>2.8</v>
          </cell>
          <cell r="J97">
            <v>3.2</v>
          </cell>
          <cell r="K97">
            <v>3.6</v>
          </cell>
          <cell r="L97">
            <v>3.9</v>
          </cell>
          <cell r="M97">
            <v>4.2</v>
          </cell>
          <cell r="N97">
            <v>4.5</v>
          </cell>
          <cell r="O97">
            <v>4.8</v>
          </cell>
          <cell r="P97">
            <v>5.0999999999999996</v>
          </cell>
        </row>
        <row r="98">
          <cell r="B98" t="str">
            <v>CAMPO BOM</v>
          </cell>
          <cell r="C98">
            <v>5</v>
          </cell>
          <cell r="D98">
            <v>5.3</v>
          </cell>
          <cell r="E98">
            <v>5.8</v>
          </cell>
          <cell r="F98">
            <v>6.2</v>
          </cell>
          <cell r="G98">
            <v>6.2</v>
          </cell>
          <cell r="I98">
            <v>5</v>
          </cell>
          <cell r="J98">
            <v>5.4</v>
          </cell>
          <cell r="K98">
            <v>5.7</v>
          </cell>
          <cell r="L98">
            <v>6</v>
          </cell>
          <cell r="M98">
            <v>6.2</v>
          </cell>
          <cell r="N98">
            <v>6.5</v>
          </cell>
          <cell r="O98">
            <v>6.7</v>
          </cell>
          <cell r="P98">
            <v>6.9</v>
          </cell>
        </row>
        <row r="99">
          <cell r="B99" t="str">
            <v>CAMPO NOVO</v>
          </cell>
          <cell r="C99">
            <v>3.7</v>
          </cell>
          <cell r="D99">
            <v>4.2</v>
          </cell>
          <cell r="E99" t="str">
            <v>-</v>
          </cell>
          <cell r="F99">
            <v>5.2</v>
          </cell>
          <cell r="G99" t="str">
            <v>-</v>
          </cell>
          <cell r="I99">
            <v>3.7</v>
          </cell>
          <cell r="J99">
            <v>4.0999999999999996</v>
          </cell>
          <cell r="K99">
            <v>4.5</v>
          </cell>
          <cell r="L99">
            <v>4.8</v>
          </cell>
          <cell r="M99">
            <v>5.0999999999999996</v>
          </cell>
          <cell r="N99">
            <v>5.3</v>
          </cell>
          <cell r="O99">
            <v>5.6</v>
          </cell>
          <cell r="P99">
            <v>5.9</v>
          </cell>
        </row>
        <row r="100">
          <cell r="B100" t="str">
            <v>CAMPOS BORGES</v>
          </cell>
          <cell r="C100">
            <v>3.7</v>
          </cell>
          <cell r="D100">
            <v>4.4000000000000004</v>
          </cell>
          <cell r="E100">
            <v>4.7</v>
          </cell>
          <cell r="F100">
            <v>5.6</v>
          </cell>
          <cell r="G100">
            <v>5.4</v>
          </cell>
          <cell r="I100">
            <v>3.8</v>
          </cell>
          <cell r="J100">
            <v>4.0999999999999996</v>
          </cell>
          <cell r="K100">
            <v>4.5</v>
          </cell>
          <cell r="L100">
            <v>4.8</v>
          </cell>
          <cell r="M100">
            <v>5.0999999999999996</v>
          </cell>
          <cell r="N100">
            <v>5.4</v>
          </cell>
          <cell r="O100">
            <v>5.7</v>
          </cell>
          <cell r="P100">
            <v>5.9</v>
          </cell>
        </row>
        <row r="101">
          <cell r="B101" t="str">
            <v>CANDELARIA</v>
          </cell>
          <cell r="C101">
            <v>3.4</v>
          </cell>
          <cell r="D101">
            <v>4.5</v>
          </cell>
          <cell r="E101">
            <v>4.2</v>
          </cell>
          <cell r="F101">
            <v>4.5999999999999996</v>
          </cell>
          <cell r="G101">
            <v>5.0999999999999996</v>
          </cell>
          <cell r="I101">
            <v>3.4</v>
          </cell>
          <cell r="J101">
            <v>3.8</v>
          </cell>
          <cell r="K101">
            <v>4.2</v>
          </cell>
          <cell r="L101">
            <v>4.5</v>
          </cell>
          <cell r="M101">
            <v>4.8</v>
          </cell>
          <cell r="N101">
            <v>5</v>
          </cell>
          <cell r="O101">
            <v>5.3</v>
          </cell>
          <cell r="P101">
            <v>5.6</v>
          </cell>
        </row>
        <row r="102">
          <cell r="B102" t="str">
            <v>CANDIDO GODOI</v>
          </cell>
          <cell r="C102">
            <v>5.7</v>
          </cell>
          <cell r="D102">
            <v>6.1</v>
          </cell>
          <cell r="E102">
            <v>6.7</v>
          </cell>
          <cell r="F102">
            <v>6.1</v>
          </cell>
          <cell r="G102">
            <v>6.9</v>
          </cell>
          <cell r="I102">
            <v>5.8</v>
          </cell>
          <cell r="J102">
            <v>6.1</v>
          </cell>
          <cell r="K102">
            <v>6.4</v>
          </cell>
          <cell r="L102">
            <v>6.6</v>
          </cell>
          <cell r="M102">
            <v>6.8</v>
          </cell>
          <cell r="N102">
            <v>7</v>
          </cell>
          <cell r="O102">
            <v>7.2</v>
          </cell>
          <cell r="P102">
            <v>7.4</v>
          </cell>
        </row>
        <row r="103">
          <cell r="B103" t="str">
            <v>CANDIOTA</v>
          </cell>
          <cell r="C103" t="str">
            <v>-</v>
          </cell>
          <cell r="D103">
            <v>3.8</v>
          </cell>
          <cell r="E103">
            <v>4</v>
          </cell>
          <cell r="F103">
            <v>5</v>
          </cell>
          <cell r="G103">
            <v>4.9000000000000004</v>
          </cell>
          <cell r="I103" t="str">
            <v>-</v>
          </cell>
          <cell r="J103">
            <v>4</v>
          </cell>
          <cell r="K103">
            <v>4.3</v>
          </cell>
          <cell r="L103">
            <v>4.5999999999999996</v>
          </cell>
          <cell r="M103">
            <v>4.9000000000000004</v>
          </cell>
          <cell r="N103">
            <v>5.2</v>
          </cell>
          <cell r="O103">
            <v>5.4</v>
          </cell>
          <cell r="P103">
            <v>5.7</v>
          </cell>
        </row>
        <row r="104">
          <cell r="B104" t="str">
            <v>CANELA</v>
          </cell>
          <cell r="C104">
            <v>4</v>
          </cell>
          <cell r="D104">
            <v>4.3</v>
          </cell>
          <cell r="E104">
            <v>4.2</v>
          </cell>
          <cell r="F104">
            <v>5.2</v>
          </cell>
          <cell r="G104">
            <v>5.2</v>
          </cell>
          <cell r="I104">
            <v>4.0999999999999996</v>
          </cell>
          <cell r="J104">
            <v>4.4000000000000004</v>
          </cell>
          <cell r="K104">
            <v>4.8</v>
          </cell>
          <cell r="L104">
            <v>5.0999999999999996</v>
          </cell>
          <cell r="M104">
            <v>5.4</v>
          </cell>
          <cell r="N104">
            <v>5.6</v>
          </cell>
          <cell r="O104">
            <v>5.9</v>
          </cell>
          <cell r="P104">
            <v>6.2</v>
          </cell>
        </row>
        <row r="105">
          <cell r="B105" t="str">
            <v>CANGUCU</v>
          </cell>
          <cell r="C105">
            <v>3.6</v>
          </cell>
          <cell r="D105">
            <v>4.5</v>
          </cell>
          <cell r="E105">
            <v>5</v>
          </cell>
          <cell r="F105">
            <v>5.3</v>
          </cell>
          <cell r="G105">
            <v>5.5</v>
          </cell>
          <cell r="I105">
            <v>3.7</v>
          </cell>
          <cell r="J105">
            <v>4</v>
          </cell>
          <cell r="K105">
            <v>4.4000000000000004</v>
          </cell>
          <cell r="L105">
            <v>4.7</v>
          </cell>
          <cell r="M105">
            <v>5</v>
          </cell>
          <cell r="N105">
            <v>5.3</v>
          </cell>
          <cell r="O105">
            <v>5.5</v>
          </cell>
          <cell r="P105">
            <v>5.8</v>
          </cell>
        </row>
        <row r="106">
          <cell r="B106" t="str">
            <v>CANOAS</v>
          </cell>
          <cell r="C106">
            <v>3.8</v>
          </cell>
          <cell r="D106">
            <v>4.0999999999999996</v>
          </cell>
          <cell r="E106">
            <v>4.4000000000000004</v>
          </cell>
          <cell r="F106">
            <v>4.8</v>
          </cell>
          <cell r="G106">
            <v>4.9000000000000004</v>
          </cell>
          <cell r="I106">
            <v>3.8</v>
          </cell>
          <cell r="J106">
            <v>4.2</v>
          </cell>
          <cell r="K106">
            <v>4.5999999999999996</v>
          </cell>
          <cell r="L106">
            <v>4.9000000000000004</v>
          </cell>
          <cell r="M106">
            <v>5.2</v>
          </cell>
          <cell r="N106">
            <v>5.4</v>
          </cell>
          <cell r="O106">
            <v>5.7</v>
          </cell>
          <cell r="P106">
            <v>6</v>
          </cell>
        </row>
        <row r="107">
          <cell r="B107" t="str">
            <v>CAPAO BONITO DO SUL</v>
          </cell>
          <cell r="C107" t="str">
            <v>-</v>
          </cell>
          <cell r="D107">
            <v>3</v>
          </cell>
          <cell r="E107">
            <v>3.5</v>
          </cell>
          <cell r="F107">
            <v>4.9000000000000004</v>
          </cell>
          <cell r="G107">
            <v>5.7</v>
          </cell>
          <cell r="I107" t="str">
            <v>-</v>
          </cell>
          <cell r="J107">
            <v>3.2</v>
          </cell>
          <cell r="K107">
            <v>3.6</v>
          </cell>
          <cell r="L107">
            <v>3.8</v>
          </cell>
          <cell r="M107">
            <v>4.0999999999999996</v>
          </cell>
          <cell r="N107">
            <v>4.4000000000000004</v>
          </cell>
          <cell r="O107">
            <v>4.7</v>
          </cell>
          <cell r="P107">
            <v>5</v>
          </cell>
        </row>
        <row r="108">
          <cell r="B108" t="str">
            <v>CAPAO DA CANOA</v>
          </cell>
          <cell r="C108">
            <v>3.4</v>
          </cell>
          <cell r="D108">
            <v>4.3</v>
          </cell>
          <cell r="E108">
            <v>4.4000000000000004</v>
          </cell>
          <cell r="F108">
            <v>5</v>
          </cell>
          <cell r="G108">
            <v>4.8</v>
          </cell>
          <cell r="I108">
            <v>3.5</v>
          </cell>
          <cell r="J108">
            <v>3.8</v>
          </cell>
          <cell r="K108">
            <v>4.2</v>
          </cell>
          <cell r="L108">
            <v>4.5</v>
          </cell>
          <cell r="M108">
            <v>4.8</v>
          </cell>
          <cell r="N108">
            <v>5.0999999999999996</v>
          </cell>
          <cell r="O108">
            <v>5.4</v>
          </cell>
          <cell r="P108">
            <v>5.6</v>
          </cell>
        </row>
        <row r="109">
          <cell r="B109" t="str">
            <v>CAPAO DO CIPO</v>
          </cell>
          <cell r="C109" t="str">
            <v>-</v>
          </cell>
          <cell r="D109">
            <v>3.9</v>
          </cell>
          <cell r="E109">
            <v>4.5999999999999996</v>
          </cell>
          <cell r="F109">
            <v>4.9000000000000004</v>
          </cell>
          <cell r="G109">
            <v>5.6</v>
          </cell>
          <cell r="I109" t="str">
            <v>-</v>
          </cell>
          <cell r="J109">
            <v>4.0999999999999996</v>
          </cell>
          <cell r="K109">
            <v>4.4000000000000004</v>
          </cell>
          <cell r="L109">
            <v>4.7</v>
          </cell>
          <cell r="M109">
            <v>5</v>
          </cell>
          <cell r="N109">
            <v>5.2</v>
          </cell>
          <cell r="O109">
            <v>5.5</v>
          </cell>
          <cell r="P109">
            <v>5.8</v>
          </cell>
        </row>
        <row r="110">
          <cell r="B110" t="str">
            <v>CAPAO DO LEAO</v>
          </cell>
          <cell r="C110">
            <v>3</v>
          </cell>
          <cell r="D110">
            <v>4</v>
          </cell>
          <cell r="E110">
            <v>4.0999999999999996</v>
          </cell>
          <cell r="F110">
            <v>5.0999999999999996</v>
          </cell>
          <cell r="G110">
            <v>4.8</v>
          </cell>
          <cell r="I110">
            <v>3.1</v>
          </cell>
          <cell r="J110">
            <v>3.4</v>
          </cell>
          <cell r="K110">
            <v>3.8</v>
          </cell>
          <cell r="L110">
            <v>4.0999999999999996</v>
          </cell>
          <cell r="M110">
            <v>4.4000000000000004</v>
          </cell>
          <cell r="N110">
            <v>4.7</v>
          </cell>
          <cell r="O110">
            <v>5</v>
          </cell>
          <cell r="P110">
            <v>5.3</v>
          </cell>
        </row>
        <row r="111">
          <cell r="B111" t="str">
            <v>CAPIVARI DO SUL</v>
          </cell>
          <cell r="C111">
            <v>3.4</v>
          </cell>
          <cell r="D111">
            <v>4.5999999999999996</v>
          </cell>
          <cell r="E111">
            <v>5.2</v>
          </cell>
          <cell r="F111">
            <v>5.4</v>
          </cell>
          <cell r="G111">
            <v>6</v>
          </cell>
          <cell r="I111">
            <v>3.4</v>
          </cell>
          <cell r="J111">
            <v>3.8</v>
          </cell>
          <cell r="K111">
            <v>4.2</v>
          </cell>
          <cell r="L111">
            <v>4.5</v>
          </cell>
          <cell r="M111">
            <v>4.8</v>
          </cell>
          <cell r="N111">
            <v>5.0999999999999996</v>
          </cell>
          <cell r="O111">
            <v>5.3</v>
          </cell>
          <cell r="P111">
            <v>5.6</v>
          </cell>
        </row>
        <row r="112">
          <cell r="B112" t="str">
            <v>CAPELA DE SANTANA</v>
          </cell>
          <cell r="C112">
            <v>3.6</v>
          </cell>
          <cell r="D112">
            <v>4.8</v>
          </cell>
          <cell r="E112">
            <v>4.4000000000000004</v>
          </cell>
          <cell r="F112">
            <v>5.6</v>
          </cell>
          <cell r="G112">
            <v>5.4</v>
          </cell>
          <cell r="I112">
            <v>3.7</v>
          </cell>
          <cell r="J112">
            <v>4</v>
          </cell>
          <cell r="K112">
            <v>4.4000000000000004</v>
          </cell>
          <cell r="L112">
            <v>4.7</v>
          </cell>
          <cell r="M112">
            <v>5</v>
          </cell>
          <cell r="N112">
            <v>5.3</v>
          </cell>
          <cell r="O112">
            <v>5.5</v>
          </cell>
          <cell r="P112">
            <v>5.8</v>
          </cell>
        </row>
        <row r="113">
          <cell r="B113" t="str">
            <v>CAPITAO</v>
          </cell>
          <cell r="C113">
            <v>4.8</v>
          </cell>
          <cell r="D113">
            <v>5</v>
          </cell>
          <cell r="E113">
            <v>4.7</v>
          </cell>
          <cell r="F113">
            <v>5.4</v>
          </cell>
          <cell r="G113">
            <v>6.3</v>
          </cell>
          <cell r="I113">
            <v>4.9000000000000004</v>
          </cell>
          <cell r="J113">
            <v>5.2</v>
          </cell>
          <cell r="K113">
            <v>5.6</v>
          </cell>
          <cell r="L113">
            <v>5.8</v>
          </cell>
          <cell r="M113">
            <v>6.1</v>
          </cell>
          <cell r="N113">
            <v>6.3</v>
          </cell>
          <cell r="O113">
            <v>6.6</v>
          </cell>
          <cell r="P113">
            <v>6.8</v>
          </cell>
        </row>
        <row r="114">
          <cell r="B114" t="str">
            <v>CARAZINHO</v>
          </cell>
          <cell r="C114">
            <v>3.7</v>
          </cell>
          <cell r="D114">
            <v>4.3</v>
          </cell>
          <cell r="E114">
            <v>4.7</v>
          </cell>
          <cell r="F114">
            <v>5</v>
          </cell>
          <cell r="G114">
            <v>5.4</v>
          </cell>
          <cell r="I114">
            <v>3.7</v>
          </cell>
          <cell r="J114">
            <v>4.0999999999999996</v>
          </cell>
          <cell r="K114">
            <v>4.5</v>
          </cell>
          <cell r="L114">
            <v>4.8</v>
          </cell>
          <cell r="M114">
            <v>5.0999999999999996</v>
          </cell>
          <cell r="N114">
            <v>5.3</v>
          </cell>
          <cell r="O114">
            <v>5.6</v>
          </cell>
          <cell r="P114">
            <v>5.9</v>
          </cell>
        </row>
        <row r="115">
          <cell r="B115" t="str">
            <v>CARAA</v>
          </cell>
          <cell r="C115" t="str">
            <v>-</v>
          </cell>
          <cell r="D115">
            <v>3.7</v>
          </cell>
          <cell r="E115" t="str">
            <v>-</v>
          </cell>
          <cell r="F115">
            <v>4.5999999999999996</v>
          </cell>
          <cell r="G115" t="str">
            <v>-</v>
          </cell>
          <cell r="I115" t="str">
            <v>-</v>
          </cell>
          <cell r="J115">
            <v>3.9</v>
          </cell>
          <cell r="K115">
            <v>4.2</v>
          </cell>
          <cell r="L115">
            <v>4.5</v>
          </cell>
          <cell r="M115">
            <v>4.8</v>
          </cell>
          <cell r="N115">
            <v>5.0999999999999996</v>
          </cell>
          <cell r="O115">
            <v>5.3</v>
          </cell>
          <cell r="P115">
            <v>5.6</v>
          </cell>
        </row>
        <row r="116">
          <cell r="B116" t="str">
            <v>CARLOS BARBOSA</v>
          </cell>
          <cell r="C116">
            <v>4.4000000000000004</v>
          </cell>
          <cell r="D116">
            <v>4.9000000000000004</v>
          </cell>
          <cell r="E116">
            <v>4.9000000000000004</v>
          </cell>
          <cell r="F116">
            <v>6</v>
          </cell>
          <cell r="G116">
            <v>6.5</v>
          </cell>
          <cell r="I116">
            <v>4.5</v>
          </cell>
          <cell r="J116">
            <v>4.8</v>
          </cell>
          <cell r="K116">
            <v>5.2</v>
          </cell>
          <cell r="L116">
            <v>5.5</v>
          </cell>
          <cell r="M116">
            <v>5.7</v>
          </cell>
          <cell r="N116">
            <v>6</v>
          </cell>
          <cell r="O116">
            <v>6.2</v>
          </cell>
          <cell r="P116">
            <v>6.5</v>
          </cell>
        </row>
        <row r="117">
          <cell r="B117" t="str">
            <v>CARLOS GOMES</v>
          </cell>
          <cell r="C117" t="str">
            <v>-</v>
          </cell>
          <cell r="D117" t="str">
            <v>-</v>
          </cell>
          <cell r="E117" t="str">
            <v>-</v>
          </cell>
          <cell r="F117">
            <v>5.6</v>
          </cell>
          <cell r="G117" t="str">
            <v>-</v>
          </cell>
          <cell r="I117" t="str">
            <v>-</v>
          </cell>
          <cell r="J117" t="str">
            <v>-</v>
          </cell>
          <cell r="K117" t="str">
            <v>-</v>
          </cell>
          <cell r="L117">
            <v>5.9</v>
          </cell>
          <cell r="M117">
            <v>6.1</v>
          </cell>
          <cell r="N117">
            <v>6.3</v>
          </cell>
          <cell r="O117">
            <v>6.6</v>
          </cell>
          <cell r="P117">
            <v>6.8</v>
          </cell>
        </row>
        <row r="118">
          <cell r="B118" t="str">
            <v>CASCA</v>
          </cell>
          <cell r="C118">
            <v>5.0999999999999996</v>
          </cell>
          <cell r="D118">
            <v>5.8</v>
          </cell>
          <cell r="E118">
            <v>5.8</v>
          </cell>
          <cell r="F118">
            <v>6.1</v>
          </cell>
          <cell r="G118">
            <v>6.3</v>
          </cell>
          <cell r="I118">
            <v>5.0999999999999996</v>
          </cell>
          <cell r="J118">
            <v>5.4</v>
          </cell>
          <cell r="K118">
            <v>5.8</v>
          </cell>
          <cell r="L118">
            <v>6</v>
          </cell>
          <cell r="M118">
            <v>6.3</v>
          </cell>
          <cell r="N118">
            <v>6.5</v>
          </cell>
          <cell r="O118">
            <v>6.7</v>
          </cell>
          <cell r="P118">
            <v>7</v>
          </cell>
        </row>
        <row r="119">
          <cell r="B119" t="str">
            <v>CASEIROS</v>
          </cell>
          <cell r="C119">
            <v>3</v>
          </cell>
          <cell r="D119">
            <v>4</v>
          </cell>
          <cell r="E119">
            <v>4.7</v>
          </cell>
          <cell r="F119">
            <v>5.3</v>
          </cell>
          <cell r="G119">
            <v>5.4</v>
          </cell>
          <cell r="I119">
            <v>3.1</v>
          </cell>
          <cell r="J119">
            <v>3.4</v>
          </cell>
          <cell r="K119">
            <v>3.9</v>
          </cell>
          <cell r="L119">
            <v>4.0999999999999996</v>
          </cell>
          <cell r="M119">
            <v>4.4000000000000004</v>
          </cell>
          <cell r="N119">
            <v>4.7</v>
          </cell>
          <cell r="O119">
            <v>5</v>
          </cell>
          <cell r="P119">
            <v>5.3</v>
          </cell>
        </row>
        <row r="120">
          <cell r="B120" t="str">
            <v>CATUIPE</v>
          </cell>
          <cell r="C120">
            <v>3.3</v>
          </cell>
          <cell r="D120">
            <v>3.9</v>
          </cell>
          <cell r="E120">
            <v>4.7</v>
          </cell>
          <cell r="F120">
            <v>5.2</v>
          </cell>
          <cell r="G120">
            <v>5.4</v>
          </cell>
          <cell r="I120">
            <v>3.4</v>
          </cell>
          <cell r="J120">
            <v>3.7</v>
          </cell>
          <cell r="K120">
            <v>4.0999999999999996</v>
          </cell>
          <cell r="L120">
            <v>4.4000000000000004</v>
          </cell>
          <cell r="M120">
            <v>4.7</v>
          </cell>
          <cell r="N120">
            <v>5</v>
          </cell>
          <cell r="O120">
            <v>5.3</v>
          </cell>
          <cell r="P120">
            <v>5.6</v>
          </cell>
        </row>
        <row r="121">
          <cell r="B121" t="str">
            <v>CAXIAS DO SUL</v>
          </cell>
          <cell r="C121">
            <v>4.4000000000000004</v>
          </cell>
          <cell r="D121">
            <v>5.0999999999999996</v>
          </cell>
          <cell r="E121">
            <v>5.4</v>
          </cell>
          <cell r="F121">
            <v>5.7</v>
          </cell>
          <cell r="G121">
            <v>5.7</v>
          </cell>
          <cell r="I121">
            <v>4.5</v>
          </cell>
          <cell r="J121">
            <v>4.8</v>
          </cell>
          <cell r="K121">
            <v>5.2</v>
          </cell>
          <cell r="L121">
            <v>5.5</v>
          </cell>
          <cell r="M121">
            <v>5.8</v>
          </cell>
          <cell r="N121">
            <v>6</v>
          </cell>
          <cell r="O121">
            <v>6.3</v>
          </cell>
          <cell r="P121">
            <v>6.5</v>
          </cell>
        </row>
        <row r="122">
          <cell r="B122" t="str">
            <v>CENTENARIO</v>
          </cell>
          <cell r="C122" t="str">
            <v>-</v>
          </cell>
          <cell r="D122" t="str">
            <v>-</v>
          </cell>
          <cell r="E122" t="str">
            <v>-</v>
          </cell>
          <cell r="F122">
            <v>5.9</v>
          </cell>
          <cell r="G122" t="str">
            <v>-</v>
          </cell>
          <cell r="I122" t="str">
            <v>-</v>
          </cell>
          <cell r="J122" t="str">
            <v>-</v>
          </cell>
          <cell r="K122" t="str">
            <v>-</v>
          </cell>
          <cell r="L122">
            <v>6.2</v>
          </cell>
          <cell r="M122">
            <v>6.4</v>
          </cell>
          <cell r="N122">
            <v>6.6</v>
          </cell>
          <cell r="O122">
            <v>6.8</v>
          </cell>
          <cell r="P122">
            <v>7</v>
          </cell>
        </row>
        <row r="123">
          <cell r="B123" t="str">
            <v>CERRITO</v>
          </cell>
          <cell r="C123" t="str">
            <v>-</v>
          </cell>
          <cell r="D123" t="str">
            <v>-</v>
          </cell>
          <cell r="E123">
            <v>4.5</v>
          </cell>
          <cell r="F123" t="str">
            <v>-</v>
          </cell>
          <cell r="G123" t="str">
            <v>-</v>
          </cell>
          <cell r="I123" t="str">
            <v>-</v>
          </cell>
          <cell r="J123" t="str">
            <v>-</v>
          </cell>
          <cell r="K123">
            <v>4.7</v>
          </cell>
          <cell r="L123">
            <v>5</v>
          </cell>
          <cell r="M123">
            <v>5.3</v>
          </cell>
          <cell r="N123">
            <v>5.6</v>
          </cell>
          <cell r="O123">
            <v>5.8</v>
          </cell>
          <cell r="P123">
            <v>6.1</v>
          </cell>
        </row>
        <row r="124">
          <cell r="B124" t="str">
            <v>CERRO BRANCO</v>
          </cell>
          <cell r="C124" t="str">
            <v>-</v>
          </cell>
          <cell r="D124">
            <v>3.7</v>
          </cell>
          <cell r="E124">
            <v>4.5</v>
          </cell>
          <cell r="F124">
            <v>4.4000000000000004</v>
          </cell>
          <cell r="G124">
            <v>6</v>
          </cell>
          <cell r="I124" t="str">
            <v>-</v>
          </cell>
          <cell r="J124">
            <v>3.9</v>
          </cell>
          <cell r="K124">
            <v>4.3</v>
          </cell>
          <cell r="L124">
            <v>4.5999999999999996</v>
          </cell>
          <cell r="M124">
            <v>4.8</v>
          </cell>
          <cell r="N124">
            <v>5.0999999999999996</v>
          </cell>
          <cell r="O124">
            <v>5.4</v>
          </cell>
          <cell r="P124">
            <v>5.7</v>
          </cell>
        </row>
        <row r="125">
          <cell r="B125" t="str">
            <v>CERRO GRANDE</v>
          </cell>
          <cell r="C125" t="str">
            <v>-</v>
          </cell>
          <cell r="D125" t="str">
            <v>-</v>
          </cell>
          <cell r="E125" t="str">
            <v>-</v>
          </cell>
          <cell r="F125">
            <v>4.5</v>
          </cell>
          <cell r="G125" t="str">
            <v>-</v>
          </cell>
          <cell r="I125" t="str">
            <v>-</v>
          </cell>
          <cell r="J125" t="str">
            <v>-</v>
          </cell>
          <cell r="K125" t="str">
            <v>-</v>
          </cell>
          <cell r="L125">
            <v>4.7</v>
          </cell>
          <cell r="M125">
            <v>5</v>
          </cell>
          <cell r="N125">
            <v>5.3</v>
          </cell>
          <cell r="O125">
            <v>5.6</v>
          </cell>
          <cell r="P125">
            <v>5.9</v>
          </cell>
        </row>
        <row r="126">
          <cell r="B126" t="str">
            <v>CERRO GRANDE DO SUL</v>
          </cell>
          <cell r="C126" t="str">
            <v>-</v>
          </cell>
          <cell r="D126" t="str">
            <v>-</v>
          </cell>
          <cell r="E126">
            <v>4.3</v>
          </cell>
          <cell r="F126">
            <v>4.2</v>
          </cell>
          <cell r="G126">
            <v>5.2</v>
          </cell>
          <cell r="I126" t="str">
            <v>-</v>
          </cell>
          <cell r="J126" t="str">
            <v>-</v>
          </cell>
          <cell r="K126">
            <v>4.5999999999999996</v>
          </cell>
          <cell r="L126">
            <v>4.9000000000000004</v>
          </cell>
          <cell r="M126">
            <v>5.0999999999999996</v>
          </cell>
          <cell r="N126">
            <v>5.4</v>
          </cell>
          <cell r="O126">
            <v>5.7</v>
          </cell>
          <cell r="P126">
            <v>6</v>
          </cell>
        </row>
        <row r="127">
          <cell r="B127" t="str">
            <v>CERRO LARGO</v>
          </cell>
          <cell r="C127" t="str">
            <v>-</v>
          </cell>
          <cell r="D127" t="str">
            <v>-</v>
          </cell>
          <cell r="E127">
            <v>4.9000000000000004</v>
          </cell>
          <cell r="F127">
            <v>5.7</v>
          </cell>
          <cell r="G127">
            <v>5.9</v>
          </cell>
          <cell r="I127" t="str">
            <v>-</v>
          </cell>
          <cell r="J127" t="str">
            <v>-</v>
          </cell>
          <cell r="K127">
            <v>5.2</v>
          </cell>
          <cell r="L127">
            <v>5.5</v>
          </cell>
          <cell r="M127">
            <v>5.7</v>
          </cell>
          <cell r="N127">
            <v>6</v>
          </cell>
          <cell r="O127">
            <v>6.2</v>
          </cell>
          <cell r="P127">
            <v>6.5</v>
          </cell>
        </row>
        <row r="128">
          <cell r="B128" t="str">
            <v>CHAPADA</v>
          </cell>
          <cell r="C128">
            <v>4.5</v>
          </cell>
          <cell r="D128">
            <v>4.8</v>
          </cell>
          <cell r="E128">
            <v>4.9000000000000004</v>
          </cell>
          <cell r="F128">
            <v>5.8</v>
          </cell>
          <cell r="G128">
            <v>5.7</v>
          </cell>
          <cell r="I128">
            <v>4.5</v>
          </cell>
          <cell r="J128">
            <v>4.9000000000000004</v>
          </cell>
          <cell r="K128">
            <v>5.3</v>
          </cell>
          <cell r="L128">
            <v>5.5</v>
          </cell>
          <cell r="M128">
            <v>5.8</v>
          </cell>
          <cell r="N128">
            <v>6</v>
          </cell>
          <cell r="O128">
            <v>6.3</v>
          </cell>
          <cell r="P128">
            <v>6.5</v>
          </cell>
        </row>
        <row r="129">
          <cell r="B129" t="str">
            <v>CHARQUEADAS</v>
          </cell>
          <cell r="C129">
            <v>3.3</v>
          </cell>
          <cell r="D129">
            <v>4.2</v>
          </cell>
          <cell r="E129">
            <v>4.3</v>
          </cell>
          <cell r="F129">
            <v>4.2</v>
          </cell>
          <cell r="G129">
            <v>4.9000000000000004</v>
          </cell>
          <cell r="I129">
            <v>3.4</v>
          </cell>
          <cell r="J129">
            <v>3.7</v>
          </cell>
          <cell r="K129">
            <v>4.0999999999999996</v>
          </cell>
          <cell r="L129">
            <v>4.4000000000000004</v>
          </cell>
          <cell r="M129">
            <v>4.7</v>
          </cell>
          <cell r="N129">
            <v>5</v>
          </cell>
          <cell r="O129">
            <v>5.3</v>
          </cell>
          <cell r="P129">
            <v>5.6</v>
          </cell>
        </row>
        <row r="130">
          <cell r="B130" t="str">
            <v>CHARRUA</v>
          </cell>
          <cell r="C130" t="str">
            <v>-</v>
          </cell>
          <cell r="D130" t="str">
            <v>-</v>
          </cell>
          <cell r="E130" t="str">
            <v>-</v>
          </cell>
          <cell r="F130">
            <v>5.5</v>
          </cell>
          <cell r="G130" t="str">
            <v>-</v>
          </cell>
          <cell r="I130" t="str">
            <v>-</v>
          </cell>
          <cell r="J130" t="str">
            <v>-</v>
          </cell>
          <cell r="K130" t="str">
            <v>-</v>
          </cell>
          <cell r="L130">
            <v>5.8</v>
          </cell>
          <cell r="M130">
            <v>6</v>
          </cell>
          <cell r="N130">
            <v>6.3</v>
          </cell>
          <cell r="O130">
            <v>6.5</v>
          </cell>
          <cell r="P130">
            <v>6.7</v>
          </cell>
        </row>
        <row r="131">
          <cell r="B131" t="str">
            <v>CHIAPETTA</v>
          </cell>
          <cell r="C131">
            <v>4.3</v>
          </cell>
          <cell r="D131">
            <v>4</v>
          </cell>
          <cell r="E131">
            <v>7.1</v>
          </cell>
          <cell r="F131">
            <v>5.9</v>
          </cell>
          <cell r="G131" t="str">
            <v>-</v>
          </cell>
          <cell r="I131">
            <v>4.4000000000000004</v>
          </cell>
          <cell r="J131">
            <v>4.7</v>
          </cell>
          <cell r="K131">
            <v>5.0999999999999996</v>
          </cell>
          <cell r="L131">
            <v>5.4</v>
          </cell>
          <cell r="M131">
            <v>5.6</v>
          </cell>
          <cell r="N131">
            <v>5.9</v>
          </cell>
          <cell r="O131">
            <v>6.2</v>
          </cell>
          <cell r="P131">
            <v>6.4</v>
          </cell>
        </row>
        <row r="132">
          <cell r="B132" t="str">
            <v>CHUI</v>
          </cell>
          <cell r="C132">
            <v>3</v>
          </cell>
          <cell r="D132">
            <v>4.2</v>
          </cell>
          <cell r="E132">
            <v>3.8</v>
          </cell>
          <cell r="F132">
            <v>5.0999999999999996</v>
          </cell>
          <cell r="G132">
            <v>4.5999999999999996</v>
          </cell>
          <cell r="I132">
            <v>3</v>
          </cell>
          <cell r="J132">
            <v>3.4</v>
          </cell>
          <cell r="K132">
            <v>3.8</v>
          </cell>
          <cell r="L132">
            <v>4.0999999999999996</v>
          </cell>
          <cell r="M132">
            <v>4.4000000000000004</v>
          </cell>
          <cell r="N132">
            <v>4.7</v>
          </cell>
          <cell r="O132">
            <v>5</v>
          </cell>
          <cell r="P132">
            <v>5.3</v>
          </cell>
        </row>
        <row r="133">
          <cell r="B133" t="str">
            <v>CIDREIRA</v>
          </cell>
          <cell r="C133">
            <v>3.4</v>
          </cell>
          <cell r="D133">
            <v>4.0999999999999996</v>
          </cell>
          <cell r="E133">
            <v>3.9</v>
          </cell>
          <cell r="F133">
            <v>4.3</v>
          </cell>
          <cell r="G133">
            <v>4.5</v>
          </cell>
          <cell r="I133">
            <v>3.4</v>
          </cell>
          <cell r="J133">
            <v>3.8</v>
          </cell>
          <cell r="K133">
            <v>4.2</v>
          </cell>
          <cell r="L133">
            <v>4.5</v>
          </cell>
          <cell r="M133">
            <v>4.7</v>
          </cell>
          <cell r="N133">
            <v>5</v>
          </cell>
          <cell r="O133">
            <v>5.3</v>
          </cell>
          <cell r="P133">
            <v>5.6</v>
          </cell>
        </row>
        <row r="134">
          <cell r="B134" t="str">
            <v>CIRIACO</v>
          </cell>
          <cell r="C134" t="str">
            <v>-</v>
          </cell>
          <cell r="D134" t="str">
            <v>-</v>
          </cell>
          <cell r="E134">
            <v>4.4000000000000004</v>
          </cell>
          <cell r="F134">
            <v>3.8</v>
          </cell>
          <cell r="G134" t="str">
            <v>-</v>
          </cell>
          <cell r="I134" t="str">
            <v>-</v>
          </cell>
          <cell r="J134" t="str">
            <v>-</v>
          </cell>
          <cell r="K134">
            <v>4.7</v>
          </cell>
          <cell r="L134">
            <v>5</v>
          </cell>
          <cell r="M134">
            <v>5.3</v>
          </cell>
          <cell r="N134">
            <v>5.5</v>
          </cell>
          <cell r="O134">
            <v>5.8</v>
          </cell>
          <cell r="P134">
            <v>6.1</v>
          </cell>
        </row>
        <row r="135">
          <cell r="B135" t="str">
            <v>COLINAS</v>
          </cell>
          <cell r="C135" t="str">
            <v>-</v>
          </cell>
          <cell r="D135">
            <v>6.3</v>
          </cell>
          <cell r="E135">
            <v>5.8</v>
          </cell>
          <cell r="F135">
            <v>5.4</v>
          </cell>
          <cell r="G135">
            <v>6.4</v>
          </cell>
          <cell r="I135" t="str">
            <v>-</v>
          </cell>
          <cell r="J135">
            <v>6.5</v>
          </cell>
          <cell r="K135">
            <v>6.7</v>
          </cell>
          <cell r="L135">
            <v>6.9</v>
          </cell>
          <cell r="M135">
            <v>7.1</v>
          </cell>
          <cell r="N135">
            <v>7.3</v>
          </cell>
          <cell r="O135">
            <v>7.5</v>
          </cell>
          <cell r="P135">
            <v>7.6</v>
          </cell>
        </row>
        <row r="136">
          <cell r="B136" t="str">
            <v>COLORADO</v>
          </cell>
          <cell r="C136" t="str">
            <v>-</v>
          </cell>
          <cell r="D136">
            <v>4.0999999999999996</v>
          </cell>
          <cell r="E136" t="str">
            <v>-</v>
          </cell>
          <cell r="F136" t="str">
            <v>-</v>
          </cell>
          <cell r="G136" t="str">
            <v>-</v>
          </cell>
          <cell r="I136" t="str">
            <v>-</v>
          </cell>
          <cell r="J136">
            <v>4.3</v>
          </cell>
          <cell r="K136">
            <v>4.5999999999999996</v>
          </cell>
          <cell r="L136">
            <v>4.9000000000000004</v>
          </cell>
          <cell r="M136">
            <v>5.2</v>
          </cell>
          <cell r="N136">
            <v>5.5</v>
          </cell>
          <cell r="O136">
            <v>5.7</v>
          </cell>
          <cell r="P136">
            <v>6</v>
          </cell>
        </row>
        <row r="137">
          <cell r="B137" t="str">
            <v>CONDOR</v>
          </cell>
          <cell r="C137" t="str">
            <v>-</v>
          </cell>
          <cell r="D137" t="str">
            <v>-</v>
          </cell>
          <cell r="E137" t="str">
            <v>-</v>
          </cell>
          <cell r="F137">
            <v>5.5</v>
          </cell>
          <cell r="G137">
            <v>6</v>
          </cell>
          <cell r="I137" t="str">
            <v>-</v>
          </cell>
          <cell r="J137" t="str">
            <v>-</v>
          </cell>
          <cell r="K137" t="str">
            <v>-</v>
          </cell>
          <cell r="L137">
            <v>5.7</v>
          </cell>
          <cell r="M137">
            <v>6</v>
          </cell>
          <cell r="N137">
            <v>6.2</v>
          </cell>
          <cell r="O137">
            <v>6.5</v>
          </cell>
          <cell r="P137">
            <v>6.7</v>
          </cell>
        </row>
        <row r="138">
          <cell r="B138" t="str">
            <v>CONSTANTINA</v>
          </cell>
          <cell r="C138">
            <v>4.8</v>
          </cell>
          <cell r="D138">
            <v>5.9</v>
          </cell>
          <cell r="E138">
            <v>5.6</v>
          </cell>
          <cell r="F138">
            <v>6.6</v>
          </cell>
          <cell r="G138">
            <v>5.4</v>
          </cell>
          <cell r="I138">
            <v>4.8</v>
          </cell>
          <cell r="J138">
            <v>5.2</v>
          </cell>
          <cell r="K138">
            <v>5.5</v>
          </cell>
          <cell r="L138">
            <v>5.8</v>
          </cell>
          <cell r="M138">
            <v>6</v>
          </cell>
          <cell r="N138">
            <v>6.3</v>
          </cell>
          <cell r="O138">
            <v>6.5</v>
          </cell>
          <cell r="P138">
            <v>6.8</v>
          </cell>
        </row>
        <row r="139">
          <cell r="B139" t="str">
            <v>COQUEIROS DO SUL</v>
          </cell>
          <cell r="C139" t="str">
            <v>-</v>
          </cell>
          <cell r="D139">
            <v>4.9000000000000004</v>
          </cell>
          <cell r="E139">
            <v>4.2</v>
          </cell>
          <cell r="F139">
            <v>4.7</v>
          </cell>
          <cell r="G139" t="str">
            <v>-</v>
          </cell>
          <cell r="I139" t="str">
            <v>-</v>
          </cell>
          <cell r="J139">
            <v>5.0999999999999996</v>
          </cell>
          <cell r="K139">
            <v>5.4</v>
          </cell>
          <cell r="L139">
            <v>5.6</v>
          </cell>
          <cell r="M139">
            <v>5.9</v>
          </cell>
          <cell r="N139">
            <v>6.1</v>
          </cell>
          <cell r="O139">
            <v>6.4</v>
          </cell>
          <cell r="P139">
            <v>6.6</v>
          </cell>
        </row>
        <row r="140">
          <cell r="B140" t="str">
            <v>CORONEL BARROS</v>
          </cell>
          <cell r="C140">
            <v>4.7</v>
          </cell>
          <cell r="D140">
            <v>4.9000000000000004</v>
          </cell>
          <cell r="E140">
            <v>5</v>
          </cell>
          <cell r="F140">
            <v>5.6</v>
          </cell>
          <cell r="G140">
            <v>6.5</v>
          </cell>
          <cell r="I140">
            <v>4.7</v>
          </cell>
          <cell r="J140">
            <v>5.0999999999999996</v>
          </cell>
          <cell r="K140">
            <v>5.5</v>
          </cell>
          <cell r="L140">
            <v>5.7</v>
          </cell>
          <cell r="M140">
            <v>6</v>
          </cell>
          <cell r="N140">
            <v>6.2</v>
          </cell>
          <cell r="O140">
            <v>6.5</v>
          </cell>
          <cell r="P140">
            <v>6.7</v>
          </cell>
        </row>
        <row r="141">
          <cell r="B141" t="str">
            <v>CORONEL BICACO</v>
          </cell>
          <cell r="C141">
            <v>3.1</v>
          </cell>
          <cell r="D141">
            <v>4.0999999999999996</v>
          </cell>
          <cell r="E141" t="str">
            <v>-</v>
          </cell>
          <cell r="F141">
            <v>4.7</v>
          </cell>
          <cell r="G141">
            <v>4</v>
          </cell>
          <cell r="I141">
            <v>3.2</v>
          </cell>
          <cell r="J141">
            <v>3.5</v>
          </cell>
          <cell r="K141">
            <v>4</v>
          </cell>
          <cell r="L141">
            <v>4.2</v>
          </cell>
          <cell r="M141">
            <v>4.5</v>
          </cell>
          <cell r="N141">
            <v>4.8</v>
          </cell>
          <cell r="O141">
            <v>5.0999999999999996</v>
          </cell>
          <cell r="P141">
            <v>5.4</v>
          </cell>
        </row>
        <row r="142">
          <cell r="B142" t="str">
            <v>CORONEL PILAR</v>
          </cell>
          <cell r="C142" t="str">
            <v>-</v>
          </cell>
          <cell r="D142" t="str">
            <v>-</v>
          </cell>
          <cell r="E142" t="str">
            <v>-</v>
          </cell>
          <cell r="F142">
            <v>6.2</v>
          </cell>
          <cell r="G142" t="str">
            <v>-</v>
          </cell>
          <cell r="I142" t="str">
            <v>-</v>
          </cell>
          <cell r="J142" t="str">
            <v>-</v>
          </cell>
          <cell r="K142" t="str">
            <v>-</v>
          </cell>
          <cell r="L142">
            <v>6.4</v>
          </cell>
          <cell r="M142">
            <v>6.6</v>
          </cell>
          <cell r="N142">
            <v>6.8</v>
          </cell>
          <cell r="O142">
            <v>7</v>
          </cell>
          <cell r="P142">
            <v>7.2</v>
          </cell>
        </row>
        <row r="143">
          <cell r="B143" t="str">
            <v>COTIPORA</v>
          </cell>
          <cell r="C143" t="str">
            <v>-</v>
          </cell>
          <cell r="D143">
            <v>5.2</v>
          </cell>
          <cell r="E143">
            <v>4.9000000000000004</v>
          </cell>
          <cell r="F143">
            <v>4.9000000000000004</v>
          </cell>
          <cell r="G143">
            <v>6</v>
          </cell>
          <cell r="I143" t="str">
            <v>-</v>
          </cell>
          <cell r="J143">
            <v>5.4</v>
          </cell>
          <cell r="K143">
            <v>5.7</v>
          </cell>
          <cell r="L143">
            <v>5.9</v>
          </cell>
          <cell r="M143">
            <v>6.2</v>
          </cell>
          <cell r="N143">
            <v>6.4</v>
          </cell>
          <cell r="O143">
            <v>6.6</v>
          </cell>
          <cell r="P143">
            <v>6.9</v>
          </cell>
        </row>
        <row r="144">
          <cell r="B144" t="str">
            <v>COXILHA</v>
          </cell>
          <cell r="C144">
            <v>3.7</v>
          </cell>
          <cell r="D144">
            <v>4.0999999999999996</v>
          </cell>
          <cell r="E144">
            <v>5.3</v>
          </cell>
          <cell r="F144">
            <v>4.0999999999999996</v>
          </cell>
          <cell r="G144">
            <v>5.2</v>
          </cell>
          <cell r="I144">
            <v>3.8</v>
          </cell>
          <cell r="J144">
            <v>4.0999999999999996</v>
          </cell>
          <cell r="K144">
            <v>4.5</v>
          </cell>
          <cell r="L144">
            <v>4.8</v>
          </cell>
          <cell r="M144">
            <v>5.0999999999999996</v>
          </cell>
          <cell r="N144">
            <v>5.4</v>
          </cell>
          <cell r="O144">
            <v>5.7</v>
          </cell>
          <cell r="P144">
            <v>5.9</v>
          </cell>
        </row>
        <row r="145">
          <cell r="B145" t="str">
            <v>CRISSIUMAL</v>
          </cell>
          <cell r="C145">
            <v>4.4000000000000004</v>
          </cell>
          <cell r="D145">
            <v>5.3</v>
          </cell>
          <cell r="E145">
            <v>5.3</v>
          </cell>
          <cell r="F145">
            <v>5.8</v>
          </cell>
          <cell r="G145">
            <v>6.2</v>
          </cell>
          <cell r="I145">
            <v>4.5</v>
          </cell>
          <cell r="J145">
            <v>4.8</v>
          </cell>
          <cell r="K145">
            <v>5.2</v>
          </cell>
          <cell r="L145">
            <v>5.5</v>
          </cell>
          <cell r="M145">
            <v>5.7</v>
          </cell>
          <cell r="N145">
            <v>6</v>
          </cell>
          <cell r="O145">
            <v>6.3</v>
          </cell>
          <cell r="P145">
            <v>6.5</v>
          </cell>
        </row>
        <row r="146">
          <cell r="B146" t="str">
            <v>CRISTAL DO SUL</v>
          </cell>
          <cell r="C146" t="str">
            <v>-</v>
          </cell>
          <cell r="D146">
            <v>3.9</v>
          </cell>
          <cell r="E146">
            <v>5.0999999999999996</v>
          </cell>
          <cell r="F146">
            <v>5.2</v>
          </cell>
          <cell r="G146" t="str">
            <v>-</v>
          </cell>
          <cell r="I146" t="str">
            <v>-</v>
          </cell>
          <cell r="J146">
            <v>4.0999999999999996</v>
          </cell>
          <cell r="K146">
            <v>4.5</v>
          </cell>
          <cell r="L146">
            <v>4.7</v>
          </cell>
          <cell r="M146">
            <v>5</v>
          </cell>
          <cell r="N146">
            <v>5.3</v>
          </cell>
          <cell r="O146">
            <v>5.6</v>
          </cell>
          <cell r="P146">
            <v>5.8</v>
          </cell>
        </row>
        <row r="147">
          <cell r="B147" t="str">
            <v>CRUZ ALTA</v>
          </cell>
          <cell r="C147">
            <v>3.4</v>
          </cell>
          <cell r="D147">
            <v>4</v>
          </cell>
          <cell r="E147">
            <v>4.3</v>
          </cell>
          <cell r="F147">
            <v>4.5999999999999996</v>
          </cell>
          <cell r="G147">
            <v>5.2</v>
          </cell>
          <cell r="I147">
            <v>3.5</v>
          </cell>
          <cell r="J147">
            <v>3.8</v>
          </cell>
          <cell r="K147">
            <v>4.2</v>
          </cell>
          <cell r="L147">
            <v>4.5</v>
          </cell>
          <cell r="M147">
            <v>4.8</v>
          </cell>
          <cell r="N147">
            <v>5.0999999999999996</v>
          </cell>
          <cell r="O147">
            <v>5.4</v>
          </cell>
          <cell r="P147">
            <v>5.7</v>
          </cell>
        </row>
        <row r="148">
          <cell r="B148" t="str">
            <v>CRUZALTENSE</v>
          </cell>
          <cell r="C148" t="str">
            <v>-</v>
          </cell>
          <cell r="D148" t="str">
            <v>-</v>
          </cell>
          <cell r="E148" t="str">
            <v>-</v>
          </cell>
          <cell r="F148">
            <v>6.3</v>
          </cell>
          <cell r="G148" t="str">
            <v>-</v>
          </cell>
          <cell r="I148" t="str">
            <v>-</v>
          </cell>
          <cell r="J148" t="str">
            <v>-</v>
          </cell>
          <cell r="K148" t="str">
            <v>-</v>
          </cell>
          <cell r="L148">
            <v>6.6</v>
          </cell>
          <cell r="M148">
            <v>6.8</v>
          </cell>
          <cell r="N148">
            <v>7</v>
          </cell>
          <cell r="O148">
            <v>7.2</v>
          </cell>
          <cell r="P148">
            <v>7.3</v>
          </cell>
        </row>
        <row r="149">
          <cell r="B149" t="str">
            <v>CRUZEIRO DO SUL</v>
          </cell>
          <cell r="C149" t="str">
            <v>-</v>
          </cell>
          <cell r="D149">
            <v>4.8</v>
          </cell>
          <cell r="E149">
            <v>5.5</v>
          </cell>
          <cell r="F149">
            <v>5.4</v>
          </cell>
          <cell r="G149">
            <v>5.0999999999999996</v>
          </cell>
          <cell r="I149" t="str">
            <v>-</v>
          </cell>
          <cell r="J149">
            <v>5</v>
          </cell>
          <cell r="K149">
            <v>5.3</v>
          </cell>
          <cell r="L149">
            <v>5.6</v>
          </cell>
          <cell r="M149">
            <v>5.8</v>
          </cell>
          <cell r="N149">
            <v>6.1</v>
          </cell>
          <cell r="O149">
            <v>6.3</v>
          </cell>
          <cell r="P149">
            <v>6.6</v>
          </cell>
        </row>
        <row r="150">
          <cell r="B150" t="str">
            <v>DERRUBADAS</v>
          </cell>
          <cell r="C150" t="str">
            <v>-</v>
          </cell>
          <cell r="D150">
            <v>5</v>
          </cell>
          <cell r="E150">
            <v>4.4000000000000004</v>
          </cell>
          <cell r="F150">
            <v>5.9</v>
          </cell>
          <cell r="G150" t="str">
            <v>-</v>
          </cell>
          <cell r="I150" t="str">
            <v>-</v>
          </cell>
          <cell r="J150">
            <v>5.2</v>
          </cell>
          <cell r="K150">
            <v>5.5</v>
          </cell>
          <cell r="L150">
            <v>5.8</v>
          </cell>
          <cell r="M150">
            <v>6</v>
          </cell>
          <cell r="N150">
            <v>6.2</v>
          </cell>
          <cell r="O150">
            <v>6.5</v>
          </cell>
          <cell r="P150">
            <v>6.7</v>
          </cell>
        </row>
        <row r="151">
          <cell r="B151" t="str">
            <v>DILERMANDO DE AGUIAR</v>
          </cell>
          <cell r="C151" t="str">
            <v>-</v>
          </cell>
          <cell r="D151" t="str">
            <v>-</v>
          </cell>
          <cell r="E151" t="str">
            <v>-</v>
          </cell>
          <cell r="F151">
            <v>4.5</v>
          </cell>
          <cell r="G151" t="str">
            <v>-</v>
          </cell>
          <cell r="I151" t="str">
            <v>-</v>
          </cell>
          <cell r="J151" t="str">
            <v>-</v>
          </cell>
          <cell r="K151" t="str">
            <v>-</v>
          </cell>
          <cell r="L151">
            <v>4.8</v>
          </cell>
          <cell r="M151">
            <v>5.0999999999999996</v>
          </cell>
          <cell r="N151">
            <v>5.3</v>
          </cell>
          <cell r="O151">
            <v>5.6</v>
          </cell>
          <cell r="P151">
            <v>5.9</v>
          </cell>
        </row>
        <row r="152">
          <cell r="B152" t="str">
            <v>DOIS IRMAOS</v>
          </cell>
          <cell r="C152">
            <v>4.5999999999999996</v>
          </cell>
          <cell r="D152">
            <v>5.0999999999999996</v>
          </cell>
          <cell r="E152">
            <v>5.5</v>
          </cell>
          <cell r="F152">
            <v>5.8</v>
          </cell>
          <cell r="G152">
            <v>6.1</v>
          </cell>
          <cell r="I152">
            <v>4.7</v>
          </cell>
          <cell r="J152">
            <v>5</v>
          </cell>
          <cell r="K152">
            <v>5.4</v>
          </cell>
          <cell r="L152">
            <v>5.6</v>
          </cell>
          <cell r="M152">
            <v>5.9</v>
          </cell>
          <cell r="N152">
            <v>6.1</v>
          </cell>
          <cell r="O152">
            <v>6.4</v>
          </cell>
          <cell r="P152">
            <v>6.6</v>
          </cell>
        </row>
        <row r="153">
          <cell r="B153" t="str">
            <v>DOIS IRMAOS DAS MISSOES</v>
          </cell>
          <cell r="C153" t="str">
            <v>-</v>
          </cell>
          <cell r="D153" t="str">
            <v>-</v>
          </cell>
          <cell r="E153" t="str">
            <v>-</v>
          </cell>
          <cell r="F153">
            <v>5.2</v>
          </cell>
          <cell r="G153" t="str">
            <v>-</v>
          </cell>
          <cell r="I153" t="str">
            <v>-</v>
          </cell>
          <cell r="J153" t="str">
            <v>-</v>
          </cell>
          <cell r="K153" t="str">
            <v>-</v>
          </cell>
          <cell r="L153">
            <v>5.4</v>
          </cell>
          <cell r="M153">
            <v>5.7</v>
          </cell>
          <cell r="N153">
            <v>5.9</v>
          </cell>
          <cell r="O153">
            <v>6.2</v>
          </cell>
          <cell r="P153">
            <v>6.4</v>
          </cell>
        </row>
        <row r="154">
          <cell r="B154" t="str">
            <v>DOIS LAJEADOS</v>
          </cell>
          <cell r="C154" t="str">
            <v>-</v>
          </cell>
          <cell r="D154" t="str">
            <v>-</v>
          </cell>
          <cell r="E154" t="str">
            <v>-</v>
          </cell>
          <cell r="F154">
            <v>6.8</v>
          </cell>
          <cell r="G154" t="str">
            <v>-</v>
          </cell>
          <cell r="I154" t="str">
            <v>-</v>
          </cell>
          <cell r="J154" t="str">
            <v>-</v>
          </cell>
          <cell r="K154" t="str">
            <v>-</v>
          </cell>
          <cell r="L154">
            <v>7</v>
          </cell>
          <cell r="M154">
            <v>7.2</v>
          </cell>
          <cell r="N154">
            <v>7.4</v>
          </cell>
          <cell r="O154">
            <v>7.5</v>
          </cell>
          <cell r="P154">
            <v>7.7</v>
          </cell>
        </row>
        <row r="155">
          <cell r="B155" t="str">
            <v>DOM FELICIANO</v>
          </cell>
          <cell r="C155">
            <v>3.3</v>
          </cell>
          <cell r="D155">
            <v>3.7</v>
          </cell>
          <cell r="E155">
            <v>4</v>
          </cell>
          <cell r="F155" t="str">
            <v>-</v>
          </cell>
          <cell r="G155">
            <v>5</v>
          </cell>
          <cell r="I155">
            <v>3.4</v>
          </cell>
          <cell r="J155">
            <v>3.7</v>
          </cell>
          <cell r="K155">
            <v>4.0999999999999996</v>
          </cell>
          <cell r="L155">
            <v>4.4000000000000004</v>
          </cell>
          <cell r="M155">
            <v>4.7</v>
          </cell>
          <cell r="N155">
            <v>5</v>
          </cell>
          <cell r="O155">
            <v>5.3</v>
          </cell>
          <cell r="P155">
            <v>5.6</v>
          </cell>
        </row>
        <row r="156">
          <cell r="B156" t="str">
            <v>DOM PEDRITO</v>
          </cell>
          <cell r="C156">
            <v>3.4</v>
          </cell>
          <cell r="D156">
            <v>3.6</v>
          </cell>
          <cell r="E156">
            <v>4</v>
          </cell>
          <cell r="F156">
            <v>4.0999999999999996</v>
          </cell>
          <cell r="G156">
            <v>4.5999999999999996</v>
          </cell>
          <cell r="I156">
            <v>3.5</v>
          </cell>
          <cell r="J156">
            <v>3.8</v>
          </cell>
          <cell r="K156">
            <v>4.2</v>
          </cell>
          <cell r="L156">
            <v>4.5</v>
          </cell>
          <cell r="M156">
            <v>4.8</v>
          </cell>
          <cell r="N156">
            <v>5.0999999999999996</v>
          </cell>
          <cell r="O156">
            <v>5.4</v>
          </cell>
          <cell r="P156">
            <v>5.7</v>
          </cell>
        </row>
        <row r="157">
          <cell r="B157" t="str">
            <v>DONA FRANCISCA</v>
          </cell>
          <cell r="C157">
            <v>3.7</v>
          </cell>
          <cell r="D157">
            <v>3.9</v>
          </cell>
          <cell r="E157">
            <v>3.9</v>
          </cell>
          <cell r="F157">
            <v>4</v>
          </cell>
          <cell r="G157" t="str">
            <v>-</v>
          </cell>
          <cell r="I157">
            <v>3.8</v>
          </cell>
          <cell r="J157">
            <v>4.0999999999999996</v>
          </cell>
          <cell r="K157">
            <v>4.5</v>
          </cell>
          <cell r="L157">
            <v>4.8</v>
          </cell>
          <cell r="M157">
            <v>5.0999999999999996</v>
          </cell>
          <cell r="N157">
            <v>5.4</v>
          </cell>
          <cell r="O157">
            <v>5.7</v>
          </cell>
          <cell r="P157">
            <v>5.9</v>
          </cell>
        </row>
        <row r="158">
          <cell r="B158" t="str">
            <v>DOUTOR MAURICIO CARDOSO</v>
          </cell>
          <cell r="C158">
            <v>3.4</v>
          </cell>
          <cell r="D158">
            <v>4.8</v>
          </cell>
          <cell r="E158">
            <v>5.0999999999999996</v>
          </cell>
          <cell r="F158" t="str">
            <v>-</v>
          </cell>
          <cell r="G158">
            <v>6</v>
          </cell>
          <cell r="I158">
            <v>3.5</v>
          </cell>
          <cell r="J158">
            <v>3.8</v>
          </cell>
          <cell r="K158">
            <v>4.2</v>
          </cell>
          <cell r="L158">
            <v>4.5</v>
          </cell>
          <cell r="M158">
            <v>4.8</v>
          </cell>
          <cell r="N158">
            <v>5.0999999999999996</v>
          </cell>
          <cell r="O158">
            <v>5.4</v>
          </cell>
          <cell r="P158">
            <v>5.7</v>
          </cell>
        </row>
        <row r="159">
          <cell r="B159" t="str">
            <v>DOUTOR RICARDO</v>
          </cell>
          <cell r="C159" t="str">
            <v>-</v>
          </cell>
          <cell r="D159">
            <v>4.3</v>
          </cell>
          <cell r="E159">
            <v>4.5999999999999996</v>
          </cell>
          <cell r="F159">
            <v>4.4000000000000004</v>
          </cell>
          <cell r="G159" t="str">
            <v>-</v>
          </cell>
          <cell r="I159" t="str">
            <v>-</v>
          </cell>
          <cell r="J159">
            <v>4.5</v>
          </cell>
          <cell r="K159">
            <v>4.8</v>
          </cell>
          <cell r="L159">
            <v>5.0999999999999996</v>
          </cell>
          <cell r="M159">
            <v>5.3</v>
          </cell>
          <cell r="N159">
            <v>5.6</v>
          </cell>
          <cell r="O159">
            <v>5.9</v>
          </cell>
          <cell r="P159">
            <v>6.1</v>
          </cell>
        </row>
        <row r="160">
          <cell r="B160" t="str">
            <v>ELDORADO DO SUL</v>
          </cell>
          <cell r="C160">
            <v>3.8</v>
          </cell>
          <cell r="D160">
            <v>3.7</v>
          </cell>
          <cell r="E160">
            <v>4.0999999999999996</v>
          </cell>
          <cell r="F160">
            <v>4.7</v>
          </cell>
          <cell r="G160">
            <v>4.9000000000000004</v>
          </cell>
          <cell r="I160">
            <v>3.9</v>
          </cell>
          <cell r="J160">
            <v>4.2</v>
          </cell>
          <cell r="K160">
            <v>4.5999999999999996</v>
          </cell>
          <cell r="L160">
            <v>4.9000000000000004</v>
          </cell>
          <cell r="M160">
            <v>5.2</v>
          </cell>
          <cell r="N160">
            <v>5.5</v>
          </cell>
          <cell r="O160">
            <v>5.8</v>
          </cell>
          <cell r="P160">
            <v>6</v>
          </cell>
        </row>
        <row r="161">
          <cell r="B161" t="str">
            <v>ENCANTADO</v>
          </cell>
          <cell r="C161">
            <v>4.5</v>
          </cell>
          <cell r="D161">
            <v>6</v>
          </cell>
          <cell r="E161">
            <v>5.6</v>
          </cell>
          <cell r="F161">
            <v>5.3</v>
          </cell>
          <cell r="G161">
            <v>6.7</v>
          </cell>
          <cell r="I161">
            <v>4.5999999999999996</v>
          </cell>
          <cell r="J161">
            <v>4.9000000000000004</v>
          </cell>
          <cell r="K161">
            <v>5.3</v>
          </cell>
          <cell r="L161">
            <v>5.6</v>
          </cell>
          <cell r="M161">
            <v>5.9</v>
          </cell>
          <cell r="N161">
            <v>6.1</v>
          </cell>
          <cell r="O161">
            <v>6.4</v>
          </cell>
          <cell r="P161">
            <v>6.6</v>
          </cell>
        </row>
        <row r="162">
          <cell r="B162" t="str">
            <v>ENCRUZILHADA DO SUL</v>
          </cell>
          <cell r="C162">
            <v>4</v>
          </cell>
          <cell r="D162">
            <v>4</v>
          </cell>
          <cell r="E162">
            <v>4.0999999999999996</v>
          </cell>
          <cell r="F162">
            <v>4.0999999999999996</v>
          </cell>
          <cell r="G162">
            <v>4.3</v>
          </cell>
          <cell r="I162">
            <v>4</v>
          </cell>
          <cell r="J162">
            <v>4.4000000000000004</v>
          </cell>
          <cell r="K162">
            <v>4.8</v>
          </cell>
          <cell r="L162">
            <v>5.0999999999999996</v>
          </cell>
          <cell r="M162">
            <v>5.3</v>
          </cell>
          <cell r="N162">
            <v>5.6</v>
          </cell>
          <cell r="O162">
            <v>5.9</v>
          </cell>
          <cell r="P162">
            <v>6.1</v>
          </cell>
        </row>
        <row r="163">
          <cell r="B163" t="str">
            <v>ENGENHO VELHO</v>
          </cell>
          <cell r="C163" t="str">
            <v>-</v>
          </cell>
          <cell r="D163">
            <v>3.6</v>
          </cell>
          <cell r="E163">
            <v>4</v>
          </cell>
          <cell r="F163">
            <v>3.9</v>
          </cell>
          <cell r="G163">
            <v>4.2</v>
          </cell>
          <cell r="I163" t="str">
            <v>-</v>
          </cell>
          <cell r="J163">
            <v>3.8</v>
          </cell>
          <cell r="K163">
            <v>4.0999999999999996</v>
          </cell>
          <cell r="L163">
            <v>4.4000000000000004</v>
          </cell>
          <cell r="M163">
            <v>4.7</v>
          </cell>
          <cell r="N163">
            <v>5</v>
          </cell>
          <cell r="O163">
            <v>5.2</v>
          </cell>
          <cell r="P163">
            <v>5.5</v>
          </cell>
        </row>
        <row r="164">
          <cell r="B164" t="str">
            <v>ENTRE-IJUIS</v>
          </cell>
          <cell r="C164" t="str">
            <v>-</v>
          </cell>
          <cell r="D164" t="str">
            <v>-</v>
          </cell>
          <cell r="E164" t="str">
            <v>-</v>
          </cell>
          <cell r="F164">
            <v>4.7</v>
          </cell>
          <cell r="G164" t="str">
            <v>-</v>
          </cell>
          <cell r="I164" t="str">
            <v>-</v>
          </cell>
          <cell r="J164" t="str">
            <v>-</v>
          </cell>
          <cell r="K164" t="str">
            <v>-</v>
          </cell>
          <cell r="L164">
            <v>5</v>
          </cell>
          <cell r="M164">
            <v>5.3</v>
          </cell>
          <cell r="N164">
            <v>5.5</v>
          </cell>
          <cell r="O164">
            <v>5.8</v>
          </cell>
          <cell r="P164">
            <v>6.1</v>
          </cell>
        </row>
        <row r="165">
          <cell r="B165" t="str">
            <v>ENTRE RIOS DO SUL</v>
          </cell>
          <cell r="C165" t="str">
            <v>-</v>
          </cell>
          <cell r="D165" t="str">
            <v>-</v>
          </cell>
          <cell r="E165" t="str">
            <v>-</v>
          </cell>
          <cell r="F165">
            <v>6.3</v>
          </cell>
          <cell r="G165" t="str">
            <v>-</v>
          </cell>
          <cell r="I165" t="str">
            <v>-</v>
          </cell>
          <cell r="J165" t="str">
            <v>-</v>
          </cell>
          <cell r="K165" t="str">
            <v>-</v>
          </cell>
          <cell r="L165">
            <v>6.5</v>
          </cell>
          <cell r="M165">
            <v>6.7</v>
          </cell>
          <cell r="N165">
            <v>6.9</v>
          </cell>
          <cell r="O165">
            <v>7.1</v>
          </cell>
          <cell r="P165">
            <v>7.3</v>
          </cell>
        </row>
        <row r="166">
          <cell r="B166" t="str">
            <v>EREBANGO</v>
          </cell>
          <cell r="C166">
            <v>3.4</v>
          </cell>
          <cell r="D166">
            <v>4</v>
          </cell>
          <cell r="E166">
            <v>6.2</v>
          </cell>
          <cell r="F166">
            <v>5.0999999999999996</v>
          </cell>
          <cell r="G166">
            <v>4.7</v>
          </cell>
          <cell r="I166">
            <v>3.5</v>
          </cell>
          <cell r="J166">
            <v>3.9</v>
          </cell>
          <cell r="K166">
            <v>4.3</v>
          </cell>
          <cell r="L166">
            <v>4.5999999999999996</v>
          </cell>
          <cell r="M166">
            <v>4.8</v>
          </cell>
          <cell r="N166">
            <v>5.0999999999999996</v>
          </cell>
          <cell r="O166">
            <v>5.4</v>
          </cell>
          <cell r="P166">
            <v>5.7</v>
          </cell>
        </row>
        <row r="167">
          <cell r="B167" t="str">
            <v>ERECHIM</v>
          </cell>
          <cell r="C167">
            <v>4</v>
          </cell>
          <cell r="D167">
            <v>4.5</v>
          </cell>
          <cell r="E167">
            <v>4.5</v>
          </cell>
          <cell r="F167">
            <v>5.6</v>
          </cell>
          <cell r="G167">
            <v>6</v>
          </cell>
          <cell r="I167">
            <v>4.0999999999999996</v>
          </cell>
          <cell r="J167">
            <v>4.4000000000000004</v>
          </cell>
          <cell r="K167">
            <v>4.8</v>
          </cell>
          <cell r="L167">
            <v>5.0999999999999996</v>
          </cell>
          <cell r="M167">
            <v>5.4</v>
          </cell>
          <cell r="N167">
            <v>5.7</v>
          </cell>
          <cell r="O167">
            <v>5.9</v>
          </cell>
          <cell r="P167">
            <v>6.2</v>
          </cell>
        </row>
        <row r="168">
          <cell r="B168" t="str">
            <v>ERNESTINA</v>
          </cell>
          <cell r="C168" t="str">
            <v>-</v>
          </cell>
          <cell r="D168" t="str">
            <v>-</v>
          </cell>
          <cell r="E168">
            <v>4.4000000000000004</v>
          </cell>
          <cell r="F168">
            <v>5.3</v>
          </cell>
          <cell r="G168" t="str">
            <v>-</v>
          </cell>
          <cell r="I168" t="str">
            <v>-</v>
          </cell>
          <cell r="J168" t="str">
            <v>-</v>
          </cell>
          <cell r="K168">
            <v>4.7</v>
          </cell>
          <cell r="L168">
            <v>5</v>
          </cell>
          <cell r="M168">
            <v>5.3</v>
          </cell>
          <cell r="N168">
            <v>5.5</v>
          </cell>
          <cell r="O168">
            <v>5.8</v>
          </cell>
          <cell r="P168">
            <v>6.1</v>
          </cell>
        </row>
        <row r="169">
          <cell r="B169" t="str">
            <v>HERVAL</v>
          </cell>
          <cell r="C169">
            <v>2.9</v>
          </cell>
          <cell r="D169">
            <v>3.9</v>
          </cell>
          <cell r="E169">
            <v>4</v>
          </cell>
          <cell r="F169">
            <v>4.9000000000000004</v>
          </cell>
          <cell r="G169">
            <v>4.7</v>
          </cell>
          <cell r="I169">
            <v>3</v>
          </cell>
          <cell r="J169">
            <v>3.3</v>
          </cell>
          <cell r="K169">
            <v>3.7</v>
          </cell>
          <cell r="L169">
            <v>4</v>
          </cell>
          <cell r="M169">
            <v>4.3</v>
          </cell>
          <cell r="N169">
            <v>4.5999999999999996</v>
          </cell>
          <cell r="O169">
            <v>4.9000000000000004</v>
          </cell>
          <cell r="P169">
            <v>5.2</v>
          </cell>
        </row>
        <row r="170">
          <cell r="B170" t="str">
            <v>ERVAL GRANDE</v>
          </cell>
          <cell r="C170" t="str">
            <v>-</v>
          </cell>
          <cell r="D170" t="str">
            <v>-</v>
          </cell>
          <cell r="E170" t="str">
            <v>-</v>
          </cell>
          <cell r="F170">
            <v>5.4</v>
          </cell>
          <cell r="G170" t="str">
            <v>-</v>
          </cell>
          <cell r="I170" t="str">
            <v>-</v>
          </cell>
          <cell r="J170" t="str">
            <v>-</v>
          </cell>
          <cell r="K170" t="str">
            <v>-</v>
          </cell>
          <cell r="L170">
            <v>5.7</v>
          </cell>
          <cell r="M170">
            <v>5.9</v>
          </cell>
          <cell r="N170">
            <v>6.1</v>
          </cell>
          <cell r="O170">
            <v>6.4</v>
          </cell>
          <cell r="P170">
            <v>6.6</v>
          </cell>
        </row>
        <row r="171">
          <cell r="B171" t="str">
            <v>ERVAL SECO</v>
          </cell>
          <cell r="C171" t="str">
            <v>-</v>
          </cell>
          <cell r="D171" t="str">
            <v>-</v>
          </cell>
          <cell r="E171" t="str">
            <v>-</v>
          </cell>
          <cell r="F171">
            <v>4.4000000000000004</v>
          </cell>
          <cell r="G171" t="str">
            <v>-</v>
          </cell>
          <cell r="I171" t="str">
            <v>-</v>
          </cell>
          <cell r="J171" t="str">
            <v>-</v>
          </cell>
          <cell r="K171" t="str">
            <v>-</v>
          </cell>
          <cell r="L171">
            <v>4.5999999999999996</v>
          </cell>
          <cell r="M171">
            <v>4.9000000000000004</v>
          </cell>
          <cell r="N171">
            <v>5.2</v>
          </cell>
          <cell r="O171">
            <v>5.5</v>
          </cell>
          <cell r="P171">
            <v>5.8</v>
          </cell>
        </row>
        <row r="172">
          <cell r="B172" t="str">
            <v>ESMERALDA</v>
          </cell>
          <cell r="C172">
            <v>3.4</v>
          </cell>
          <cell r="D172">
            <v>4.3</v>
          </cell>
          <cell r="E172">
            <v>4.4000000000000004</v>
          </cell>
          <cell r="F172">
            <v>4.2</v>
          </cell>
          <cell r="G172">
            <v>4.7</v>
          </cell>
          <cell r="I172">
            <v>3.5</v>
          </cell>
          <cell r="J172">
            <v>3.8</v>
          </cell>
          <cell r="K172">
            <v>4.3</v>
          </cell>
          <cell r="L172">
            <v>4.5</v>
          </cell>
          <cell r="M172">
            <v>4.8</v>
          </cell>
          <cell r="N172">
            <v>5.0999999999999996</v>
          </cell>
          <cell r="O172">
            <v>5.4</v>
          </cell>
          <cell r="P172">
            <v>5.7</v>
          </cell>
        </row>
        <row r="173">
          <cell r="B173" t="str">
            <v>ESPERANCA DO SUL</v>
          </cell>
          <cell r="C173" t="str">
            <v>-</v>
          </cell>
          <cell r="D173">
            <v>4.0999999999999996</v>
          </cell>
          <cell r="E173">
            <v>4.5999999999999996</v>
          </cell>
          <cell r="F173">
            <v>5.3</v>
          </cell>
          <cell r="G173">
            <v>5.2</v>
          </cell>
          <cell r="I173" t="str">
            <v>-</v>
          </cell>
          <cell r="J173">
            <v>4.3</v>
          </cell>
          <cell r="K173">
            <v>4.7</v>
          </cell>
          <cell r="L173">
            <v>4.9000000000000004</v>
          </cell>
          <cell r="M173">
            <v>5.2</v>
          </cell>
          <cell r="N173">
            <v>5.5</v>
          </cell>
          <cell r="O173">
            <v>5.8</v>
          </cell>
          <cell r="P173">
            <v>6</v>
          </cell>
        </row>
        <row r="174">
          <cell r="B174" t="str">
            <v>ESPUMOSO</v>
          </cell>
          <cell r="C174">
            <v>3.8</v>
          </cell>
          <cell r="D174">
            <v>4</v>
          </cell>
          <cell r="E174">
            <v>5.2</v>
          </cell>
          <cell r="F174">
            <v>5.8</v>
          </cell>
          <cell r="G174">
            <v>5.4</v>
          </cell>
          <cell r="I174">
            <v>3.8</v>
          </cell>
          <cell r="J174">
            <v>4.2</v>
          </cell>
          <cell r="K174">
            <v>4.5999999999999996</v>
          </cell>
          <cell r="L174">
            <v>4.9000000000000004</v>
          </cell>
          <cell r="M174">
            <v>5.0999999999999996</v>
          </cell>
          <cell r="N174">
            <v>5.4</v>
          </cell>
          <cell r="O174">
            <v>5.7</v>
          </cell>
          <cell r="P174">
            <v>6</v>
          </cell>
        </row>
        <row r="175">
          <cell r="B175" t="str">
            <v>ESTACAO</v>
          </cell>
          <cell r="C175">
            <v>4.5</v>
          </cell>
          <cell r="D175">
            <v>4.5999999999999996</v>
          </cell>
          <cell r="E175">
            <v>5.5</v>
          </cell>
          <cell r="F175">
            <v>5.8</v>
          </cell>
          <cell r="G175">
            <v>6.3</v>
          </cell>
          <cell r="I175">
            <v>4.5999999999999996</v>
          </cell>
          <cell r="J175">
            <v>4.9000000000000004</v>
          </cell>
          <cell r="K175">
            <v>5.3</v>
          </cell>
          <cell r="L175">
            <v>5.6</v>
          </cell>
          <cell r="M175">
            <v>5.9</v>
          </cell>
          <cell r="N175">
            <v>6.1</v>
          </cell>
          <cell r="O175">
            <v>6.4</v>
          </cell>
          <cell r="P175">
            <v>6.6</v>
          </cell>
        </row>
        <row r="176">
          <cell r="B176" t="str">
            <v>ESTANCIA VELHA</v>
          </cell>
          <cell r="C176">
            <v>4.5999999999999996</v>
          </cell>
          <cell r="D176">
            <v>4.9000000000000004</v>
          </cell>
          <cell r="E176">
            <v>5.2</v>
          </cell>
          <cell r="F176">
            <v>5.7</v>
          </cell>
          <cell r="G176">
            <v>6</v>
          </cell>
          <cell r="I176">
            <v>4.5999999999999996</v>
          </cell>
          <cell r="J176">
            <v>5</v>
          </cell>
          <cell r="K176">
            <v>5.4</v>
          </cell>
          <cell r="L176">
            <v>5.6</v>
          </cell>
          <cell r="M176">
            <v>5.9</v>
          </cell>
          <cell r="N176">
            <v>6.1</v>
          </cell>
          <cell r="O176">
            <v>6.4</v>
          </cell>
          <cell r="P176">
            <v>6.6</v>
          </cell>
        </row>
        <row r="177">
          <cell r="B177" t="str">
            <v>ESTEIO</v>
          </cell>
          <cell r="C177">
            <v>4.4000000000000004</v>
          </cell>
          <cell r="D177">
            <v>4.5999999999999996</v>
          </cell>
          <cell r="E177">
            <v>4.5999999999999996</v>
          </cell>
          <cell r="F177">
            <v>5</v>
          </cell>
          <cell r="G177">
            <v>5.2</v>
          </cell>
          <cell r="I177">
            <v>4.5</v>
          </cell>
          <cell r="J177">
            <v>4.8</v>
          </cell>
          <cell r="K177">
            <v>5.2</v>
          </cell>
          <cell r="L177">
            <v>5.5</v>
          </cell>
          <cell r="M177">
            <v>5.7</v>
          </cell>
          <cell r="N177">
            <v>6</v>
          </cell>
          <cell r="O177">
            <v>6.2</v>
          </cell>
          <cell r="P177">
            <v>6.5</v>
          </cell>
        </row>
        <row r="178">
          <cell r="B178" t="str">
            <v>ESTRELA</v>
          </cell>
          <cell r="C178">
            <v>4.9000000000000004</v>
          </cell>
          <cell r="D178">
            <v>5.6</v>
          </cell>
          <cell r="E178">
            <v>5.4</v>
          </cell>
          <cell r="F178">
            <v>5.9</v>
          </cell>
          <cell r="G178">
            <v>5.8</v>
          </cell>
          <cell r="I178">
            <v>5</v>
          </cell>
          <cell r="J178">
            <v>5.3</v>
          </cell>
          <cell r="K178">
            <v>5.7</v>
          </cell>
          <cell r="L178">
            <v>5.9</v>
          </cell>
          <cell r="M178">
            <v>6.2</v>
          </cell>
          <cell r="N178">
            <v>6.4</v>
          </cell>
          <cell r="O178">
            <v>6.6</v>
          </cell>
          <cell r="P178">
            <v>6.9</v>
          </cell>
        </row>
        <row r="179">
          <cell r="B179" t="str">
            <v>ESTRELA VELHA</v>
          </cell>
          <cell r="C179" t="str">
            <v>-</v>
          </cell>
          <cell r="D179">
            <v>4.2</v>
          </cell>
          <cell r="E179">
            <v>4.9000000000000004</v>
          </cell>
          <cell r="F179">
            <v>5.0999999999999996</v>
          </cell>
          <cell r="G179">
            <v>6</v>
          </cell>
          <cell r="I179" t="str">
            <v>-</v>
          </cell>
          <cell r="J179">
            <v>4.4000000000000004</v>
          </cell>
          <cell r="K179">
            <v>4.8</v>
          </cell>
          <cell r="L179">
            <v>5</v>
          </cell>
          <cell r="M179">
            <v>5.3</v>
          </cell>
          <cell r="N179">
            <v>5.6</v>
          </cell>
          <cell r="O179">
            <v>5.8</v>
          </cell>
          <cell r="P179">
            <v>6.1</v>
          </cell>
        </row>
        <row r="180">
          <cell r="B180" t="str">
            <v>EUGENIO DE CASTRO</v>
          </cell>
          <cell r="C180" t="str">
            <v>-</v>
          </cell>
          <cell r="D180" t="str">
            <v>-</v>
          </cell>
          <cell r="E180" t="str">
            <v>-</v>
          </cell>
          <cell r="F180">
            <v>5.5</v>
          </cell>
          <cell r="G180" t="str">
            <v>-</v>
          </cell>
          <cell r="I180" t="str">
            <v>-</v>
          </cell>
          <cell r="J180" t="str">
            <v>-</v>
          </cell>
          <cell r="K180" t="str">
            <v>-</v>
          </cell>
          <cell r="L180">
            <v>5.8</v>
          </cell>
          <cell r="M180">
            <v>6</v>
          </cell>
          <cell r="N180">
            <v>6.3</v>
          </cell>
          <cell r="O180">
            <v>6.5</v>
          </cell>
          <cell r="P180">
            <v>6.7</v>
          </cell>
        </row>
        <row r="181">
          <cell r="B181" t="str">
            <v>FAGUNDES VARELA</v>
          </cell>
          <cell r="C181" t="str">
            <v>-</v>
          </cell>
          <cell r="D181">
            <v>5.2</v>
          </cell>
          <cell r="E181">
            <v>5.3</v>
          </cell>
          <cell r="F181">
            <v>5.8</v>
          </cell>
          <cell r="G181">
            <v>6</v>
          </cell>
          <cell r="I181" t="str">
            <v>-</v>
          </cell>
          <cell r="J181">
            <v>5.3</v>
          </cell>
          <cell r="K181">
            <v>5.7</v>
          </cell>
          <cell r="L181">
            <v>5.9</v>
          </cell>
          <cell r="M181">
            <v>6.1</v>
          </cell>
          <cell r="N181">
            <v>6.4</v>
          </cell>
          <cell r="O181">
            <v>6.6</v>
          </cell>
          <cell r="P181">
            <v>6.8</v>
          </cell>
        </row>
        <row r="182">
          <cell r="B182" t="str">
            <v>FARROUPILHA</v>
          </cell>
          <cell r="C182">
            <v>5.2</v>
          </cell>
          <cell r="D182">
            <v>5.6</v>
          </cell>
          <cell r="E182">
            <v>5.8</v>
          </cell>
          <cell r="F182">
            <v>6.6</v>
          </cell>
          <cell r="G182">
            <v>6.7</v>
          </cell>
          <cell r="I182">
            <v>5.2</v>
          </cell>
          <cell r="J182">
            <v>5.5</v>
          </cell>
          <cell r="K182">
            <v>5.9</v>
          </cell>
          <cell r="L182">
            <v>6.1</v>
          </cell>
          <cell r="M182">
            <v>6.4</v>
          </cell>
          <cell r="N182">
            <v>6.6</v>
          </cell>
          <cell r="O182">
            <v>6.8</v>
          </cell>
          <cell r="P182">
            <v>7</v>
          </cell>
        </row>
        <row r="183">
          <cell r="B183" t="str">
            <v>FAXINAL DO SOTURNO</v>
          </cell>
          <cell r="C183" t="str">
            <v>-</v>
          </cell>
          <cell r="D183">
            <v>3.6</v>
          </cell>
          <cell r="E183">
            <v>4</v>
          </cell>
          <cell r="F183">
            <v>4.0999999999999996</v>
          </cell>
          <cell r="G183">
            <v>4.9000000000000004</v>
          </cell>
          <cell r="I183" t="str">
            <v>-</v>
          </cell>
          <cell r="J183">
            <v>3.8</v>
          </cell>
          <cell r="K183">
            <v>4.0999999999999996</v>
          </cell>
          <cell r="L183">
            <v>4.4000000000000004</v>
          </cell>
          <cell r="M183">
            <v>4.7</v>
          </cell>
          <cell r="N183">
            <v>4.9000000000000004</v>
          </cell>
          <cell r="O183">
            <v>5.2</v>
          </cell>
          <cell r="P183">
            <v>5.5</v>
          </cell>
        </row>
        <row r="184">
          <cell r="B184" t="str">
            <v>FAXINALZINHO</v>
          </cell>
          <cell r="C184" t="str">
            <v>-</v>
          </cell>
          <cell r="D184">
            <v>4.3</v>
          </cell>
          <cell r="E184" t="str">
            <v>-</v>
          </cell>
          <cell r="F184" t="str">
            <v>-</v>
          </cell>
          <cell r="G184" t="str">
            <v>-</v>
          </cell>
          <cell r="I184" t="str">
            <v>-</v>
          </cell>
          <cell r="J184">
            <v>4.5</v>
          </cell>
          <cell r="K184">
            <v>4.8</v>
          </cell>
          <cell r="L184">
            <v>5.0999999999999996</v>
          </cell>
          <cell r="M184">
            <v>5.3</v>
          </cell>
          <cell r="N184">
            <v>5.6</v>
          </cell>
          <cell r="O184">
            <v>5.9</v>
          </cell>
          <cell r="P184">
            <v>6.1</v>
          </cell>
        </row>
        <row r="185">
          <cell r="B185" t="str">
            <v>FAZENDA VILANOVA</v>
          </cell>
          <cell r="C185">
            <v>3.7</v>
          </cell>
          <cell r="D185">
            <v>4.0999999999999996</v>
          </cell>
          <cell r="E185">
            <v>4.9000000000000004</v>
          </cell>
          <cell r="F185">
            <v>5.4</v>
          </cell>
          <cell r="G185">
            <v>5.6</v>
          </cell>
          <cell r="I185">
            <v>3.8</v>
          </cell>
          <cell r="J185">
            <v>4.0999999999999996</v>
          </cell>
          <cell r="K185">
            <v>4.5</v>
          </cell>
          <cell r="L185">
            <v>4.8</v>
          </cell>
          <cell r="M185">
            <v>5.0999999999999996</v>
          </cell>
          <cell r="N185">
            <v>5.4</v>
          </cell>
          <cell r="O185">
            <v>5.7</v>
          </cell>
          <cell r="P185">
            <v>5.9</v>
          </cell>
        </row>
        <row r="186">
          <cell r="B186" t="str">
            <v>FELIZ</v>
          </cell>
          <cell r="C186" t="str">
            <v>-</v>
          </cell>
          <cell r="D186">
            <v>5.3</v>
          </cell>
          <cell r="E186">
            <v>5.7</v>
          </cell>
          <cell r="F186">
            <v>6</v>
          </cell>
          <cell r="G186">
            <v>6</v>
          </cell>
          <cell r="I186" t="str">
            <v>-</v>
          </cell>
          <cell r="J186">
            <v>5.5</v>
          </cell>
          <cell r="K186">
            <v>5.8</v>
          </cell>
          <cell r="L186">
            <v>6</v>
          </cell>
          <cell r="M186">
            <v>6.3</v>
          </cell>
          <cell r="N186">
            <v>6.5</v>
          </cell>
          <cell r="O186">
            <v>6.7</v>
          </cell>
          <cell r="P186">
            <v>6.9</v>
          </cell>
        </row>
        <row r="187">
          <cell r="B187" t="str">
            <v>FLORES DA CUNHA</v>
          </cell>
          <cell r="C187">
            <v>5.0999999999999996</v>
          </cell>
          <cell r="D187">
            <v>4.9000000000000004</v>
          </cell>
          <cell r="E187">
            <v>5.4</v>
          </cell>
          <cell r="F187">
            <v>5.6</v>
          </cell>
          <cell r="G187">
            <v>6.4</v>
          </cell>
          <cell r="I187">
            <v>5.0999999999999996</v>
          </cell>
          <cell r="J187">
            <v>5.5</v>
          </cell>
          <cell r="K187">
            <v>5.8</v>
          </cell>
          <cell r="L187">
            <v>6.1</v>
          </cell>
          <cell r="M187">
            <v>6.3</v>
          </cell>
          <cell r="N187">
            <v>6.5</v>
          </cell>
          <cell r="O187">
            <v>6.8</v>
          </cell>
          <cell r="P187">
            <v>7</v>
          </cell>
        </row>
        <row r="188">
          <cell r="B188" t="str">
            <v>FLORIANO PEIXOTO</v>
          </cell>
          <cell r="C188" t="str">
            <v>-</v>
          </cell>
          <cell r="D188">
            <v>5.0999999999999996</v>
          </cell>
          <cell r="E188">
            <v>5.4</v>
          </cell>
          <cell r="F188">
            <v>6</v>
          </cell>
          <cell r="G188" t="str">
            <v>-</v>
          </cell>
          <cell r="I188" t="str">
            <v>-</v>
          </cell>
          <cell r="J188">
            <v>5.3</v>
          </cell>
          <cell r="K188">
            <v>5.6</v>
          </cell>
          <cell r="L188">
            <v>5.9</v>
          </cell>
          <cell r="M188">
            <v>6.1</v>
          </cell>
          <cell r="N188">
            <v>6.3</v>
          </cell>
          <cell r="O188">
            <v>6.6</v>
          </cell>
          <cell r="P188">
            <v>6.8</v>
          </cell>
        </row>
        <row r="189">
          <cell r="B189" t="str">
            <v>FONTOURA XAVIER</v>
          </cell>
          <cell r="C189">
            <v>4.0999999999999996</v>
          </cell>
          <cell r="D189">
            <v>4.3</v>
          </cell>
          <cell r="E189">
            <v>3.9</v>
          </cell>
          <cell r="F189">
            <v>5</v>
          </cell>
          <cell r="G189" t="str">
            <v>-</v>
          </cell>
          <cell r="I189">
            <v>4.2</v>
          </cell>
          <cell r="J189">
            <v>4.5</v>
          </cell>
          <cell r="K189">
            <v>4.9000000000000004</v>
          </cell>
          <cell r="L189">
            <v>5.2</v>
          </cell>
          <cell r="M189">
            <v>5.4</v>
          </cell>
          <cell r="N189">
            <v>5.7</v>
          </cell>
          <cell r="O189">
            <v>6</v>
          </cell>
          <cell r="P189">
            <v>6.2</v>
          </cell>
        </row>
        <row r="190">
          <cell r="B190" t="str">
            <v>FORMIGUEIRO</v>
          </cell>
          <cell r="C190" t="str">
            <v>-</v>
          </cell>
          <cell r="D190">
            <v>4.5</v>
          </cell>
          <cell r="E190">
            <v>4.3</v>
          </cell>
          <cell r="F190">
            <v>4</v>
          </cell>
          <cell r="G190" t="str">
            <v>-</v>
          </cell>
          <cell r="I190" t="str">
            <v>-</v>
          </cell>
          <cell r="J190">
            <v>4.7</v>
          </cell>
          <cell r="K190">
            <v>5</v>
          </cell>
          <cell r="L190">
            <v>5.3</v>
          </cell>
          <cell r="M190">
            <v>5.5</v>
          </cell>
          <cell r="N190">
            <v>5.8</v>
          </cell>
          <cell r="O190">
            <v>6.1</v>
          </cell>
          <cell r="P190">
            <v>6.3</v>
          </cell>
        </row>
        <row r="191">
          <cell r="B191" t="str">
            <v>FORQUETINHA</v>
          </cell>
          <cell r="C191">
            <v>4.2</v>
          </cell>
          <cell r="D191">
            <v>5.0999999999999996</v>
          </cell>
          <cell r="E191">
            <v>4.8</v>
          </cell>
          <cell r="F191">
            <v>5.6</v>
          </cell>
          <cell r="G191">
            <v>5</v>
          </cell>
          <cell r="I191">
            <v>4.2</v>
          </cell>
          <cell r="J191">
            <v>4.5999999999999996</v>
          </cell>
          <cell r="K191">
            <v>5</v>
          </cell>
          <cell r="L191">
            <v>5.2</v>
          </cell>
          <cell r="M191">
            <v>5.5</v>
          </cell>
          <cell r="N191">
            <v>5.8</v>
          </cell>
          <cell r="O191">
            <v>6</v>
          </cell>
          <cell r="P191">
            <v>6.3</v>
          </cell>
        </row>
        <row r="192">
          <cell r="B192" t="str">
            <v>FORTALEZA DOS VALOS</v>
          </cell>
          <cell r="C192">
            <v>4.5999999999999996</v>
          </cell>
          <cell r="D192">
            <v>5.5</v>
          </cell>
          <cell r="E192">
            <v>5.7</v>
          </cell>
          <cell r="F192">
            <v>5.0999999999999996</v>
          </cell>
          <cell r="G192">
            <v>5.5</v>
          </cell>
          <cell r="I192">
            <v>4.7</v>
          </cell>
          <cell r="J192">
            <v>5</v>
          </cell>
          <cell r="K192">
            <v>5.4</v>
          </cell>
          <cell r="L192">
            <v>5.7</v>
          </cell>
          <cell r="M192">
            <v>5.9</v>
          </cell>
          <cell r="N192">
            <v>6.2</v>
          </cell>
          <cell r="O192">
            <v>6.4</v>
          </cell>
          <cell r="P192">
            <v>6.6</v>
          </cell>
        </row>
        <row r="193">
          <cell r="B193" t="str">
            <v>FREDERICO WESTPHALEN</v>
          </cell>
          <cell r="C193">
            <v>4.3</v>
          </cell>
          <cell r="D193">
            <v>4.4000000000000004</v>
          </cell>
          <cell r="E193">
            <v>4.8</v>
          </cell>
          <cell r="F193">
            <v>4.8</v>
          </cell>
          <cell r="G193">
            <v>5.0999999999999996</v>
          </cell>
          <cell r="I193">
            <v>4.3</v>
          </cell>
          <cell r="J193">
            <v>4.7</v>
          </cell>
          <cell r="K193">
            <v>5.0999999999999996</v>
          </cell>
          <cell r="L193">
            <v>5.4</v>
          </cell>
          <cell r="M193">
            <v>5.6</v>
          </cell>
          <cell r="N193">
            <v>5.9</v>
          </cell>
          <cell r="O193">
            <v>6.1</v>
          </cell>
          <cell r="P193">
            <v>6.4</v>
          </cell>
        </row>
        <row r="194">
          <cell r="B194" t="str">
            <v>GARIBALDI</v>
          </cell>
          <cell r="C194">
            <v>4</v>
          </cell>
          <cell r="D194">
            <v>4.9000000000000004</v>
          </cell>
          <cell r="E194">
            <v>5.3</v>
          </cell>
          <cell r="F194">
            <v>5.3</v>
          </cell>
          <cell r="G194">
            <v>5.8</v>
          </cell>
          <cell r="I194">
            <v>4.0999999999999996</v>
          </cell>
          <cell r="J194">
            <v>4.4000000000000004</v>
          </cell>
          <cell r="K194">
            <v>4.8</v>
          </cell>
          <cell r="L194">
            <v>5.0999999999999996</v>
          </cell>
          <cell r="M194">
            <v>5.4</v>
          </cell>
          <cell r="N194">
            <v>5.7</v>
          </cell>
          <cell r="O194">
            <v>5.9</v>
          </cell>
          <cell r="P194">
            <v>6.2</v>
          </cell>
        </row>
        <row r="195">
          <cell r="B195" t="str">
            <v>GAURAMA</v>
          </cell>
          <cell r="C195" t="str">
            <v>-</v>
          </cell>
          <cell r="D195">
            <v>4.3</v>
          </cell>
          <cell r="E195">
            <v>5.8</v>
          </cell>
          <cell r="F195">
            <v>6.1</v>
          </cell>
          <cell r="G195" t="str">
            <v>-</v>
          </cell>
          <cell r="I195" t="str">
            <v>-</v>
          </cell>
          <cell r="J195">
            <v>4.5</v>
          </cell>
          <cell r="K195">
            <v>4.8</v>
          </cell>
          <cell r="L195">
            <v>5.0999999999999996</v>
          </cell>
          <cell r="M195">
            <v>5.4</v>
          </cell>
          <cell r="N195">
            <v>5.6</v>
          </cell>
          <cell r="O195">
            <v>5.9</v>
          </cell>
          <cell r="P195">
            <v>6.2</v>
          </cell>
        </row>
        <row r="196">
          <cell r="B196" t="str">
            <v>GENERAL CAMARA</v>
          </cell>
          <cell r="C196" t="str">
            <v>-</v>
          </cell>
          <cell r="D196" t="str">
            <v>-</v>
          </cell>
          <cell r="E196" t="str">
            <v>-</v>
          </cell>
          <cell r="F196">
            <v>3.8</v>
          </cell>
          <cell r="G196" t="str">
            <v>-</v>
          </cell>
          <cell r="I196" t="str">
            <v>-</v>
          </cell>
          <cell r="J196" t="str">
            <v>-</v>
          </cell>
          <cell r="K196" t="str">
            <v>-</v>
          </cell>
          <cell r="L196">
            <v>4.0999999999999996</v>
          </cell>
          <cell r="M196">
            <v>4.4000000000000004</v>
          </cell>
          <cell r="N196">
            <v>4.7</v>
          </cell>
          <cell r="O196">
            <v>5</v>
          </cell>
          <cell r="P196">
            <v>5.2</v>
          </cell>
        </row>
        <row r="197">
          <cell r="B197" t="str">
            <v>GENTIL</v>
          </cell>
          <cell r="C197" t="str">
            <v>-</v>
          </cell>
          <cell r="D197" t="str">
            <v>-</v>
          </cell>
          <cell r="E197" t="str">
            <v>-</v>
          </cell>
          <cell r="F197">
            <v>6.3</v>
          </cell>
          <cell r="G197" t="str">
            <v>-</v>
          </cell>
          <cell r="I197" t="str">
            <v>-</v>
          </cell>
          <cell r="J197" t="str">
            <v>-</v>
          </cell>
          <cell r="K197" t="str">
            <v>-</v>
          </cell>
          <cell r="L197">
            <v>6.5</v>
          </cell>
          <cell r="M197">
            <v>6.7</v>
          </cell>
          <cell r="N197">
            <v>6.9</v>
          </cell>
          <cell r="O197">
            <v>7.1</v>
          </cell>
          <cell r="P197">
            <v>7.3</v>
          </cell>
        </row>
        <row r="198">
          <cell r="B198" t="str">
            <v>GETULIO VARGAS</v>
          </cell>
          <cell r="C198">
            <v>4.2</v>
          </cell>
          <cell r="D198">
            <v>4.5999999999999996</v>
          </cell>
          <cell r="E198">
            <v>4.8</v>
          </cell>
          <cell r="F198">
            <v>5.4</v>
          </cell>
          <cell r="G198">
            <v>5.4</v>
          </cell>
          <cell r="I198">
            <v>4.3</v>
          </cell>
          <cell r="J198">
            <v>4.5999999999999996</v>
          </cell>
          <cell r="K198">
            <v>5</v>
          </cell>
          <cell r="L198">
            <v>5.3</v>
          </cell>
          <cell r="M198">
            <v>5.6</v>
          </cell>
          <cell r="N198">
            <v>5.8</v>
          </cell>
          <cell r="O198">
            <v>6.1</v>
          </cell>
          <cell r="P198">
            <v>6.4</v>
          </cell>
        </row>
        <row r="199">
          <cell r="B199" t="str">
            <v>GIRUA</v>
          </cell>
          <cell r="C199">
            <v>3.2</v>
          </cell>
          <cell r="D199">
            <v>4.5</v>
          </cell>
          <cell r="E199">
            <v>5.5</v>
          </cell>
          <cell r="F199">
            <v>5.3</v>
          </cell>
          <cell r="G199">
            <v>5.8</v>
          </cell>
          <cell r="I199">
            <v>3.2</v>
          </cell>
          <cell r="J199">
            <v>3.6</v>
          </cell>
          <cell r="K199">
            <v>4</v>
          </cell>
          <cell r="L199">
            <v>4.3</v>
          </cell>
          <cell r="M199">
            <v>4.5999999999999996</v>
          </cell>
          <cell r="N199">
            <v>4.9000000000000004</v>
          </cell>
          <cell r="O199">
            <v>5.2</v>
          </cell>
          <cell r="P199">
            <v>5.4</v>
          </cell>
        </row>
        <row r="200">
          <cell r="B200" t="str">
            <v>GLORINHA</v>
          </cell>
          <cell r="C200" t="str">
            <v>-</v>
          </cell>
          <cell r="D200" t="str">
            <v>-</v>
          </cell>
          <cell r="E200" t="str">
            <v>-</v>
          </cell>
          <cell r="F200" t="str">
            <v>-</v>
          </cell>
          <cell r="G200">
            <v>5.0999999999999996</v>
          </cell>
          <cell r="I200" t="str">
            <v>-</v>
          </cell>
          <cell r="J200" t="str">
            <v>-</v>
          </cell>
          <cell r="K200" t="str">
            <v>-</v>
          </cell>
          <cell r="L200" t="str">
            <v>-</v>
          </cell>
          <cell r="M200">
            <v>5.4</v>
          </cell>
          <cell r="N200">
            <v>5.6</v>
          </cell>
          <cell r="O200">
            <v>5.9</v>
          </cell>
          <cell r="P200">
            <v>6.1</v>
          </cell>
        </row>
        <row r="201">
          <cell r="B201" t="str">
            <v>GRAMADO</v>
          </cell>
          <cell r="C201">
            <v>4.2</v>
          </cell>
          <cell r="D201">
            <v>4.8</v>
          </cell>
          <cell r="E201">
            <v>5</v>
          </cell>
          <cell r="F201">
            <v>5.7</v>
          </cell>
          <cell r="G201">
            <v>5.9</v>
          </cell>
          <cell r="I201">
            <v>4.2</v>
          </cell>
          <cell r="J201">
            <v>4.5999999999999996</v>
          </cell>
          <cell r="K201">
            <v>5</v>
          </cell>
          <cell r="L201">
            <v>5.2</v>
          </cell>
          <cell r="M201">
            <v>5.5</v>
          </cell>
          <cell r="N201">
            <v>5.8</v>
          </cell>
          <cell r="O201">
            <v>6</v>
          </cell>
          <cell r="P201">
            <v>6.3</v>
          </cell>
        </row>
        <row r="202">
          <cell r="B202" t="str">
            <v>GRAMADO DOS LOUREIROS</v>
          </cell>
          <cell r="C202" t="str">
            <v>-</v>
          </cell>
          <cell r="D202" t="str">
            <v>-</v>
          </cell>
          <cell r="E202" t="str">
            <v>-</v>
          </cell>
          <cell r="F202">
            <v>4.8</v>
          </cell>
          <cell r="G202" t="str">
            <v>-</v>
          </cell>
          <cell r="I202" t="str">
            <v>-</v>
          </cell>
          <cell r="J202" t="str">
            <v>-</v>
          </cell>
          <cell r="K202" t="str">
            <v>-</v>
          </cell>
          <cell r="L202">
            <v>5.0999999999999996</v>
          </cell>
          <cell r="M202">
            <v>5.3</v>
          </cell>
          <cell r="N202">
            <v>5.6</v>
          </cell>
          <cell r="O202">
            <v>5.9</v>
          </cell>
          <cell r="P202">
            <v>6.1</v>
          </cell>
        </row>
        <row r="203">
          <cell r="B203" t="str">
            <v>GRAMADO XAVIER</v>
          </cell>
          <cell r="C203" t="str">
            <v>-</v>
          </cell>
          <cell r="D203" t="str">
            <v>-</v>
          </cell>
          <cell r="E203" t="str">
            <v>-</v>
          </cell>
          <cell r="F203">
            <v>5</v>
          </cell>
          <cell r="G203" t="str">
            <v>-</v>
          </cell>
          <cell r="I203" t="str">
            <v>-</v>
          </cell>
          <cell r="J203" t="str">
            <v>-</v>
          </cell>
          <cell r="K203" t="str">
            <v>-</v>
          </cell>
          <cell r="L203">
            <v>5.2</v>
          </cell>
          <cell r="M203">
            <v>5.5</v>
          </cell>
          <cell r="N203">
            <v>5.7</v>
          </cell>
          <cell r="O203">
            <v>6</v>
          </cell>
          <cell r="P203">
            <v>6.3</v>
          </cell>
        </row>
        <row r="204">
          <cell r="B204" t="str">
            <v>GRAVATAI</v>
          </cell>
          <cell r="C204">
            <v>4.0999999999999996</v>
          </cell>
          <cell r="D204">
            <v>4.4000000000000004</v>
          </cell>
          <cell r="E204">
            <v>4.5</v>
          </cell>
          <cell r="F204">
            <v>5</v>
          </cell>
          <cell r="G204">
            <v>4.9000000000000004</v>
          </cell>
          <cell r="I204">
            <v>4.2</v>
          </cell>
          <cell r="J204">
            <v>4.5</v>
          </cell>
          <cell r="K204">
            <v>5</v>
          </cell>
          <cell r="L204">
            <v>5.2</v>
          </cell>
          <cell r="M204">
            <v>5.5</v>
          </cell>
          <cell r="N204">
            <v>5.8</v>
          </cell>
          <cell r="O204">
            <v>6</v>
          </cell>
          <cell r="P204">
            <v>6.3</v>
          </cell>
        </row>
        <row r="205">
          <cell r="B205" t="str">
            <v>GUABIJU</v>
          </cell>
          <cell r="C205" t="str">
            <v>-</v>
          </cell>
          <cell r="D205" t="str">
            <v>-</v>
          </cell>
          <cell r="E205" t="str">
            <v>-</v>
          </cell>
          <cell r="F205">
            <v>5.8</v>
          </cell>
          <cell r="G205" t="str">
            <v>-</v>
          </cell>
          <cell r="I205" t="str">
            <v>-</v>
          </cell>
          <cell r="J205" t="str">
            <v>-</v>
          </cell>
          <cell r="K205" t="str">
            <v>-</v>
          </cell>
          <cell r="L205">
            <v>6.1</v>
          </cell>
          <cell r="M205">
            <v>6.3</v>
          </cell>
          <cell r="N205">
            <v>6.5</v>
          </cell>
          <cell r="O205">
            <v>6.7</v>
          </cell>
          <cell r="P205">
            <v>7</v>
          </cell>
        </row>
        <row r="206">
          <cell r="B206" t="str">
            <v>GUAIBA</v>
          </cell>
          <cell r="C206">
            <v>4.3</v>
          </cell>
          <cell r="D206">
            <v>4.2</v>
          </cell>
          <cell r="E206">
            <v>4.7</v>
          </cell>
          <cell r="F206">
            <v>5.2</v>
          </cell>
          <cell r="G206">
            <v>5.0999999999999996</v>
          </cell>
          <cell r="I206">
            <v>4.3</v>
          </cell>
          <cell r="J206">
            <v>4.7</v>
          </cell>
          <cell r="K206">
            <v>5.0999999999999996</v>
          </cell>
          <cell r="L206">
            <v>5.3</v>
          </cell>
          <cell r="M206">
            <v>5.6</v>
          </cell>
          <cell r="N206">
            <v>5.9</v>
          </cell>
          <cell r="O206">
            <v>6.1</v>
          </cell>
          <cell r="P206">
            <v>6.4</v>
          </cell>
        </row>
        <row r="207">
          <cell r="B207" t="str">
            <v>GUAPORE</v>
          </cell>
          <cell r="C207">
            <v>4.5</v>
          </cell>
          <cell r="D207">
            <v>5.0999999999999996</v>
          </cell>
          <cell r="E207">
            <v>5.7</v>
          </cell>
          <cell r="F207">
            <v>5.8</v>
          </cell>
          <cell r="G207">
            <v>6.4</v>
          </cell>
          <cell r="I207">
            <v>4.5999999999999996</v>
          </cell>
          <cell r="J207">
            <v>4.9000000000000004</v>
          </cell>
          <cell r="K207">
            <v>5.3</v>
          </cell>
          <cell r="L207">
            <v>5.6</v>
          </cell>
          <cell r="M207">
            <v>5.8</v>
          </cell>
          <cell r="N207">
            <v>6.1</v>
          </cell>
          <cell r="O207">
            <v>6.3</v>
          </cell>
          <cell r="P207">
            <v>6.6</v>
          </cell>
        </row>
        <row r="208">
          <cell r="B208" t="str">
            <v>GUARANI DAS MISSOES</v>
          </cell>
          <cell r="C208" t="str">
            <v>-</v>
          </cell>
          <cell r="D208">
            <v>4.8</v>
          </cell>
          <cell r="E208">
            <v>4.8</v>
          </cell>
          <cell r="F208">
            <v>6</v>
          </cell>
          <cell r="G208">
            <v>5.9</v>
          </cell>
          <cell r="I208" t="str">
            <v>-</v>
          </cell>
          <cell r="J208">
            <v>5</v>
          </cell>
          <cell r="K208">
            <v>5.4</v>
          </cell>
          <cell r="L208">
            <v>5.6</v>
          </cell>
          <cell r="M208">
            <v>5.9</v>
          </cell>
          <cell r="N208">
            <v>6.1</v>
          </cell>
          <cell r="O208">
            <v>6.4</v>
          </cell>
          <cell r="P208">
            <v>6.6</v>
          </cell>
        </row>
        <row r="209">
          <cell r="B209" t="str">
            <v>HARMONIA</v>
          </cell>
          <cell r="C209" t="str">
            <v>-</v>
          </cell>
          <cell r="D209" t="str">
            <v>-</v>
          </cell>
          <cell r="E209" t="str">
            <v>-</v>
          </cell>
          <cell r="F209">
            <v>6.2</v>
          </cell>
          <cell r="G209" t="str">
            <v>-</v>
          </cell>
          <cell r="I209" t="str">
            <v>-</v>
          </cell>
          <cell r="J209" t="str">
            <v>-</v>
          </cell>
          <cell r="K209" t="str">
            <v>-</v>
          </cell>
          <cell r="L209">
            <v>6.4</v>
          </cell>
          <cell r="M209">
            <v>6.6</v>
          </cell>
          <cell r="N209">
            <v>6.8</v>
          </cell>
          <cell r="O209">
            <v>7</v>
          </cell>
          <cell r="P209">
            <v>7.2</v>
          </cell>
        </row>
        <row r="210">
          <cell r="B210" t="str">
            <v>HORIZONTINA</v>
          </cell>
          <cell r="C210">
            <v>4.5999999999999996</v>
          </cell>
          <cell r="D210">
            <v>5</v>
          </cell>
          <cell r="E210">
            <v>5.6</v>
          </cell>
          <cell r="F210">
            <v>6</v>
          </cell>
          <cell r="G210">
            <v>6.3</v>
          </cell>
          <cell r="I210">
            <v>4.7</v>
          </cell>
          <cell r="J210">
            <v>5</v>
          </cell>
          <cell r="K210">
            <v>5.4</v>
          </cell>
          <cell r="L210">
            <v>5.7</v>
          </cell>
          <cell r="M210">
            <v>5.9</v>
          </cell>
          <cell r="N210">
            <v>6.2</v>
          </cell>
          <cell r="O210">
            <v>6.4</v>
          </cell>
          <cell r="P210">
            <v>6.7</v>
          </cell>
        </row>
        <row r="211">
          <cell r="B211" t="str">
            <v>HULHA NEGRA</v>
          </cell>
          <cell r="C211">
            <v>3.7</v>
          </cell>
          <cell r="D211">
            <v>4.4000000000000004</v>
          </cell>
          <cell r="E211">
            <v>4.2</v>
          </cell>
          <cell r="F211">
            <v>4</v>
          </cell>
          <cell r="G211">
            <v>4.8</v>
          </cell>
          <cell r="I211">
            <v>3.8</v>
          </cell>
          <cell r="J211">
            <v>4.0999999999999996</v>
          </cell>
          <cell r="K211">
            <v>4.5</v>
          </cell>
          <cell r="L211">
            <v>4.8</v>
          </cell>
          <cell r="M211">
            <v>5.0999999999999996</v>
          </cell>
          <cell r="N211">
            <v>5.4</v>
          </cell>
          <cell r="O211">
            <v>5.7</v>
          </cell>
          <cell r="P211">
            <v>5.9</v>
          </cell>
        </row>
        <row r="212">
          <cell r="B212" t="str">
            <v>HUMAITA</v>
          </cell>
          <cell r="C212">
            <v>5.9</v>
          </cell>
          <cell r="D212">
            <v>4.5999999999999996</v>
          </cell>
          <cell r="E212">
            <v>5.5</v>
          </cell>
          <cell r="F212">
            <v>5.3</v>
          </cell>
          <cell r="G212">
            <v>5.9</v>
          </cell>
          <cell r="I212">
            <v>5.9</v>
          </cell>
          <cell r="J212">
            <v>6.2</v>
          </cell>
          <cell r="K212">
            <v>6.5</v>
          </cell>
          <cell r="L212">
            <v>6.7</v>
          </cell>
          <cell r="M212">
            <v>6.9</v>
          </cell>
          <cell r="N212">
            <v>7.1</v>
          </cell>
          <cell r="O212">
            <v>7.3</v>
          </cell>
          <cell r="P212">
            <v>7.5</v>
          </cell>
        </row>
        <row r="213">
          <cell r="B213" t="str">
            <v>IBIACA</v>
          </cell>
          <cell r="C213" t="str">
            <v>-</v>
          </cell>
          <cell r="D213">
            <v>4.2</v>
          </cell>
          <cell r="E213">
            <v>5.0999999999999996</v>
          </cell>
          <cell r="F213">
            <v>5.4</v>
          </cell>
          <cell r="G213">
            <v>5.7</v>
          </cell>
          <cell r="I213" t="str">
            <v>-</v>
          </cell>
          <cell r="J213">
            <v>4.4000000000000004</v>
          </cell>
          <cell r="K213">
            <v>4.7</v>
          </cell>
          <cell r="L213">
            <v>5</v>
          </cell>
          <cell r="M213">
            <v>5.3</v>
          </cell>
          <cell r="N213">
            <v>5.5</v>
          </cell>
          <cell r="O213">
            <v>5.8</v>
          </cell>
          <cell r="P213">
            <v>6.1</v>
          </cell>
        </row>
        <row r="214">
          <cell r="B214" t="str">
            <v>IBIRAIARAS</v>
          </cell>
          <cell r="C214">
            <v>4.5</v>
          </cell>
          <cell r="D214">
            <v>5</v>
          </cell>
          <cell r="E214">
            <v>5.7</v>
          </cell>
          <cell r="F214">
            <v>5.6</v>
          </cell>
          <cell r="G214">
            <v>6.1</v>
          </cell>
          <cell r="I214">
            <v>4.5999999999999996</v>
          </cell>
          <cell r="J214">
            <v>4.9000000000000004</v>
          </cell>
          <cell r="K214">
            <v>5.3</v>
          </cell>
          <cell r="L214">
            <v>5.6</v>
          </cell>
          <cell r="M214">
            <v>5.8</v>
          </cell>
          <cell r="N214">
            <v>6.1</v>
          </cell>
          <cell r="O214">
            <v>6.3</v>
          </cell>
          <cell r="P214">
            <v>6.6</v>
          </cell>
        </row>
        <row r="215">
          <cell r="B215" t="str">
            <v>IBIRAPUITA</v>
          </cell>
          <cell r="C215" t="str">
            <v>-</v>
          </cell>
          <cell r="D215" t="str">
            <v>-</v>
          </cell>
          <cell r="E215">
            <v>4.4000000000000004</v>
          </cell>
          <cell r="F215">
            <v>4.3</v>
          </cell>
          <cell r="G215">
            <v>4.9000000000000004</v>
          </cell>
          <cell r="I215" t="str">
            <v>-</v>
          </cell>
          <cell r="J215" t="str">
            <v>-</v>
          </cell>
          <cell r="K215">
            <v>4.7</v>
          </cell>
          <cell r="L215">
            <v>5</v>
          </cell>
          <cell r="M215">
            <v>5.3</v>
          </cell>
          <cell r="N215">
            <v>5.5</v>
          </cell>
          <cell r="O215">
            <v>5.8</v>
          </cell>
          <cell r="P215">
            <v>6.1</v>
          </cell>
        </row>
        <row r="216">
          <cell r="B216" t="str">
            <v>IBIRUBA</v>
          </cell>
          <cell r="C216">
            <v>3.8</v>
          </cell>
          <cell r="D216">
            <v>4.8</v>
          </cell>
          <cell r="E216">
            <v>5.6</v>
          </cell>
          <cell r="F216">
            <v>6.4</v>
          </cell>
          <cell r="G216">
            <v>5.9</v>
          </cell>
          <cell r="I216">
            <v>3.9</v>
          </cell>
          <cell r="J216">
            <v>4.2</v>
          </cell>
          <cell r="K216">
            <v>4.5999999999999996</v>
          </cell>
          <cell r="L216">
            <v>4.9000000000000004</v>
          </cell>
          <cell r="M216">
            <v>5.2</v>
          </cell>
          <cell r="N216">
            <v>5.5</v>
          </cell>
          <cell r="O216">
            <v>5.8</v>
          </cell>
          <cell r="P216">
            <v>6</v>
          </cell>
        </row>
        <row r="217">
          <cell r="B217" t="str">
            <v>IGREJINHA</v>
          </cell>
          <cell r="C217">
            <v>4.7</v>
          </cell>
          <cell r="D217">
            <v>5</v>
          </cell>
          <cell r="E217">
            <v>5.7</v>
          </cell>
          <cell r="F217">
            <v>6.1</v>
          </cell>
          <cell r="G217">
            <v>6.3</v>
          </cell>
          <cell r="I217">
            <v>4.8</v>
          </cell>
          <cell r="J217">
            <v>5.0999999999999996</v>
          </cell>
          <cell r="K217">
            <v>5.5</v>
          </cell>
          <cell r="L217">
            <v>5.7</v>
          </cell>
          <cell r="M217">
            <v>6</v>
          </cell>
          <cell r="N217">
            <v>6.2</v>
          </cell>
          <cell r="O217">
            <v>6.5</v>
          </cell>
          <cell r="P217">
            <v>6.7</v>
          </cell>
        </row>
        <row r="218">
          <cell r="B218" t="str">
            <v>IJUI</v>
          </cell>
          <cell r="C218">
            <v>3.9</v>
          </cell>
          <cell r="D218">
            <v>5.0999999999999996</v>
          </cell>
          <cell r="E218">
            <v>5.7</v>
          </cell>
          <cell r="F218">
            <v>6.1</v>
          </cell>
          <cell r="G218">
            <v>6.3</v>
          </cell>
          <cell r="I218">
            <v>4</v>
          </cell>
          <cell r="J218">
            <v>4.4000000000000004</v>
          </cell>
          <cell r="K218">
            <v>4.8</v>
          </cell>
          <cell r="L218">
            <v>5</v>
          </cell>
          <cell r="M218">
            <v>5.3</v>
          </cell>
          <cell r="N218">
            <v>5.6</v>
          </cell>
          <cell r="O218">
            <v>5.9</v>
          </cell>
          <cell r="P218">
            <v>6.1</v>
          </cell>
        </row>
        <row r="219">
          <cell r="B219" t="str">
            <v>ILOPOLIS</v>
          </cell>
          <cell r="C219" t="str">
            <v>-</v>
          </cell>
          <cell r="D219">
            <v>4.5999999999999996</v>
          </cell>
          <cell r="E219">
            <v>5.7</v>
          </cell>
          <cell r="F219" t="str">
            <v>-</v>
          </cell>
          <cell r="G219" t="str">
            <v>-</v>
          </cell>
          <cell r="I219" t="str">
            <v>-</v>
          </cell>
          <cell r="J219">
            <v>4.8</v>
          </cell>
          <cell r="K219">
            <v>5.0999999999999996</v>
          </cell>
          <cell r="L219">
            <v>5.4</v>
          </cell>
          <cell r="M219">
            <v>5.6</v>
          </cell>
          <cell r="N219">
            <v>5.9</v>
          </cell>
          <cell r="O219">
            <v>6.2</v>
          </cell>
          <cell r="P219">
            <v>6.4</v>
          </cell>
        </row>
        <row r="220">
          <cell r="B220" t="str">
            <v>IMBE</v>
          </cell>
          <cell r="C220">
            <v>4.2</v>
          </cell>
          <cell r="D220">
            <v>4.8</v>
          </cell>
          <cell r="E220">
            <v>4.8</v>
          </cell>
          <cell r="F220">
            <v>5</v>
          </cell>
          <cell r="G220">
            <v>5.4</v>
          </cell>
          <cell r="I220">
            <v>4.3</v>
          </cell>
          <cell r="J220">
            <v>4.5999999999999996</v>
          </cell>
          <cell r="K220">
            <v>5</v>
          </cell>
          <cell r="L220">
            <v>5.3</v>
          </cell>
          <cell r="M220">
            <v>5.5</v>
          </cell>
          <cell r="N220">
            <v>5.8</v>
          </cell>
          <cell r="O220">
            <v>6.1</v>
          </cell>
          <cell r="P220">
            <v>6.3</v>
          </cell>
        </row>
        <row r="221">
          <cell r="B221" t="str">
            <v>IMIGRANTE</v>
          </cell>
          <cell r="C221" t="str">
            <v>-</v>
          </cell>
          <cell r="D221">
            <v>6.4</v>
          </cell>
          <cell r="E221" t="str">
            <v>-</v>
          </cell>
          <cell r="F221">
            <v>5.4</v>
          </cell>
          <cell r="G221">
            <v>6.7</v>
          </cell>
          <cell r="I221" t="str">
            <v>-</v>
          </cell>
          <cell r="J221">
            <v>6.5</v>
          </cell>
          <cell r="K221">
            <v>6.8</v>
          </cell>
          <cell r="L221">
            <v>6.9</v>
          </cell>
          <cell r="M221">
            <v>7.1</v>
          </cell>
          <cell r="N221">
            <v>7.3</v>
          </cell>
          <cell r="O221">
            <v>7.5</v>
          </cell>
          <cell r="P221">
            <v>7.7</v>
          </cell>
        </row>
        <row r="222">
          <cell r="B222" t="str">
            <v>INDEPENDENCIA</v>
          </cell>
          <cell r="C222">
            <v>3.6</v>
          </cell>
          <cell r="D222">
            <v>4.3</v>
          </cell>
          <cell r="E222">
            <v>4.3</v>
          </cell>
          <cell r="F222">
            <v>4.4000000000000004</v>
          </cell>
          <cell r="G222">
            <v>5.9</v>
          </cell>
          <cell r="I222">
            <v>3.6</v>
          </cell>
          <cell r="J222">
            <v>4</v>
          </cell>
          <cell r="K222">
            <v>4.4000000000000004</v>
          </cell>
          <cell r="L222">
            <v>4.7</v>
          </cell>
          <cell r="M222">
            <v>4.9000000000000004</v>
          </cell>
          <cell r="N222">
            <v>5.2</v>
          </cell>
          <cell r="O222">
            <v>5.5</v>
          </cell>
          <cell r="P222">
            <v>5.8</v>
          </cell>
        </row>
        <row r="223">
          <cell r="B223" t="str">
            <v>INHACORA</v>
          </cell>
          <cell r="C223">
            <v>3.9</v>
          </cell>
          <cell r="D223">
            <v>4.2</v>
          </cell>
          <cell r="E223">
            <v>4.5999999999999996</v>
          </cell>
          <cell r="F223">
            <v>4.7</v>
          </cell>
          <cell r="G223">
            <v>4.5999999999999996</v>
          </cell>
          <cell r="I223">
            <v>4</v>
          </cell>
          <cell r="J223">
            <v>4.3</v>
          </cell>
          <cell r="K223">
            <v>4.7</v>
          </cell>
          <cell r="L223">
            <v>5</v>
          </cell>
          <cell r="M223">
            <v>5.3</v>
          </cell>
          <cell r="N223">
            <v>5.5</v>
          </cell>
          <cell r="O223">
            <v>5.8</v>
          </cell>
          <cell r="P223">
            <v>6.1</v>
          </cell>
        </row>
        <row r="224">
          <cell r="B224" t="str">
            <v>IPE</v>
          </cell>
          <cell r="C224" t="str">
            <v>-</v>
          </cell>
          <cell r="D224" t="str">
            <v>-</v>
          </cell>
          <cell r="E224" t="str">
            <v>-</v>
          </cell>
          <cell r="F224">
            <v>5.3</v>
          </cell>
          <cell r="G224">
            <v>5.8</v>
          </cell>
          <cell r="I224" t="str">
            <v>-</v>
          </cell>
          <cell r="J224" t="str">
            <v>-</v>
          </cell>
          <cell r="K224" t="str">
            <v>-</v>
          </cell>
          <cell r="L224">
            <v>5.6</v>
          </cell>
          <cell r="M224">
            <v>5.8</v>
          </cell>
          <cell r="N224">
            <v>6.1</v>
          </cell>
          <cell r="O224">
            <v>6.3</v>
          </cell>
          <cell r="P224">
            <v>6.6</v>
          </cell>
        </row>
        <row r="225">
          <cell r="B225" t="str">
            <v>IPIRANGA DO SUL</v>
          </cell>
          <cell r="C225" t="str">
            <v>-</v>
          </cell>
          <cell r="D225">
            <v>5.5</v>
          </cell>
          <cell r="E225">
            <v>5.2</v>
          </cell>
          <cell r="F225" t="str">
            <v>-</v>
          </cell>
          <cell r="G225">
            <v>5.9</v>
          </cell>
          <cell r="I225" t="str">
            <v>-</v>
          </cell>
          <cell r="J225">
            <v>5.7</v>
          </cell>
          <cell r="K225">
            <v>6</v>
          </cell>
          <cell r="L225">
            <v>6.2</v>
          </cell>
          <cell r="M225">
            <v>6.5</v>
          </cell>
          <cell r="N225">
            <v>6.7</v>
          </cell>
          <cell r="O225">
            <v>6.9</v>
          </cell>
          <cell r="P225">
            <v>7.1</v>
          </cell>
        </row>
        <row r="226">
          <cell r="B226" t="str">
            <v>IRAI</v>
          </cell>
          <cell r="C226" t="str">
            <v>-</v>
          </cell>
          <cell r="D226" t="str">
            <v>-</v>
          </cell>
          <cell r="E226" t="str">
            <v>-</v>
          </cell>
          <cell r="F226">
            <v>4.2</v>
          </cell>
          <cell r="G226" t="str">
            <v>-</v>
          </cell>
          <cell r="I226" t="str">
            <v>-</v>
          </cell>
          <cell r="J226" t="str">
            <v>-</v>
          </cell>
          <cell r="K226" t="str">
            <v>-</v>
          </cell>
          <cell r="L226">
            <v>4.5</v>
          </cell>
          <cell r="M226">
            <v>4.7</v>
          </cell>
          <cell r="N226">
            <v>5</v>
          </cell>
          <cell r="O226">
            <v>5.3</v>
          </cell>
          <cell r="P226">
            <v>5.6</v>
          </cell>
        </row>
        <row r="227">
          <cell r="B227" t="str">
            <v>ITAARA</v>
          </cell>
          <cell r="C227" t="str">
            <v>-</v>
          </cell>
          <cell r="D227">
            <v>4.5999999999999996</v>
          </cell>
          <cell r="E227">
            <v>5.0999999999999996</v>
          </cell>
          <cell r="F227">
            <v>5.6</v>
          </cell>
          <cell r="G227">
            <v>6</v>
          </cell>
          <cell r="I227" t="str">
            <v>-</v>
          </cell>
          <cell r="J227">
            <v>4.8</v>
          </cell>
          <cell r="K227">
            <v>5.0999999999999996</v>
          </cell>
          <cell r="L227">
            <v>5.4</v>
          </cell>
          <cell r="M227">
            <v>5.7</v>
          </cell>
          <cell r="N227">
            <v>5.9</v>
          </cell>
          <cell r="O227">
            <v>6.2</v>
          </cell>
          <cell r="P227">
            <v>6.4</v>
          </cell>
        </row>
        <row r="228">
          <cell r="B228" t="str">
            <v>ITACURUBI</v>
          </cell>
          <cell r="C228" t="str">
            <v>-</v>
          </cell>
          <cell r="D228">
            <v>4.0999999999999996</v>
          </cell>
          <cell r="E228">
            <v>4.4000000000000004</v>
          </cell>
          <cell r="F228">
            <v>4.5999999999999996</v>
          </cell>
          <cell r="G228">
            <v>4.9000000000000004</v>
          </cell>
          <cell r="I228" t="str">
            <v>-</v>
          </cell>
          <cell r="J228">
            <v>4.3</v>
          </cell>
          <cell r="K228">
            <v>4.5999999999999996</v>
          </cell>
          <cell r="L228">
            <v>4.9000000000000004</v>
          </cell>
          <cell r="M228">
            <v>5.2</v>
          </cell>
          <cell r="N228">
            <v>5.5</v>
          </cell>
          <cell r="O228">
            <v>5.7</v>
          </cell>
          <cell r="P228">
            <v>6</v>
          </cell>
        </row>
        <row r="229">
          <cell r="B229" t="str">
            <v>ITAPUCA</v>
          </cell>
          <cell r="C229" t="str">
            <v>-</v>
          </cell>
          <cell r="D229">
            <v>4</v>
          </cell>
          <cell r="E229" t="str">
            <v>-</v>
          </cell>
          <cell r="F229">
            <v>5.2</v>
          </cell>
          <cell r="G229" t="str">
            <v>-</v>
          </cell>
          <cell r="I229" t="str">
            <v>-</v>
          </cell>
          <cell r="J229">
            <v>4.2</v>
          </cell>
          <cell r="K229">
            <v>4.5999999999999996</v>
          </cell>
          <cell r="L229">
            <v>4.8</v>
          </cell>
          <cell r="M229">
            <v>5.0999999999999996</v>
          </cell>
          <cell r="N229">
            <v>5.4</v>
          </cell>
          <cell r="O229">
            <v>5.7</v>
          </cell>
          <cell r="P229">
            <v>5.9</v>
          </cell>
        </row>
        <row r="230">
          <cell r="B230" t="str">
            <v>ITAQUI</v>
          </cell>
          <cell r="C230">
            <v>3.5</v>
          </cell>
          <cell r="D230">
            <v>3.9</v>
          </cell>
          <cell r="E230">
            <v>4</v>
          </cell>
          <cell r="F230">
            <v>4.3</v>
          </cell>
          <cell r="G230">
            <v>4.7</v>
          </cell>
          <cell r="I230">
            <v>3.5</v>
          </cell>
          <cell r="J230">
            <v>3.9</v>
          </cell>
          <cell r="K230">
            <v>4.3</v>
          </cell>
          <cell r="L230">
            <v>4.5999999999999996</v>
          </cell>
          <cell r="M230">
            <v>4.9000000000000004</v>
          </cell>
          <cell r="N230">
            <v>5.2</v>
          </cell>
          <cell r="O230">
            <v>5.4</v>
          </cell>
          <cell r="P230">
            <v>5.7</v>
          </cell>
        </row>
        <row r="231">
          <cell r="B231" t="str">
            <v>ITATIBA DO SUL</v>
          </cell>
          <cell r="C231" t="str">
            <v>-</v>
          </cell>
          <cell r="D231" t="str">
            <v>-</v>
          </cell>
          <cell r="E231">
            <v>4.8</v>
          </cell>
          <cell r="F231">
            <v>5.3</v>
          </cell>
          <cell r="G231" t="str">
            <v>-</v>
          </cell>
          <cell r="I231" t="str">
            <v>-</v>
          </cell>
          <cell r="J231" t="str">
            <v>-</v>
          </cell>
          <cell r="K231">
            <v>5.0999999999999996</v>
          </cell>
          <cell r="L231">
            <v>5.3</v>
          </cell>
          <cell r="M231">
            <v>5.6</v>
          </cell>
          <cell r="N231">
            <v>5.9</v>
          </cell>
          <cell r="O231">
            <v>6.1</v>
          </cell>
          <cell r="P231">
            <v>6.4</v>
          </cell>
        </row>
        <row r="232">
          <cell r="B232" t="str">
            <v>IVORA</v>
          </cell>
          <cell r="C232" t="str">
            <v>-</v>
          </cell>
          <cell r="D232" t="str">
            <v>-</v>
          </cell>
          <cell r="E232" t="str">
            <v>-</v>
          </cell>
          <cell r="F232">
            <v>5.6</v>
          </cell>
          <cell r="G232" t="str">
            <v>-</v>
          </cell>
          <cell r="I232" t="str">
            <v>-</v>
          </cell>
          <cell r="J232" t="str">
            <v>-</v>
          </cell>
          <cell r="K232" t="str">
            <v>-</v>
          </cell>
          <cell r="L232">
            <v>5.9</v>
          </cell>
          <cell r="M232">
            <v>6.1</v>
          </cell>
          <cell r="N232">
            <v>6.3</v>
          </cell>
          <cell r="O232">
            <v>6.6</v>
          </cell>
          <cell r="P232">
            <v>6.8</v>
          </cell>
        </row>
        <row r="233">
          <cell r="B233" t="str">
            <v>IVOTI</v>
          </cell>
          <cell r="C233">
            <v>4.7</v>
          </cell>
          <cell r="D233">
            <v>5.4</v>
          </cell>
          <cell r="E233">
            <v>6</v>
          </cell>
          <cell r="F233">
            <v>6.6</v>
          </cell>
          <cell r="G233">
            <v>6.8</v>
          </cell>
          <cell r="I233">
            <v>4.7</v>
          </cell>
          <cell r="J233">
            <v>5.0999999999999996</v>
          </cell>
          <cell r="K233">
            <v>5.5</v>
          </cell>
          <cell r="L233">
            <v>5.7</v>
          </cell>
          <cell r="M233">
            <v>6</v>
          </cell>
          <cell r="N233">
            <v>6.2</v>
          </cell>
          <cell r="O233">
            <v>6.5</v>
          </cell>
          <cell r="P233">
            <v>6.7</v>
          </cell>
        </row>
        <row r="234">
          <cell r="B234" t="str">
            <v>JABOTICABA</v>
          </cell>
          <cell r="C234">
            <v>4.0999999999999996</v>
          </cell>
          <cell r="D234">
            <v>4.0999999999999996</v>
          </cell>
          <cell r="E234">
            <v>4.5999999999999996</v>
          </cell>
          <cell r="F234">
            <v>4</v>
          </cell>
          <cell r="G234">
            <v>4.9000000000000004</v>
          </cell>
          <cell r="I234">
            <v>4.2</v>
          </cell>
          <cell r="J234">
            <v>4.5</v>
          </cell>
          <cell r="K234">
            <v>4.9000000000000004</v>
          </cell>
          <cell r="L234">
            <v>5.2</v>
          </cell>
          <cell r="M234">
            <v>5.5</v>
          </cell>
          <cell r="N234">
            <v>5.7</v>
          </cell>
          <cell r="O234">
            <v>6</v>
          </cell>
          <cell r="P234">
            <v>6.3</v>
          </cell>
        </row>
        <row r="235">
          <cell r="B235" t="str">
            <v>JACUIZINHO</v>
          </cell>
          <cell r="C235" t="str">
            <v>-</v>
          </cell>
          <cell r="D235" t="str">
            <v>-</v>
          </cell>
          <cell r="E235" t="str">
            <v>-</v>
          </cell>
          <cell r="F235">
            <v>3.6</v>
          </cell>
          <cell r="G235">
            <v>4.9000000000000004</v>
          </cell>
          <cell r="I235" t="str">
            <v>-</v>
          </cell>
          <cell r="J235" t="str">
            <v>-</v>
          </cell>
          <cell r="K235" t="str">
            <v>-</v>
          </cell>
          <cell r="L235">
            <v>3.9</v>
          </cell>
          <cell r="M235">
            <v>4.2</v>
          </cell>
          <cell r="N235">
            <v>4.5</v>
          </cell>
          <cell r="O235">
            <v>4.8</v>
          </cell>
          <cell r="P235">
            <v>5.0999999999999996</v>
          </cell>
        </row>
        <row r="236">
          <cell r="B236" t="str">
            <v>JACUTINGA</v>
          </cell>
          <cell r="C236">
            <v>4.5999999999999996</v>
          </cell>
          <cell r="D236">
            <v>4.7</v>
          </cell>
          <cell r="E236">
            <v>4.4000000000000004</v>
          </cell>
          <cell r="F236">
            <v>6.2</v>
          </cell>
          <cell r="G236" t="str">
            <v>-</v>
          </cell>
          <cell r="I236">
            <v>4.5999999999999996</v>
          </cell>
          <cell r="J236">
            <v>5</v>
          </cell>
          <cell r="K236">
            <v>5.4</v>
          </cell>
          <cell r="L236">
            <v>5.6</v>
          </cell>
          <cell r="M236">
            <v>5.9</v>
          </cell>
          <cell r="N236">
            <v>6.1</v>
          </cell>
          <cell r="O236">
            <v>6.4</v>
          </cell>
          <cell r="P236">
            <v>6.6</v>
          </cell>
        </row>
        <row r="237">
          <cell r="B237" t="str">
            <v>JAGUARAO</v>
          </cell>
          <cell r="C237">
            <v>3.1</v>
          </cell>
          <cell r="D237">
            <v>3.5</v>
          </cell>
          <cell r="E237">
            <v>3.6</v>
          </cell>
          <cell r="F237">
            <v>4</v>
          </cell>
          <cell r="G237">
            <v>4.4000000000000004</v>
          </cell>
          <cell r="I237">
            <v>3.2</v>
          </cell>
          <cell r="J237">
            <v>3.5</v>
          </cell>
          <cell r="K237">
            <v>4</v>
          </cell>
          <cell r="L237">
            <v>4.2</v>
          </cell>
          <cell r="M237">
            <v>4.5</v>
          </cell>
          <cell r="N237">
            <v>4.8</v>
          </cell>
          <cell r="O237">
            <v>5.0999999999999996</v>
          </cell>
          <cell r="P237">
            <v>5.4</v>
          </cell>
        </row>
        <row r="238">
          <cell r="B238" t="str">
            <v>JAGUARI</v>
          </cell>
          <cell r="C238">
            <v>4.0999999999999996</v>
          </cell>
          <cell r="D238">
            <v>4</v>
          </cell>
          <cell r="E238">
            <v>4.4000000000000004</v>
          </cell>
          <cell r="F238">
            <v>4.3</v>
          </cell>
          <cell r="G238">
            <v>5.3</v>
          </cell>
          <cell r="I238">
            <v>4.2</v>
          </cell>
          <cell r="J238">
            <v>4.5</v>
          </cell>
          <cell r="K238">
            <v>5</v>
          </cell>
          <cell r="L238">
            <v>5.2</v>
          </cell>
          <cell r="M238">
            <v>5.5</v>
          </cell>
          <cell r="N238">
            <v>5.8</v>
          </cell>
          <cell r="O238">
            <v>6</v>
          </cell>
          <cell r="P238">
            <v>6.3</v>
          </cell>
        </row>
        <row r="239">
          <cell r="B239" t="str">
            <v>JAQUIRANA</v>
          </cell>
          <cell r="C239" t="str">
            <v>-</v>
          </cell>
          <cell r="D239">
            <v>3.3</v>
          </cell>
          <cell r="E239">
            <v>3.7</v>
          </cell>
          <cell r="F239">
            <v>3.8</v>
          </cell>
          <cell r="G239">
            <v>4.4000000000000004</v>
          </cell>
          <cell r="I239" t="str">
            <v>-</v>
          </cell>
          <cell r="J239">
            <v>3.5</v>
          </cell>
          <cell r="K239">
            <v>3.8</v>
          </cell>
          <cell r="L239">
            <v>4.0999999999999996</v>
          </cell>
          <cell r="M239">
            <v>4.4000000000000004</v>
          </cell>
          <cell r="N239">
            <v>4.7</v>
          </cell>
          <cell r="O239">
            <v>4.9000000000000004</v>
          </cell>
          <cell r="P239">
            <v>5.2</v>
          </cell>
        </row>
        <row r="240">
          <cell r="B240" t="str">
            <v>JARI</v>
          </cell>
          <cell r="C240" t="str">
            <v>-</v>
          </cell>
          <cell r="D240" t="str">
            <v>-</v>
          </cell>
          <cell r="E240" t="str">
            <v>-</v>
          </cell>
          <cell r="F240">
            <v>4.2</v>
          </cell>
          <cell r="G240" t="str">
            <v>-</v>
          </cell>
          <cell r="I240" t="str">
            <v>-</v>
          </cell>
          <cell r="J240" t="str">
            <v>-</v>
          </cell>
          <cell r="K240" t="str">
            <v>-</v>
          </cell>
          <cell r="L240">
            <v>4.5</v>
          </cell>
          <cell r="M240">
            <v>4.8</v>
          </cell>
          <cell r="N240">
            <v>5.0999999999999996</v>
          </cell>
          <cell r="O240">
            <v>5.4</v>
          </cell>
          <cell r="P240">
            <v>5.6</v>
          </cell>
        </row>
        <row r="241">
          <cell r="B241" t="str">
            <v>JULIO DE CASTILHOS</v>
          </cell>
          <cell r="C241">
            <v>3.1</v>
          </cell>
          <cell r="D241">
            <v>3.5</v>
          </cell>
          <cell r="E241">
            <v>4.3</v>
          </cell>
          <cell r="F241">
            <v>4.8</v>
          </cell>
          <cell r="G241">
            <v>4.7</v>
          </cell>
          <cell r="I241">
            <v>3.1</v>
          </cell>
          <cell r="J241">
            <v>3.5</v>
          </cell>
          <cell r="K241">
            <v>3.9</v>
          </cell>
          <cell r="L241">
            <v>4.2</v>
          </cell>
          <cell r="M241">
            <v>4.5</v>
          </cell>
          <cell r="N241">
            <v>4.8</v>
          </cell>
          <cell r="O241">
            <v>5.0999999999999996</v>
          </cell>
          <cell r="P241">
            <v>5.4</v>
          </cell>
        </row>
        <row r="242">
          <cell r="B242" t="str">
            <v>LAGOA BONITA DO SUL</v>
          </cell>
          <cell r="C242" t="str">
            <v>-</v>
          </cell>
          <cell r="D242" t="str">
            <v>-</v>
          </cell>
          <cell r="E242" t="str">
            <v>-</v>
          </cell>
          <cell r="F242">
            <v>5.4</v>
          </cell>
          <cell r="G242" t="str">
            <v>-</v>
          </cell>
          <cell r="I242" t="str">
            <v>-</v>
          </cell>
          <cell r="J242" t="str">
            <v>-</v>
          </cell>
          <cell r="K242" t="str">
            <v>-</v>
          </cell>
          <cell r="L242">
            <v>5.6</v>
          </cell>
          <cell r="M242">
            <v>5.9</v>
          </cell>
          <cell r="N242">
            <v>6.1</v>
          </cell>
          <cell r="O242">
            <v>6.4</v>
          </cell>
          <cell r="P242">
            <v>6.6</v>
          </cell>
        </row>
        <row r="243">
          <cell r="B243" t="str">
            <v>LAGOAO</v>
          </cell>
          <cell r="C243" t="str">
            <v>-</v>
          </cell>
          <cell r="D243" t="str">
            <v>-</v>
          </cell>
          <cell r="E243" t="str">
            <v>-</v>
          </cell>
          <cell r="F243">
            <v>4.9000000000000004</v>
          </cell>
          <cell r="G243" t="str">
            <v>-</v>
          </cell>
          <cell r="I243" t="str">
            <v>-</v>
          </cell>
          <cell r="J243" t="str">
            <v>-</v>
          </cell>
          <cell r="K243" t="str">
            <v>-</v>
          </cell>
          <cell r="L243">
            <v>5.0999999999999996</v>
          </cell>
          <cell r="M243">
            <v>5.4</v>
          </cell>
          <cell r="N243">
            <v>5.7</v>
          </cell>
          <cell r="O243">
            <v>5.9</v>
          </cell>
          <cell r="P243">
            <v>6.2</v>
          </cell>
        </row>
        <row r="244">
          <cell r="B244" t="str">
            <v>LAGOA VERMELHA</v>
          </cell>
          <cell r="C244" t="str">
            <v>-</v>
          </cell>
          <cell r="D244">
            <v>3.9</v>
          </cell>
          <cell r="E244">
            <v>4</v>
          </cell>
          <cell r="F244">
            <v>4.4000000000000004</v>
          </cell>
          <cell r="G244">
            <v>4.8</v>
          </cell>
          <cell r="I244" t="str">
            <v>-</v>
          </cell>
          <cell r="J244">
            <v>4.0999999999999996</v>
          </cell>
          <cell r="K244">
            <v>4.5</v>
          </cell>
          <cell r="L244">
            <v>4.7</v>
          </cell>
          <cell r="M244">
            <v>5</v>
          </cell>
          <cell r="N244">
            <v>5.3</v>
          </cell>
          <cell r="O244">
            <v>5.6</v>
          </cell>
          <cell r="P244">
            <v>5.9</v>
          </cell>
        </row>
        <row r="245">
          <cell r="B245" t="str">
            <v>LAJEADO</v>
          </cell>
          <cell r="C245">
            <v>4.7</v>
          </cell>
          <cell r="D245">
            <v>4.8</v>
          </cell>
          <cell r="E245">
            <v>5.4</v>
          </cell>
          <cell r="F245">
            <v>5.7</v>
          </cell>
          <cell r="G245">
            <v>6.1</v>
          </cell>
          <cell r="I245">
            <v>4.8</v>
          </cell>
          <cell r="J245">
            <v>5.0999999999999996</v>
          </cell>
          <cell r="K245">
            <v>5.5</v>
          </cell>
          <cell r="L245">
            <v>5.8</v>
          </cell>
          <cell r="M245">
            <v>6</v>
          </cell>
          <cell r="N245">
            <v>6.3</v>
          </cell>
          <cell r="O245">
            <v>6.5</v>
          </cell>
          <cell r="P245">
            <v>6.7</v>
          </cell>
        </row>
        <row r="246">
          <cell r="B246" t="str">
            <v>LAVRAS DO SUL</v>
          </cell>
          <cell r="C246" t="str">
            <v>-</v>
          </cell>
          <cell r="D246">
            <v>3.4</v>
          </cell>
          <cell r="E246">
            <v>4</v>
          </cell>
          <cell r="F246">
            <v>4.3</v>
          </cell>
          <cell r="G246">
            <v>4.3</v>
          </cell>
          <cell r="I246" t="str">
            <v>-</v>
          </cell>
          <cell r="J246">
            <v>3.6</v>
          </cell>
          <cell r="K246">
            <v>3.9</v>
          </cell>
          <cell r="L246">
            <v>4.2</v>
          </cell>
          <cell r="M246">
            <v>4.5</v>
          </cell>
          <cell r="N246">
            <v>4.8</v>
          </cell>
          <cell r="O246">
            <v>5.0999999999999996</v>
          </cell>
          <cell r="P246">
            <v>5.4</v>
          </cell>
        </row>
        <row r="247">
          <cell r="B247" t="str">
            <v>LIBERATO SALZANO</v>
          </cell>
          <cell r="C247" t="str">
            <v>-</v>
          </cell>
          <cell r="D247" t="str">
            <v>-</v>
          </cell>
          <cell r="E247" t="str">
            <v>-</v>
          </cell>
          <cell r="F247">
            <v>4.5</v>
          </cell>
          <cell r="G247" t="str">
            <v>-</v>
          </cell>
          <cell r="I247" t="str">
            <v>-</v>
          </cell>
          <cell r="J247" t="str">
            <v>-</v>
          </cell>
          <cell r="K247" t="str">
            <v>-</v>
          </cell>
          <cell r="L247">
            <v>4.7</v>
          </cell>
          <cell r="M247">
            <v>5</v>
          </cell>
          <cell r="N247">
            <v>5.3</v>
          </cell>
          <cell r="O247">
            <v>5.6</v>
          </cell>
          <cell r="P247">
            <v>5.8</v>
          </cell>
        </row>
        <row r="248">
          <cell r="B248" t="str">
            <v>LINDOLFO COLLOR</v>
          </cell>
          <cell r="C248">
            <v>4.5</v>
          </cell>
          <cell r="D248">
            <v>4.2</v>
          </cell>
          <cell r="E248">
            <v>5.5</v>
          </cell>
          <cell r="F248">
            <v>5.9</v>
          </cell>
          <cell r="G248">
            <v>5.9</v>
          </cell>
          <cell r="I248">
            <v>4.5999999999999996</v>
          </cell>
          <cell r="J248">
            <v>4.9000000000000004</v>
          </cell>
          <cell r="K248">
            <v>5.3</v>
          </cell>
          <cell r="L248">
            <v>5.6</v>
          </cell>
          <cell r="M248">
            <v>5.8</v>
          </cell>
          <cell r="N248">
            <v>6.1</v>
          </cell>
          <cell r="O248">
            <v>6.4</v>
          </cell>
          <cell r="P248">
            <v>6.6</v>
          </cell>
        </row>
        <row r="249">
          <cell r="B249" t="str">
            <v>MACHADINHO</v>
          </cell>
          <cell r="C249" t="str">
            <v>-</v>
          </cell>
          <cell r="D249">
            <v>4.5</v>
          </cell>
          <cell r="E249">
            <v>4.8</v>
          </cell>
          <cell r="F249">
            <v>5.5</v>
          </cell>
          <cell r="G249">
            <v>6.5</v>
          </cell>
          <cell r="I249" t="str">
            <v>-</v>
          </cell>
          <cell r="J249">
            <v>4.7</v>
          </cell>
          <cell r="K249">
            <v>5</v>
          </cell>
          <cell r="L249">
            <v>5.3</v>
          </cell>
          <cell r="M249">
            <v>5.6</v>
          </cell>
          <cell r="N249">
            <v>5.8</v>
          </cell>
          <cell r="O249">
            <v>6.1</v>
          </cell>
          <cell r="P249">
            <v>6.3</v>
          </cell>
        </row>
        <row r="250">
          <cell r="B250" t="str">
            <v>MACAMBARA</v>
          </cell>
          <cell r="C250" t="str">
            <v>-</v>
          </cell>
          <cell r="D250" t="str">
            <v>-</v>
          </cell>
          <cell r="E250" t="str">
            <v>-</v>
          </cell>
          <cell r="F250" t="str">
            <v>-</v>
          </cell>
          <cell r="G250">
            <v>4</v>
          </cell>
          <cell r="I250" t="str">
            <v>-</v>
          </cell>
          <cell r="J250" t="str">
            <v>-</v>
          </cell>
          <cell r="K250" t="str">
            <v>-</v>
          </cell>
          <cell r="L250" t="str">
            <v>-</v>
          </cell>
          <cell r="M250">
            <v>4.2</v>
          </cell>
          <cell r="N250">
            <v>4.5</v>
          </cell>
          <cell r="O250">
            <v>4.8</v>
          </cell>
          <cell r="P250">
            <v>5.0999999999999996</v>
          </cell>
        </row>
        <row r="251">
          <cell r="B251" t="str">
            <v>MAMPITUBA</v>
          </cell>
          <cell r="C251" t="str">
            <v>-</v>
          </cell>
          <cell r="D251">
            <v>4.2</v>
          </cell>
          <cell r="E251" t="str">
            <v>-</v>
          </cell>
          <cell r="F251">
            <v>5</v>
          </cell>
          <cell r="G251">
            <v>5.5</v>
          </cell>
          <cell r="I251" t="str">
            <v>-</v>
          </cell>
          <cell r="J251">
            <v>4.4000000000000004</v>
          </cell>
          <cell r="K251">
            <v>4.7</v>
          </cell>
          <cell r="L251">
            <v>5</v>
          </cell>
          <cell r="M251">
            <v>5.3</v>
          </cell>
          <cell r="N251">
            <v>5.5</v>
          </cell>
          <cell r="O251">
            <v>5.8</v>
          </cell>
          <cell r="P251">
            <v>6.1</v>
          </cell>
        </row>
        <row r="252">
          <cell r="B252" t="str">
            <v>MANOEL VIANA</v>
          </cell>
          <cell r="C252">
            <v>3.3</v>
          </cell>
          <cell r="D252">
            <v>3.2</v>
          </cell>
          <cell r="E252">
            <v>3.5</v>
          </cell>
          <cell r="F252">
            <v>4.3</v>
          </cell>
          <cell r="G252">
            <v>4.5</v>
          </cell>
          <cell r="I252">
            <v>3.3</v>
          </cell>
          <cell r="J252">
            <v>3.7</v>
          </cell>
          <cell r="K252">
            <v>4.0999999999999996</v>
          </cell>
          <cell r="L252">
            <v>4.4000000000000004</v>
          </cell>
          <cell r="M252">
            <v>4.7</v>
          </cell>
          <cell r="N252">
            <v>5</v>
          </cell>
          <cell r="O252">
            <v>5.3</v>
          </cell>
          <cell r="P252">
            <v>5.5</v>
          </cell>
        </row>
        <row r="253">
          <cell r="B253" t="str">
            <v>MAQUINE</v>
          </cell>
          <cell r="C253" t="str">
            <v>-</v>
          </cell>
          <cell r="D253" t="str">
            <v>-</v>
          </cell>
          <cell r="E253" t="str">
            <v>-</v>
          </cell>
          <cell r="F253">
            <v>4.7</v>
          </cell>
          <cell r="G253" t="str">
            <v>-</v>
          </cell>
          <cell r="I253" t="str">
            <v>-</v>
          </cell>
          <cell r="J253" t="str">
            <v>-</v>
          </cell>
          <cell r="K253" t="str">
            <v>-</v>
          </cell>
          <cell r="L253">
            <v>4.9000000000000004</v>
          </cell>
          <cell r="M253">
            <v>5.2</v>
          </cell>
          <cell r="N253">
            <v>5.5</v>
          </cell>
          <cell r="O253">
            <v>5.8</v>
          </cell>
          <cell r="P253">
            <v>6</v>
          </cell>
        </row>
        <row r="254">
          <cell r="B254" t="str">
            <v>MARAU</v>
          </cell>
          <cell r="C254">
            <v>4.5</v>
          </cell>
          <cell r="D254">
            <v>5.0999999999999996</v>
          </cell>
          <cell r="E254">
            <v>4.9000000000000004</v>
          </cell>
          <cell r="F254">
            <v>5.2</v>
          </cell>
          <cell r="G254">
            <v>5.4</v>
          </cell>
          <cell r="I254">
            <v>4.5999999999999996</v>
          </cell>
          <cell r="J254">
            <v>4.9000000000000004</v>
          </cell>
          <cell r="K254">
            <v>5.3</v>
          </cell>
          <cell r="L254">
            <v>5.6</v>
          </cell>
          <cell r="M254">
            <v>5.8</v>
          </cell>
          <cell r="N254">
            <v>6.1</v>
          </cell>
          <cell r="O254">
            <v>6.3</v>
          </cell>
          <cell r="P254">
            <v>6.6</v>
          </cell>
        </row>
        <row r="255">
          <cell r="B255" t="str">
            <v>MARIANA PIMENTEL</v>
          </cell>
          <cell r="C255" t="str">
            <v>-</v>
          </cell>
          <cell r="D255" t="str">
            <v>-</v>
          </cell>
          <cell r="E255">
            <v>4.3</v>
          </cell>
          <cell r="F255">
            <v>5</v>
          </cell>
          <cell r="G255">
            <v>5.4</v>
          </cell>
          <cell r="I255" t="str">
            <v>-</v>
          </cell>
          <cell r="J255" t="str">
            <v>-</v>
          </cell>
          <cell r="K255">
            <v>4.5999999999999996</v>
          </cell>
          <cell r="L255">
            <v>4.9000000000000004</v>
          </cell>
          <cell r="M255">
            <v>5.2</v>
          </cell>
          <cell r="N255">
            <v>5.4</v>
          </cell>
          <cell r="O255">
            <v>5.7</v>
          </cell>
          <cell r="P255">
            <v>6</v>
          </cell>
        </row>
        <row r="256">
          <cell r="B256" t="str">
            <v>MARQUES DE SOUZA</v>
          </cell>
          <cell r="C256" t="str">
            <v>-</v>
          </cell>
          <cell r="D256">
            <v>5.4</v>
          </cell>
          <cell r="E256">
            <v>5.6</v>
          </cell>
          <cell r="F256">
            <v>5.4</v>
          </cell>
          <cell r="G256">
            <v>6</v>
          </cell>
          <cell r="I256" t="str">
            <v>-</v>
          </cell>
          <cell r="J256">
            <v>5.5</v>
          </cell>
          <cell r="K256">
            <v>5.8</v>
          </cell>
          <cell r="L256">
            <v>6.1</v>
          </cell>
          <cell r="M256">
            <v>6.3</v>
          </cell>
          <cell r="N256">
            <v>6.5</v>
          </cell>
          <cell r="O256">
            <v>6.8</v>
          </cell>
          <cell r="P256">
            <v>7</v>
          </cell>
        </row>
        <row r="257">
          <cell r="B257" t="str">
            <v>MATA</v>
          </cell>
          <cell r="C257" t="str">
            <v>-</v>
          </cell>
          <cell r="D257">
            <v>4.0999999999999996</v>
          </cell>
          <cell r="E257" t="str">
            <v>-</v>
          </cell>
          <cell r="F257">
            <v>5.4</v>
          </cell>
          <cell r="G257" t="str">
            <v>-</v>
          </cell>
          <cell r="I257" t="str">
            <v>-</v>
          </cell>
          <cell r="J257">
            <v>4.3</v>
          </cell>
          <cell r="K257">
            <v>4.5999999999999996</v>
          </cell>
          <cell r="L257">
            <v>4.9000000000000004</v>
          </cell>
          <cell r="M257">
            <v>5.2</v>
          </cell>
          <cell r="N257">
            <v>5.5</v>
          </cell>
          <cell r="O257">
            <v>5.7</v>
          </cell>
          <cell r="P257">
            <v>6</v>
          </cell>
        </row>
        <row r="258">
          <cell r="B258" t="str">
            <v>MATO LEITAO</v>
          </cell>
          <cell r="C258" t="str">
            <v>-</v>
          </cell>
          <cell r="D258" t="str">
            <v>-</v>
          </cell>
          <cell r="E258" t="str">
            <v>-</v>
          </cell>
          <cell r="F258">
            <v>5.3</v>
          </cell>
          <cell r="G258" t="str">
            <v>-</v>
          </cell>
          <cell r="I258" t="str">
            <v>-</v>
          </cell>
          <cell r="J258" t="str">
            <v>-</v>
          </cell>
          <cell r="K258" t="str">
            <v>-</v>
          </cell>
          <cell r="L258">
            <v>5.6</v>
          </cell>
          <cell r="M258">
            <v>5.8</v>
          </cell>
          <cell r="N258">
            <v>6.1</v>
          </cell>
          <cell r="O258">
            <v>6.3</v>
          </cell>
          <cell r="P258">
            <v>6.6</v>
          </cell>
        </row>
        <row r="259">
          <cell r="B259" t="str">
            <v>MATO QUEIMADO</v>
          </cell>
          <cell r="C259" t="str">
            <v>-</v>
          </cell>
          <cell r="D259">
            <v>4.5999999999999996</v>
          </cell>
          <cell r="E259">
            <v>4.7</v>
          </cell>
          <cell r="F259">
            <v>5.3</v>
          </cell>
          <cell r="G259" t="str">
            <v>-</v>
          </cell>
          <cell r="I259" t="str">
            <v>-</v>
          </cell>
          <cell r="J259">
            <v>4.8</v>
          </cell>
          <cell r="K259">
            <v>5.2</v>
          </cell>
          <cell r="L259">
            <v>5.4</v>
          </cell>
          <cell r="M259">
            <v>5.7</v>
          </cell>
          <cell r="N259">
            <v>5.9</v>
          </cell>
          <cell r="O259">
            <v>6.2</v>
          </cell>
          <cell r="P259">
            <v>6.4</v>
          </cell>
        </row>
        <row r="260">
          <cell r="B260" t="str">
            <v>MAXIMILIANO DE ALMEIDA</v>
          </cell>
          <cell r="C260" t="str">
            <v>-</v>
          </cell>
          <cell r="D260">
            <v>3.3</v>
          </cell>
          <cell r="E260">
            <v>3.8</v>
          </cell>
          <cell r="F260">
            <v>4.5999999999999996</v>
          </cell>
          <cell r="G260">
            <v>3.8</v>
          </cell>
          <cell r="I260" t="str">
            <v>-</v>
          </cell>
          <cell r="J260">
            <v>3.5</v>
          </cell>
          <cell r="K260">
            <v>3.8</v>
          </cell>
          <cell r="L260">
            <v>4.0999999999999996</v>
          </cell>
          <cell r="M260">
            <v>4.4000000000000004</v>
          </cell>
          <cell r="N260">
            <v>4.7</v>
          </cell>
          <cell r="O260">
            <v>5</v>
          </cell>
          <cell r="P260">
            <v>5.3</v>
          </cell>
        </row>
        <row r="261">
          <cell r="B261" t="str">
            <v>MINAS DO LEAO</v>
          </cell>
          <cell r="C261">
            <v>3.6</v>
          </cell>
          <cell r="D261">
            <v>3.4</v>
          </cell>
          <cell r="E261">
            <v>4.2</v>
          </cell>
          <cell r="F261">
            <v>4.5999999999999996</v>
          </cell>
          <cell r="G261">
            <v>4.5999999999999996</v>
          </cell>
          <cell r="I261">
            <v>3.6</v>
          </cell>
          <cell r="J261">
            <v>4</v>
          </cell>
          <cell r="K261">
            <v>4.4000000000000004</v>
          </cell>
          <cell r="L261">
            <v>4.7</v>
          </cell>
          <cell r="M261">
            <v>4.9000000000000004</v>
          </cell>
          <cell r="N261">
            <v>5.2</v>
          </cell>
          <cell r="O261">
            <v>5.5</v>
          </cell>
          <cell r="P261">
            <v>5.8</v>
          </cell>
        </row>
        <row r="262">
          <cell r="B262" t="str">
            <v>MIRAGUAI</v>
          </cell>
          <cell r="C262" t="str">
            <v>-</v>
          </cell>
          <cell r="D262" t="str">
            <v>-</v>
          </cell>
          <cell r="E262">
            <v>3.7</v>
          </cell>
          <cell r="F262">
            <v>4.4000000000000004</v>
          </cell>
          <cell r="G262" t="str">
            <v>-</v>
          </cell>
          <cell r="I262" t="str">
            <v>-</v>
          </cell>
          <cell r="J262" t="str">
            <v>-</v>
          </cell>
          <cell r="K262">
            <v>3.9</v>
          </cell>
          <cell r="L262">
            <v>4.2</v>
          </cell>
          <cell r="M262">
            <v>4.5</v>
          </cell>
          <cell r="N262">
            <v>4.8</v>
          </cell>
          <cell r="O262">
            <v>5.0999999999999996</v>
          </cell>
          <cell r="P262">
            <v>5.4</v>
          </cell>
        </row>
        <row r="263">
          <cell r="B263" t="str">
            <v>MONTAURI</v>
          </cell>
          <cell r="C263" t="str">
            <v>-</v>
          </cell>
          <cell r="D263">
            <v>5.9</v>
          </cell>
          <cell r="E263">
            <v>5.9</v>
          </cell>
          <cell r="F263">
            <v>7.3</v>
          </cell>
          <cell r="G263" t="str">
            <v>-</v>
          </cell>
          <cell r="I263" t="str">
            <v>-</v>
          </cell>
          <cell r="J263">
            <v>6</v>
          </cell>
          <cell r="K263">
            <v>6.3</v>
          </cell>
          <cell r="L263">
            <v>6.5</v>
          </cell>
          <cell r="M263">
            <v>6.7</v>
          </cell>
          <cell r="N263">
            <v>6.9</v>
          </cell>
          <cell r="O263">
            <v>7.1</v>
          </cell>
          <cell r="P263">
            <v>7.3</v>
          </cell>
        </row>
        <row r="264">
          <cell r="B264" t="str">
            <v>MONTE ALEGRE DOS CAMPOS</v>
          </cell>
          <cell r="C264" t="str">
            <v>-</v>
          </cell>
          <cell r="D264">
            <v>3.1</v>
          </cell>
          <cell r="E264">
            <v>3.9</v>
          </cell>
          <cell r="F264">
            <v>4.5</v>
          </cell>
          <cell r="G264">
            <v>4.7</v>
          </cell>
          <cell r="I264" t="str">
            <v>-</v>
          </cell>
          <cell r="J264">
            <v>3.3</v>
          </cell>
          <cell r="K264">
            <v>3.6</v>
          </cell>
          <cell r="L264">
            <v>3.9</v>
          </cell>
          <cell r="M264">
            <v>4.2</v>
          </cell>
          <cell r="N264">
            <v>4.5</v>
          </cell>
          <cell r="O264">
            <v>4.8</v>
          </cell>
          <cell r="P264">
            <v>5.0999999999999996</v>
          </cell>
        </row>
        <row r="265">
          <cell r="B265" t="str">
            <v>MONTENEGRO</v>
          </cell>
          <cell r="C265">
            <v>4.3</v>
          </cell>
          <cell r="D265">
            <v>4.7</v>
          </cell>
          <cell r="E265">
            <v>5.0999999999999996</v>
          </cell>
          <cell r="F265">
            <v>5.6</v>
          </cell>
          <cell r="G265">
            <v>5.9</v>
          </cell>
          <cell r="I265">
            <v>4.4000000000000004</v>
          </cell>
          <cell r="J265">
            <v>4.7</v>
          </cell>
          <cell r="K265">
            <v>5.0999999999999996</v>
          </cell>
          <cell r="L265">
            <v>5.4</v>
          </cell>
          <cell r="M265">
            <v>5.7</v>
          </cell>
          <cell r="N265">
            <v>5.9</v>
          </cell>
          <cell r="O265">
            <v>6.2</v>
          </cell>
          <cell r="P265">
            <v>6.4</v>
          </cell>
        </row>
        <row r="266">
          <cell r="B266" t="str">
            <v>MORMACO</v>
          </cell>
          <cell r="C266" t="str">
            <v>-</v>
          </cell>
          <cell r="D266" t="str">
            <v>-</v>
          </cell>
          <cell r="E266" t="str">
            <v>-</v>
          </cell>
          <cell r="F266">
            <v>4.8</v>
          </cell>
          <cell r="G266" t="str">
            <v>-</v>
          </cell>
          <cell r="I266" t="str">
            <v>-</v>
          </cell>
          <cell r="J266" t="str">
            <v>-</v>
          </cell>
          <cell r="K266" t="str">
            <v>-</v>
          </cell>
          <cell r="L266">
            <v>5.0999999999999996</v>
          </cell>
          <cell r="M266">
            <v>5.4</v>
          </cell>
          <cell r="N266">
            <v>5.6</v>
          </cell>
          <cell r="O266">
            <v>5.9</v>
          </cell>
          <cell r="P266">
            <v>6.2</v>
          </cell>
        </row>
        <row r="267">
          <cell r="B267" t="str">
            <v>MORRINHOS DO SUL</v>
          </cell>
          <cell r="C267" t="str">
            <v>-</v>
          </cell>
          <cell r="D267" t="str">
            <v>-</v>
          </cell>
          <cell r="E267" t="str">
            <v>-</v>
          </cell>
          <cell r="F267">
            <v>5.2</v>
          </cell>
          <cell r="G267" t="str">
            <v>-</v>
          </cell>
          <cell r="I267" t="str">
            <v>-</v>
          </cell>
          <cell r="J267" t="str">
            <v>-</v>
          </cell>
          <cell r="K267" t="str">
            <v>-</v>
          </cell>
          <cell r="L267">
            <v>5.5</v>
          </cell>
          <cell r="M267">
            <v>5.7</v>
          </cell>
          <cell r="N267">
            <v>6</v>
          </cell>
          <cell r="O267">
            <v>6.2</v>
          </cell>
          <cell r="P267">
            <v>6.5</v>
          </cell>
        </row>
        <row r="268">
          <cell r="B268" t="str">
            <v>MORRO REDONDO</v>
          </cell>
          <cell r="C268">
            <v>4</v>
          </cell>
          <cell r="D268">
            <v>3.8</v>
          </cell>
          <cell r="E268" t="str">
            <v>-</v>
          </cell>
          <cell r="F268">
            <v>4.4000000000000004</v>
          </cell>
          <cell r="G268">
            <v>4.5999999999999996</v>
          </cell>
          <cell r="I268">
            <v>4</v>
          </cell>
          <cell r="J268">
            <v>4.4000000000000004</v>
          </cell>
          <cell r="K268">
            <v>4.8</v>
          </cell>
          <cell r="L268">
            <v>5.0999999999999996</v>
          </cell>
          <cell r="M268">
            <v>5.3</v>
          </cell>
          <cell r="N268">
            <v>5.6</v>
          </cell>
          <cell r="O268">
            <v>5.9</v>
          </cell>
          <cell r="P268">
            <v>6.1</v>
          </cell>
        </row>
        <row r="269">
          <cell r="B269" t="str">
            <v>MORRO REUTER</v>
          </cell>
          <cell r="C269" t="str">
            <v>-</v>
          </cell>
          <cell r="D269">
            <v>5.2</v>
          </cell>
          <cell r="E269">
            <v>5.4</v>
          </cell>
          <cell r="F269">
            <v>6.3</v>
          </cell>
          <cell r="G269" t="str">
            <v>-</v>
          </cell>
          <cell r="I269" t="str">
            <v>-</v>
          </cell>
          <cell r="J269">
            <v>5.3</v>
          </cell>
          <cell r="K269">
            <v>5.7</v>
          </cell>
          <cell r="L269">
            <v>5.9</v>
          </cell>
          <cell r="M269">
            <v>6.1</v>
          </cell>
          <cell r="N269">
            <v>6.4</v>
          </cell>
          <cell r="O269">
            <v>6.6</v>
          </cell>
          <cell r="P269">
            <v>6.8</v>
          </cell>
        </row>
        <row r="270">
          <cell r="B270" t="str">
            <v>MOSTARDAS</v>
          </cell>
          <cell r="C270">
            <v>4.3</v>
          </cell>
          <cell r="D270">
            <v>4</v>
          </cell>
          <cell r="E270">
            <v>4.2</v>
          </cell>
          <cell r="F270">
            <v>4.9000000000000004</v>
          </cell>
          <cell r="G270">
            <v>5</v>
          </cell>
          <cell r="I270">
            <v>4.4000000000000004</v>
          </cell>
          <cell r="J270">
            <v>4.7</v>
          </cell>
          <cell r="K270">
            <v>5.0999999999999996</v>
          </cell>
          <cell r="L270">
            <v>5.4</v>
          </cell>
          <cell r="M270">
            <v>5.7</v>
          </cell>
          <cell r="N270">
            <v>5.9</v>
          </cell>
          <cell r="O270">
            <v>6.2</v>
          </cell>
          <cell r="P270">
            <v>6.4</v>
          </cell>
        </row>
        <row r="271">
          <cell r="B271" t="str">
            <v>MUCUM</v>
          </cell>
          <cell r="C271" t="str">
            <v>-</v>
          </cell>
          <cell r="D271">
            <v>5.2</v>
          </cell>
          <cell r="E271" t="str">
            <v>-</v>
          </cell>
          <cell r="F271">
            <v>4.8</v>
          </cell>
          <cell r="G271">
            <v>6.4</v>
          </cell>
          <cell r="I271" t="str">
            <v>-</v>
          </cell>
          <cell r="J271">
            <v>5.4</v>
          </cell>
          <cell r="K271">
            <v>5.7</v>
          </cell>
          <cell r="L271">
            <v>5.9</v>
          </cell>
          <cell r="M271">
            <v>6.2</v>
          </cell>
          <cell r="N271">
            <v>6.4</v>
          </cell>
          <cell r="O271">
            <v>6.6</v>
          </cell>
          <cell r="P271">
            <v>6.8</v>
          </cell>
        </row>
        <row r="272">
          <cell r="B272" t="str">
            <v>MUITOS CAPOES</v>
          </cell>
          <cell r="C272" t="str">
            <v>-</v>
          </cell>
          <cell r="D272" t="str">
            <v>-</v>
          </cell>
          <cell r="E272">
            <v>4.4000000000000004</v>
          </cell>
          <cell r="F272">
            <v>4.0999999999999996</v>
          </cell>
          <cell r="G272">
            <v>4.5999999999999996</v>
          </cell>
          <cell r="I272" t="str">
            <v>-</v>
          </cell>
          <cell r="J272" t="str">
            <v>-</v>
          </cell>
          <cell r="K272">
            <v>4.7</v>
          </cell>
          <cell r="L272">
            <v>5</v>
          </cell>
          <cell r="M272">
            <v>5.2</v>
          </cell>
          <cell r="N272">
            <v>5.5</v>
          </cell>
          <cell r="O272">
            <v>5.8</v>
          </cell>
          <cell r="P272">
            <v>6.1</v>
          </cell>
        </row>
        <row r="273">
          <cell r="B273" t="str">
            <v>NAO-ME-TOQUE</v>
          </cell>
          <cell r="C273">
            <v>4.3</v>
          </cell>
          <cell r="D273">
            <v>4.5999999999999996</v>
          </cell>
          <cell r="E273">
            <v>4.8</v>
          </cell>
          <cell r="F273">
            <v>4.9000000000000004</v>
          </cell>
          <cell r="G273">
            <v>4.9000000000000004</v>
          </cell>
          <cell r="I273">
            <v>4.3</v>
          </cell>
          <cell r="J273">
            <v>4.7</v>
          </cell>
          <cell r="K273">
            <v>5.0999999999999996</v>
          </cell>
          <cell r="L273">
            <v>5.3</v>
          </cell>
          <cell r="M273">
            <v>5.6</v>
          </cell>
          <cell r="N273">
            <v>5.9</v>
          </cell>
          <cell r="O273">
            <v>6.1</v>
          </cell>
          <cell r="P273">
            <v>6.4</v>
          </cell>
        </row>
        <row r="274">
          <cell r="B274" t="str">
            <v>NONOAI</v>
          </cell>
          <cell r="C274">
            <v>3.3</v>
          </cell>
          <cell r="D274">
            <v>4.4000000000000004</v>
          </cell>
          <cell r="E274">
            <v>4.4000000000000004</v>
          </cell>
          <cell r="F274">
            <v>4.8</v>
          </cell>
          <cell r="G274">
            <v>3.7</v>
          </cell>
          <cell r="I274">
            <v>3.4</v>
          </cell>
          <cell r="J274">
            <v>3.7</v>
          </cell>
          <cell r="K274">
            <v>4.0999999999999996</v>
          </cell>
          <cell r="L274">
            <v>4.4000000000000004</v>
          </cell>
          <cell r="M274">
            <v>4.7</v>
          </cell>
          <cell r="N274">
            <v>5</v>
          </cell>
          <cell r="O274">
            <v>5.3</v>
          </cell>
          <cell r="P274">
            <v>5.6</v>
          </cell>
        </row>
        <row r="275">
          <cell r="B275" t="str">
            <v>NOVA ALVORADA</v>
          </cell>
          <cell r="C275" t="str">
            <v>-</v>
          </cell>
          <cell r="D275">
            <v>5.9</v>
          </cell>
          <cell r="E275" t="str">
            <v>-</v>
          </cell>
          <cell r="F275">
            <v>4.5999999999999996</v>
          </cell>
          <cell r="G275" t="str">
            <v>-</v>
          </cell>
          <cell r="I275" t="str">
            <v>-</v>
          </cell>
          <cell r="J275">
            <v>6.1</v>
          </cell>
          <cell r="K275">
            <v>6.3</v>
          </cell>
          <cell r="L275">
            <v>6.6</v>
          </cell>
          <cell r="M275">
            <v>6.8</v>
          </cell>
          <cell r="N275">
            <v>7</v>
          </cell>
          <cell r="O275">
            <v>7.2</v>
          </cell>
          <cell r="P275">
            <v>7.3</v>
          </cell>
        </row>
        <row r="276">
          <cell r="B276" t="str">
            <v>NOVA ARACA</v>
          </cell>
          <cell r="C276" t="str">
            <v>-</v>
          </cell>
          <cell r="D276">
            <v>4.5999999999999996</v>
          </cell>
          <cell r="E276" t="str">
            <v>-</v>
          </cell>
          <cell r="F276">
            <v>5.9</v>
          </cell>
          <cell r="G276" t="str">
            <v>-</v>
          </cell>
          <cell r="I276" t="str">
            <v>-</v>
          </cell>
          <cell r="J276">
            <v>4.8</v>
          </cell>
          <cell r="K276">
            <v>5.0999999999999996</v>
          </cell>
          <cell r="L276">
            <v>5.4</v>
          </cell>
          <cell r="M276">
            <v>5.7</v>
          </cell>
          <cell r="N276">
            <v>5.9</v>
          </cell>
          <cell r="O276">
            <v>6.2</v>
          </cell>
          <cell r="P276">
            <v>6.4</v>
          </cell>
        </row>
        <row r="277">
          <cell r="B277" t="str">
            <v>NOVA BASSANO</v>
          </cell>
          <cell r="C277">
            <v>4.9000000000000004</v>
          </cell>
          <cell r="D277">
            <v>5.4</v>
          </cell>
          <cell r="E277">
            <v>5.8</v>
          </cell>
          <cell r="F277">
            <v>5.6</v>
          </cell>
          <cell r="G277">
            <v>6.5</v>
          </cell>
          <cell r="I277">
            <v>5</v>
          </cell>
          <cell r="J277">
            <v>5.3</v>
          </cell>
          <cell r="K277">
            <v>5.7</v>
          </cell>
          <cell r="L277">
            <v>5.9</v>
          </cell>
          <cell r="M277">
            <v>6.2</v>
          </cell>
          <cell r="N277">
            <v>6.4</v>
          </cell>
          <cell r="O277">
            <v>6.6</v>
          </cell>
          <cell r="P277">
            <v>6.9</v>
          </cell>
        </row>
        <row r="278">
          <cell r="B278" t="str">
            <v>NOVA BOA VISTA</v>
          </cell>
          <cell r="C278" t="str">
            <v>-</v>
          </cell>
          <cell r="D278">
            <v>5.7</v>
          </cell>
          <cell r="E278" t="str">
            <v>-</v>
          </cell>
          <cell r="F278">
            <v>7.2</v>
          </cell>
          <cell r="G278">
            <v>6.8</v>
          </cell>
          <cell r="I278" t="str">
            <v>-</v>
          </cell>
          <cell r="J278">
            <v>5.9</v>
          </cell>
          <cell r="K278">
            <v>6.2</v>
          </cell>
          <cell r="L278">
            <v>6.4</v>
          </cell>
          <cell r="M278">
            <v>6.6</v>
          </cell>
          <cell r="N278">
            <v>6.8</v>
          </cell>
          <cell r="O278">
            <v>7</v>
          </cell>
          <cell r="P278">
            <v>7.2</v>
          </cell>
        </row>
        <row r="279">
          <cell r="B279" t="str">
            <v>NOVA ESPERANCA DO SUL</v>
          </cell>
          <cell r="C279">
            <v>3.7</v>
          </cell>
          <cell r="D279">
            <v>4.2</v>
          </cell>
          <cell r="E279" t="str">
            <v>-</v>
          </cell>
          <cell r="F279">
            <v>5.3</v>
          </cell>
          <cell r="G279">
            <v>5.3</v>
          </cell>
          <cell r="I279">
            <v>3.7</v>
          </cell>
          <cell r="J279">
            <v>4.0999999999999996</v>
          </cell>
          <cell r="K279">
            <v>4.5</v>
          </cell>
          <cell r="L279">
            <v>4.8</v>
          </cell>
          <cell r="M279">
            <v>5.0999999999999996</v>
          </cell>
          <cell r="N279">
            <v>5.4</v>
          </cell>
          <cell r="O279">
            <v>5.6</v>
          </cell>
          <cell r="P279">
            <v>5.9</v>
          </cell>
        </row>
        <row r="280">
          <cell r="B280" t="str">
            <v>NOVA HARTZ</v>
          </cell>
          <cell r="C280">
            <v>4.2</v>
          </cell>
          <cell r="D280">
            <v>4.7</v>
          </cell>
          <cell r="E280">
            <v>5</v>
          </cell>
          <cell r="F280">
            <v>5.5</v>
          </cell>
          <cell r="G280">
            <v>6</v>
          </cell>
          <cell r="I280">
            <v>4.2</v>
          </cell>
          <cell r="J280">
            <v>4.5999999999999996</v>
          </cell>
          <cell r="K280">
            <v>5</v>
          </cell>
          <cell r="L280">
            <v>5.3</v>
          </cell>
          <cell r="M280">
            <v>5.5</v>
          </cell>
          <cell r="N280">
            <v>5.8</v>
          </cell>
          <cell r="O280">
            <v>6.1</v>
          </cell>
          <cell r="P280">
            <v>6.3</v>
          </cell>
        </row>
        <row r="281">
          <cell r="B281" t="str">
            <v>NOVA PALMA</v>
          </cell>
          <cell r="C281">
            <v>3.5</v>
          </cell>
          <cell r="D281">
            <v>4.4000000000000004</v>
          </cell>
          <cell r="E281">
            <v>4.3</v>
          </cell>
          <cell r="F281">
            <v>4.7</v>
          </cell>
          <cell r="G281">
            <v>5.4</v>
          </cell>
          <cell r="I281">
            <v>3.6</v>
          </cell>
          <cell r="J281">
            <v>3.9</v>
          </cell>
          <cell r="K281">
            <v>4.4000000000000004</v>
          </cell>
          <cell r="L281">
            <v>4.5999999999999996</v>
          </cell>
          <cell r="M281">
            <v>4.9000000000000004</v>
          </cell>
          <cell r="N281">
            <v>5.2</v>
          </cell>
          <cell r="O281">
            <v>5.5</v>
          </cell>
          <cell r="P281">
            <v>5.8</v>
          </cell>
        </row>
        <row r="282">
          <cell r="B282" t="str">
            <v>NOVA PETROPOLIS</v>
          </cell>
          <cell r="C282">
            <v>4.8</v>
          </cell>
          <cell r="D282">
            <v>5.4</v>
          </cell>
          <cell r="E282">
            <v>6.2</v>
          </cell>
          <cell r="F282">
            <v>6.4</v>
          </cell>
          <cell r="G282">
            <v>7.3</v>
          </cell>
          <cell r="I282">
            <v>4.9000000000000004</v>
          </cell>
          <cell r="J282">
            <v>5.2</v>
          </cell>
          <cell r="K282">
            <v>5.6</v>
          </cell>
          <cell r="L282">
            <v>5.8</v>
          </cell>
          <cell r="M282">
            <v>6.1</v>
          </cell>
          <cell r="N282">
            <v>6.3</v>
          </cell>
          <cell r="O282">
            <v>6.6</v>
          </cell>
          <cell r="P282">
            <v>6.8</v>
          </cell>
        </row>
        <row r="283">
          <cell r="B283" t="str">
            <v>NOVA PRATA</v>
          </cell>
          <cell r="C283">
            <v>4</v>
          </cell>
          <cell r="D283">
            <v>4.7</v>
          </cell>
          <cell r="E283">
            <v>5</v>
          </cell>
          <cell r="F283">
            <v>5.2</v>
          </cell>
          <cell r="G283">
            <v>5.3</v>
          </cell>
          <cell r="I283">
            <v>4</v>
          </cell>
          <cell r="J283">
            <v>4.4000000000000004</v>
          </cell>
          <cell r="K283">
            <v>4.8</v>
          </cell>
          <cell r="L283">
            <v>5.0999999999999996</v>
          </cell>
          <cell r="M283">
            <v>5.3</v>
          </cell>
          <cell r="N283">
            <v>5.6</v>
          </cell>
          <cell r="O283">
            <v>5.9</v>
          </cell>
          <cell r="P283">
            <v>6.2</v>
          </cell>
        </row>
        <row r="284">
          <cell r="B284" t="str">
            <v>NOVA RAMADA</v>
          </cell>
          <cell r="C284">
            <v>5.7</v>
          </cell>
          <cell r="D284">
            <v>5.9</v>
          </cell>
          <cell r="E284" t="str">
            <v>-</v>
          </cell>
          <cell r="F284" t="str">
            <v>-</v>
          </cell>
          <cell r="G284" t="str">
            <v>-</v>
          </cell>
          <cell r="I284">
            <v>5.7</v>
          </cell>
          <cell r="J284">
            <v>6</v>
          </cell>
          <cell r="K284">
            <v>6.4</v>
          </cell>
          <cell r="L284">
            <v>6.6</v>
          </cell>
          <cell r="M284">
            <v>6.8</v>
          </cell>
          <cell r="N284">
            <v>7</v>
          </cell>
          <cell r="O284">
            <v>7.2</v>
          </cell>
          <cell r="P284">
            <v>7.4</v>
          </cell>
        </row>
        <row r="285">
          <cell r="B285" t="str">
            <v>NOVA SANTA RITA</v>
          </cell>
          <cell r="C285">
            <v>4.0999999999999996</v>
          </cell>
          <cell r="D285">
            <v>4.5</v>
          </cell>
          <cell r="E285">
            <v>4.5</v>
          </cell>
          <cell r="F285">
            <v>4.9000000000000004</v>
          </cell>
          <cell r="G285">
            <v>5.3</v>
          </cell>
          <cell r="I285">
            <v>4.2</v>
          </cell>
          <cell r="J285">
            <v>4.5</v>
          </cell>
          <cell r="K285">
            <v>4.9000000000000004</v>
          </cell>
          <cell r="L285">
            <v>5.2</v>
          </cell>
          <cell r="M285">
            <v>5.4</v>
          </cell>
          <cell r="N285">
            <v>5.7</v>
          </cell>
          <cell r="O285">
            <v>6</v>
          </cell>
          <cell r="P285">
            <v>6.2</v>
          </cell>
        </row>
        <row r="286">
          <cell r="B286" t="str">
            <v>NOVO HAMBURGO</v>
          </cell>
          <cell r="C286">
            <v>4.4000000000000004</v>
          </cell>
          <cell r="D286">
            <v>4.8</v>
          </cell>
          <cell r="E286">
            <v>4.8</v>
          </cell>
          <cell r="F286">
            <v>5.4</v>
          </cell>
          <cell r="G286">
            <v>5.6</v>
          </cell>
          <cell r="I286">
            <v>4.5</v>
          </cell>
          <cell r="J286">
            <v>4.8</v>
          </cell>
          <cell r="K286">
            <v>5.2</v>
          </cell>
          <cell r="L286">
            <v>5.5</v>
          </cell>
          <cell r="M286">
            <v>5.8</v>
          </cell>
          <cell r="N286">
            <v>6</v>
          </cell>
          <cell r="O286">
            <v>6.3</v>
          </cell>
          <cell r="P286">
            <v>6.5</v>
          </cell>
        </row>
        <row r="287">
          <cell r="B287" t="str">
            <v>NOVO TIRADENTES</v>
          </cell>
          <cell r="C287" t="str">
            <v>-</v>
          </cell>
          <cell r="D287" t="str">
            <v>-</v>
          </cell>
          <cell r="E287" t="str">
            <v>-</v>
          </cell>
          <cell r="F287">
            <v>5.0999999999999996</v>
          </cell>
          <cell r="G287" t="str">
            <v>-</v>
          </cell>
          <cell r="I287" t="str">
            <v>-</v>
          </cell>
          <cell r="J287" t="str">
            <v>-</v>
          </cell>
          <cell r="K287" t="str">
            <v>-</v>
          </cell>
          <cell r="L287">
            <v>5.3</v>
          </cell>
          <cell r="M287">
            <v>5.6</v>
          </cell>
          <cell r="N287">
            <v>5.9</v>
          </cell>
          <cell r="O287">
            <v>6.1</v>
          </cell>
          <cell r="P287">
            <v>6.4</v>
          </cell>
        </row>
        <row r="288">
          <cell r="B288" t="str">
            <v>OSORIO</v>
          </cell>
          <cell r="C288">
            <v>4.0999999999999996</v>
          </cell>
          <cell r="D288">
            <v>4.2</v>
          </cell>
          <cell r="E288">
            <v>4.9000000000000004</v>
          </cell>
          <cell r="F288">
            <v>5</v>
          </cell>
          <cell r="G288">
            <v>5.6</v>
          </cell>
          <cell r="I288">
            <v>4.2</v>
          </cell>
          <cell r="J288">
            <v>4.5</v>
          </cell>
          <cell r="K288">
            <v>4.9000000000000004</v>
          </cell>
          <cell r="L288">
            <v>5.2</v>
          </cell>
          <cell r="M288">
            <v>5.4</v>
          </cell>
          <cell r="N288">
            <v>5.7</v>
          </cell>
          <cell r="O288">
            <v>6</v>
          </cell>
          <cell r="P288">
            <v>6.2</v>
          </cell>
        </row>
        <row r="289">
          <cell r="B289" t="str">
            <v>PAIM FILHO</v>
          </cell>
          <cell r="C289">
            <v>3.2</v>
          </cell>
          <cell r="D289">
            <v>4.2</v>
          </cell>
          <cell r="E289">
            <v>4.5999999999999996</v>
          </cell>
          <cell r="F289">
            <v>5.0999999999999996</v>
          </cell>
          <cell r="G289">
            <v>5.4</v>
          </cell>
          <cell r="I289">
            <v>3.3</v>
          </cell>
          <cell r="J289">
            <v>3.6</v>
          </cell>
          <cell r="K289">
            <v>4</v>
          </cell>
          <cell r="L289">
            <v>4.3</v>
          </cell>
          <cell r="M289">
            <v>4.5999999999999996</v>
          </cell>
          <cell r="N289">
            <v>4.9000000000000004</v>
          </cell>
          <cell r="O289">
            <v>5.2</v>
          </cell>
          <cell r="P289">
            <v>5.5</v>
          </cell>
        </row>
        <row r="290">
          <cell r="B290" t="str">
            <v>PALMARES DO SUL</v>
          </cell>
          <cell r="C290">
            <v>4.2</v>
          </cell>
          <cell r="D290">
            <v>4.3</v>
          </cell>
          <cell r="E290">
            <v>4.8</v>
          </cell>
          <cell r="F290">
            <v>4.9000000000000004</v>
          </cell>
          <cell r="G290">
            <v>4.5</v>
          </cell>
          <cell r="I290">
            <v>4.3</v>
          </cell>
          <cell r="J290">
            <v>4.5999999999999996</v>
          </cell>
          <cell r="K290">
            <v>5</v>
          </cell>
          <cell r="L290">
            <v>5.3</v>
          </cell>
          <cell r="M290">
            <v>5.6</v>
          </cell>
          <cell r="N290">
            <v>5.8</v>
          </cell>
          <cell r="O290">
            <v>6.1</v>
          </cell>
          <cell r="P290">
            <v>6.4</v>
          </cell>
        </row>
        <row r="291">
          <cell r="B291" t="str">
            <v>PALMEIRA DAS MISSOES</v>
          </cell>
          <cell r="C291">
            <v>3.5</v>
          </cell>
          <cell r="D291">
            <v>3.6</v>
          </cell>
          <cell r="E291">
            <v>3.4</v>
          </cell>
          <cell r="F291">
            <v>4.8</v>
          </cell>
          <cell r="G291">
            <v>4.3</v>
          </cell>
          <cell r="I291">
            <v>3.6</v>
          </cell>
          <cell r="J291">
            <v>3.9</v>
          </cell>
          <cell r="K291">
            <v>4.3</v>
          </cell>
          <cell r="L291">
            <v>4.5999999999999996</v>
          </cell>
          <cell r="M291">
            <v>4.9000000000000004</v>
          </cell>
          <cell r="N291">
            <v>5.2</v>
          </cell>
          <cell r="O291">
            <v>5.5</v>
          </cell>
          <cell r="P291">
            <v>5.8</v>
          </cell>
        </row>
        <row r="292">
          <cell r="B292" t="str">
            <v>PANAMBI</v>
          </cell>
          <cell r="C292">
            <v>4.3</v>
          </cell>
          <cell r="D292">
            <v>4.8</v>
          </cell>
          <cell r="E292">
            <v>5.0999999999999996</v>
          </cell>
          <cell r="F292">
            <v>5.2</v>
          </cell>
          <cell r="G292">
            <v>5.5</v>
          </cell>
          <cell r="I292">
            <v>4.3</v>
          </cell>
          <cell r="J292">
            <v>4.7</v>
          </cell>
          <cell r="K292">
            <v>5.0999999999999996</v>
          </cell>
          <cell r="L292">
            <v>5.4</v>
          </cell>
          <cell r="M292">
            <v>5.6</v>
          </cell>
          <cell r="N292">
            <v>5.9</v>
          </cell>
          <cell r="O292">
            <v>6.1</v>
          </cell>
          <cell r="P292">
            <v>6.4</v>
          </cell>
        </row>
        <row r="293">
          <cell r="B293" t="str">
            <v>PANTANO GRANDE</v>
          </cell>
          <cell r="C293">
            <v>3.6</v>
          </cell>
          <cell r="D293">
            <v>4.3</v>
          </cell>
          <cell r="E293">
            <v>6</v>
          </cell>
          <cell r="F293">
            <v>5.8</v>
          </cell>
          <cell r="G293">
            <v>4.4000000000000004</v>
          </cell>
          <cell r="I293">
            <v>3.6</v>
          </cell>
          <cell r="J293">
            <v>4</v>
          </cell>
          <cell r="K293">
            <v>4.4000000000000004</v>
          </cell>
          <cell r="L293">
            <v>4.7</v>
          </cell>
          <cell r="M293">
            <v>5</v>
          </cell>
          <cell r="N293">
            <v>5.3</v>
          </cell>
          <cell r="O293">
            <v>5.5</v>
          </cell>
          <cell r="P293">
            <v>5.8</v>
          </cell>
        </row>
        <row r="294">
          <cell r="B294" t="str">
            <v>PARAI</v>
          </cell>
          <cell r="C294" t="str">
            <v>-</v>
          </cell>
          <cell r="D294">
            <v>4.7</v>
          </cell>
          <cell r="E294">
            <v>5.2</v>
          </cell>
          <cell r="F294">
            <v>5.8</v>
          </cell>
          <cell r="G294">
            <v>6.2</v>
          </cell>
          <cell r="I294" t="str">
            <v>-</v>
          </cell>
          <cell r="J294">
            <v>4.9000000000000004</v>
          </cell>
          <cell r="K294">
            <v>5.2</v>
          </cell>
          <cell r="L294">
            <v>5.5</v>
          </cell>
          <cell r="M294">
            <v>5.7</v>
          </cell>
          <cell r="N294">
            <v>6</v>
          </cell>
          <cell r="O294">
            <v>6.2</v>
          </cell>
          <cell r="P294">
            <v>6.5</v>
          </cell>
        </row>
        <row r="295">
          <cell r="B295" t="str">
            <v>PARECI NOVO</v>
          </cell>
          <cell r="C295" t="str">
            <v>-</v>
          </cell>
          <cell r="D295">
            <v>5.2</v>
          </cell>
          <cell r="E295" t="str">
            <v>-</v>
          </cell>
          <cell r="F295">
            <v>5.3</v>
          </cell>
          <cell r="G295" t="str">
            <v>-</v>
          </cell>
          <cell r="I295" t="str">
            <v>-</v>
          </cell>
          <cell r="J295">
            <v>5.4</v>
          </cell>
          <cell r="K295">
            <v>5.7</v>
          </cell>
          <cell r="L295">
            <v>5.9</v>
          </cell>
          <cell r="M295">
            <v>6.2</v>
          </cell>
          <cell r="N295">
            <v>6.4</v>
          </cell>
          <cell r="O295">
            <v>6.6</v>
          </cell>
          <cell r="P295">
            <v>6.8</v>
          </cell>
        </row>
        <row r="296">
          <cell r="B296" t="str">
            <v>PAROBE</v>
          </cell>
          <cell r="C296">
            <v>4.5</v>
          </cell>
          <cell r="D296">
            <v>4.7</v>
          </cell>
          <cell r="E296">
            <v>5.0999999999999996</v>
          </cell>
          <cell r="F296">
            <v>5.3</v>
          </cell>
          <cell r="G296">
            <v>5.4</v>
          </cell>
          <cell r="I296">
            <v>4.5999999999999996</v>
          </cell>
          <cell r="J296">
            <v>4.9000000000000004</v>
          </cell>
          <cell r="K296">
            <v>5.3</v>
          </cell>
          <cell r="L296">
            <v>5.5</v>
          </cell>
          <cell r="M296">
            <v>5.8</v>
          </cell>
          <cell r="N296">
            <v>6.1</v>
          </cell>
          <cell r="O296">
            <v>6.3</v>
          </cell>
          <cell r="P296">
            <v>6.6</v>
          </cell>
        </row>
        <row r="297">
          <cell r="B297" t="str">
            <v>PASSO DO SOBRADO</v>
          </cell>
          <cell r="C297" t="str">
            <v>-</v>
          </cell>
          <cell r="D297" t="str">
            <v>-</v>
          </cell>
          <cell r="E297" t="str">
            <v>-</v>
          </cell>
          <cell r="F297">
            <v>5.2</v>
          </cell>
          <cell r="G297" t="str">
            <v>-</v>
          </cell>
          <cell r="I297" t="str">
            <v>-</v>
          </cell>
          <cell r="J297" t="str">
            <v>-</v>
          </cell>
          <cell r="K297" t="str">
            <v>-</v>
          </cell>
          <cell r="L297">
            <v>5.4</v>
          </cell>
          <cell r="M297">
            <v>5.7</v>
          </cell>
          <cell r="N297">
            <v>5.9</v>
          </cell>
          <cell r="O297">
            <v>6.2</v>
          </cell>
          <cell r="P297">
            <v>6.4</v>
          </cell>
        </row>
        <row r="298">
          <cell r="B298" t="str">
            <v>PASSO FUNDO</v>
          </cell>
          <cell r="C298">
            <v>3.9</v>
          </cell>
          <cell r="D298">
            <v>4.4000000000000004</v>
          </cell>
          <cell r="E298">
            <v>4.5</v>
          </cell>
          <cell r="F298">
            <v>4.8</v>
          </cell>
          <cell r="G298">
            <v>5.2</v>
          </cell>
          <cell r="I298">
            <v>4</v>
          </cell>
          <cell r="J298">
            <v>4.3</v>
          </cell>
          <cell r="K298">
            <v>4.7</v>
          </cell>
          <cell r="L298">
            <v>5</v>
          </cell>
          <cell r="M298">
            <v>5.3</v>
          </cell>
          <cell r="N298">
            <v>5.5</v>
          </cell>
          <cell r="O298">
            <v>5.8</v>
          </cell>
          <cell r="P298">
            <v>6.1</v>
          </cell>
        </row>
        <row r="299">
          <cell r="B299" t="str">
            <v>PAULO BENTO</v>
          </cell>
          <cell r="C299" t="str">
            <v>-</v>
          </cell>
          <cell r="D299" t="str">
            <v>-</v>
          </cell>
          <cell r="E299" t="str">
            <v>-</v>
          </cell>
          <cell r="F299">
            <v>5.5</v>
          </cell>
          <cell r="G299" t="str">
            <v>-</v>
          </cell>
          <cell r="I299" t="str">
            <v>-</v>
          </cell>
          <cell r="J299" t="str">
            <v>-</v>
          </cell>
          <cell r="K299" t="str">
            <v>-</v>
          </cell>
          <cell r="L299">
            <v>5.7</v>
          </cell>
          <cell r="M299">
            <v>6</v>
          </cell>
          <cell r="N299">
            <v>6.2</v>
          </cell>
          <cell r="O299">
            <v>6.5</v>
          </cell>
          <cell r="P299">
            <v>6.7</v>
          </cell>
        </row>
        <row r="300">
          <cell r="B300" t="str">
            <v>PAVERAMA</v>
          </cell>
          <cell r="C300" t="str">
            <v>-</v>
          </cell>
          <cell r="D300" t="str">
            <v>-</v>
          </cell>
          <cell r="E300" t="str">
            <v>-</v>
          </cell>
          <cell r="F300">
            <v>5</v>
          </cell>
          <cell r="G300" t="str">
            <v>-</v>
          </cell>
          <cell r="I300" t="str">
            <v>-</v>
          </cell>
          <cell r="J300" t="str">
            <v>-</v>
          </cell>
          <cell r="K300" t="str">
            <v>-</v>
          </cell>
          <cell r="L300">
            <v>5.3</v>
          </cell>
          <cell r="M300">
            <v>5.5</v>
          </cell>
          <cell r="N300">
            <v>5.8</v>
          </cell>
          <cell r="O300">
            <v>6</v>
          </cell>
          <cell r="P300">
            <v>6.3</v>
          </cell>
        </row>
        <row r="301">
          <cell r="B301" t="str">
            <v>PEDRAS ALTAS</v>
          </cell>
          <cell r="C301" t="str">
            <v>-</v>
          </cell>
          <cell r="D301">
            <v>3.8</v>
          </cell>
          <cell r="E301">
            <v>3.4</v>
          </cell>
          <cell r="F301">
            <v>3.5</v>
          </cell>
          <cell r="G301" t="str">
            <v>-</v>
          </cell>
          <cell r="I301" t="str">
            <v>-</v>
          </cell>
          <cell r="J301">
            <v>4</v>
          </cell>
          <cell r="K301">
            <v>4.3</v>
          </cell>
          <cell r="L301">
            <v>4.5999999999999996</v>
          </cell>
          <cell r="M301">
            <v>4.9000000000000004</v>
          </cell>
          <cell r="N301">
            <v>5.2</v>
          </cell>
          <cell r="O301">
            <v>5.5</v>
          </cell>
          <cell r="P301">
            <v>5.7</v>
          </cell>
        </row>
        <row r="302">
          <cell r="B302" t="str">
            <v>PEDRO OSORIO</v>
          </cell>
          <cell r="C302">
            <v>2</v>
          </cell>
          <cell r="D302">
            <v>2.9</v>
          </cell>
          <cell r="E302">
            <v>4.2</v>
          </cell>
          <cell r="F302" t="str">
            <v>-</v>
          </cell>
          <cell r="G302">
            <v>4</v>
          </cell>
          <cell r="I302">
            <v>2.1</v>
          </cell>
          <cell r="J302">
            <v>2.6</v>
          </cell>
          <cell r="K302">
            <v>3</v>
          </cell>
          <cell r="L302">
            <v>3.3</v>
          </cell>
          <cell r="M302">
            <v>3.6</v>
          </cell>
          <cell r="N302">
            <v>3.9</v>
          </cell>
          <cell r="O302">
            <v>4.2</v>
          </cell>
          <cell r="P302">
            <v>4.5</v>
          </cell>
        </row>
        <row r="303">
          <cell r="B303" t="str">
            <v>PEJUCARA</v>
          </cell>
          <cell r="C303">
            <v>3.3</v>
          </cell>
          <cell r="D303">
            <v>4.7</v>
          </cell>
          <cell r="E303">
            <v>5.5</v>
          </cell>
          <cell r="F303">
            <v>4.9000000000000004</v>
          </cell>
          <cell r="G303">
            <v>6.2</v>
          </cell>
          <cell r="I303">
            <v>3.3</v>
          </cell>
          <cell r="J303">
            <v>3.7</v>
          </cell>
          <cell r="K303">
            <v>4.0999999999999996</v>
          </cell>
          <cell r="L303">
            <v>4.4000000000000004</v>
          </cell>
          <cell r="M303">
            <v>4.7</v>
          </cell>
          <cell r="N303">
            <v>5</v>
          </cell>
          <cell r="O303">
            <v>5.2</v>
          </cell>
          <cell r="P303">
            <v>5.5</v>
          </cell>
        </row>
        <row r="304">
          <cell r="B304" t="str">
            <v>PELOTAS</v>
          </cell>
          <cell r="C304">
            <v>3.6</v>
          </cell>
          <cell r="D304">
            <v>3.6</v>
          </cell>
          <cell r="E304">
            <v>4</v>
          </cell>
          <cell r="F304">
            <v>4.5</v>
          </cell>
          <cell r="G304">
            <v>3.9</v>
          </cell>
          <cell r="I304">
            <v>3.7</v>
          </cell>
          <cell r="J304">
            <v>4</v>
          </cell>
          <cell r="K304">
            <v>4.4000000000000004</v>
          </cell>
          <cell r="L304">
            <v>4.7</v>
          </cell>
          <cell r="M304">
            <v>5</v>
          </cell>
          <cell r="N304">
            <v>5.3</v>
          </cell>
          <cell r="O304">
            <v>5.6</v>
          </cell>
          <cell r="P304">
            <v>5.8</v>
          </cell>
        </row>
        <row r="305">
          <cell r="B305" t="str">
            <v>PICADA CAFE</v>
          </cell>
          <cell r="C305" t="str">
            <v>-</v>
          </cell>
          <cell r="D305">
            <v>5.2</v>
          </cell>
          <cell r="E305">
            <v>5.7</v>
          </cell>
          <cell r="F305">
            <v>7</v>
          </cell>
          <cell r="G305">
            <v>6.3</v>
          </cell>
          <cell r="I305" t="str">
            <v>-</v>
          </cell>
          <cell r="J305">
            <v>5.3</v>
          </cell>
          <cell r="K305">
            <v>5.6</v>
          </cell>
          <cell r="L305">
            <v>5.9</v>
          </cell>
          <cell r="M305">
            <v>6.1</v>
          </cell>
          <cell r="N305">
            <v>6.4</v>
          </cell>
          <cell r="O305">
            <v>6.6</v>
          </cell>
          <cell r="P305">
            <v>6.8</v>
          </cell>
        </row>
        <row r="306">
          <cell r="B306" t="str">
            <v>PINHAL DA SERRA</v>
          </cell>
          <cell r="C306" t="str">
            <v>-</v>
          </cell>
          <cell r="D306" t="str">
            <v>-</v>
          </cell>
          <cell r="E306">
            <v>4.9000000000000004</v>
          </cell>
          <cell r="F306">
            <v>4.4000000000000004</v>
          </cell>
          <cell r="G306">
            <v>5.9</v>
          </cell>
          <cell r="I306" t="str">
            <v>-</v>
          </cell>
          <cell r="J306" t="str">
            <v>-</v>
          </cell>
          <cell r="K306">
            <v>5.2</v>
          </cell>
          <cell r="L306">
            <v>5.4</v>
          </cell>
          <cell r="M306">
            <v>5.7</v>
          </cell>
          <cell r="N306">
            <v>6</v>
          </cell>
          <cell r="O306">
            <v>6.2</v>
          </cell>
          <cell r="P306">
            <v>6.5</v>
          </cell>
        </row>
        <row r="307">
          <cell r="B307" t="str">
            <v>PINHAL GRANDE</v>
          </cell>
          <cell r="C307" t="str">
            <v>-</v>
          </cell>
          <cell r="D307">
            <v>4.8</v>
          </cell>
          <cell r="E307" t="str">
            <v>-</v>
          </cell>
          <cell r="F307">
            <v>5.5</v>
          </cell>
          <cell r="G307">
            <v>5.6</v>
          </cell>
          <cell r="I307" t="str">
            <v>-</v>
          </cell>
          <cell r="J307">
            <v>5</v>
          </cell>
          <cell r="K307">
            <v>5.3</v>
          </cell>
          <cell r="L307">
            <v>5.5</v>
          </cell>
          <cell r="M307">
            <v>5.8</v>
          </cell>
          <cell r="N307">
            <v>6</v>
          </cell>
          <cell r="O307">
            <v>6.3</v>
          </cell>
          <cell r="P307">
            <v>6.5</v>
          </cell>
        </row>
        <row r="308">
          <cell r="B308" t="str">
            <v>PINHEIRINHO DO VALE</v>
          </cell>
          <cell r="C308" t="str">
            <v>-</v>
          </cell>
          <cell r="D308" t="str">
            <v>-</v>
          </cell>
          <cell r="E308" t="str">
            <v>-</v>
          </cell>
          <cell r="F308">
            <v>4.8</v>
          </cell>
          <cell r="G308" t="str">
            <v>-</v>
          </cell>
          <cell r="I308" t="str">
            <v>-</v>
          </cell>
          <cell r="J308" t="str">
            <v>-</v>
          </cell>
          <cell r="K308" t="str">
            <v>-</v>
          </cell>
          <cell r="L308">
            <v>5</v>
          </cell>
          <cell r="M308">
            <v>5.3</v>
          </cell>
          <cell r="N308">
            <v>5.6</v>
          </cell>
          <cell r="O308">
            <v>5.8</v>
          </cell>
          <cell r="P308">
            <v>6.1</v>
          </cell>
        </row>
        <row r="309">
          <cell r="B309" t="str">
            <v>PINHEIRO MACHADO</v>
          </cell>
          <cell r="C309">
            <v>3</v>
          </cell>
          <cell r="D309">
            <v>3.5</v>
          </cell>
          <cell r="E309">
            <v>4.3</v>
          </cell>
          <cell r="F309">
            <v>5</v>
          </cell>
          <cell r="G309">
            <v>4.5999999999999996</v>
          </cell>
          <cell r="I309">
            <v>3.1</v>
          </cell>
          <cell r="J309">
            <v>3.4</v>
          </cell>
          <cell r="K309">
            <v>3.8</v>
          </cell>
          <cell r="L309">
            <v>4.0999999999999996</v>
          </cell>
          <cell r="M309">
            <v>4.4000000000000004</v>
          </cell>
          <cell r="N309">
            <v>4.7</v>
          </cell>
          <cell r="O309">
            <v>5</v>
          </cell>
          <cell r="P309">
            <v>5.3</v>
          </cell>
        </row>
        <row r="310">
          <cell r="B310" t="str">
            <v>PIRATINI</v>
          </cell>
          <cell r="C310" t="str">
            <v>-</v>
          </cell>
          <cell r="D310">
            <v>4.5</v>
          </cell>
          <cell r="E310">
            <v>4.5</v>
          </cell>
          <cell r="F310" t="str">
            <v>-</v>
          </cell>
          <cell r="G310">
            <v>4.4000000000000004</v>
          </cell>
          <cell r="I310" t="str">
            <v>-</v>
          </cell>
          <cell r="J310">
            <v>4.7</v>
          </cell>
          <cell r="K310">
            <v>5</v>
          </cell>
          <cell r="L310">
            <v>5.2</v>
          </cell>
          <cell r="M310">
            <v>5.5</v>
          </cell>
          <cell r="N310">
            <v>5.8</v>
          </cell>
          <cell r="O310">
            <v>6</v>
          </cell>
          <cell r="P310">
            <v>6.3</v>
          </cell>
        </row>
        <row r="311">
          <cell r="B311" t="str">
            <v>PLANALTO</v>
          </cell>
          <cell r="C311">
            <v>3.6</v>
          </cell>
          <cell r="D311">
            <v>4.5</v>
          </cell>
          <cell r="E311">
            <v>4.7</v>
          </cell>
          <cell r="F311">
            <v>5</v>
          </cell>
          <cell r="G311">
            <v>5.5</v>
          </cell>
          <cell r="I311">
            <v>3.7</v>
          </cell>
          <cell r="J311">
            <v>4</v>
          </cell>
          <cell r="K311">
            <v>4.4000000000000004</v>
          </cell>
          <cell r="L311">
            <v>4.7</v>
          </cell>
          <cell r="M311">
            <v>5</v>
          </cell>
          <cell r="N311">
            <v>5.3</v>
          </cell>
          <cell r="O311">
            <v>5.6</v>
          </cell>
          <cell r="P311">
            <v>5.8</v>
          </cell>
        </row>
        <row r="312">
          <cell r="B312" t="str">
            <v>POCO DAS ANTAS</v>
          </cell>
          <cell r="C312" t="str">
            <v>-</v>
          </cell>
          <cell r="D312" t="str">
            <v>-</v>
          </cell>
          <cell r="E312" t="str">
            <v>-</v>
          </cell>
          <cell r="F312">
            <v>6.1</v>
          </cell>
          <cell r="G312" t="str">
            <v>-</v>
          </cell>
          <cell r="I312" t="str">
            <v>-</v>
          </cell>
          <cell r="J312" t="str">
            <v>-</v>
          </cell>
          <cell r="K312" t="str">
            <v>-</v>
          </cell>
          <cell r="L312">
            <v>6.3</v>
          </cell>
          <cell r="M312">
            <v>6.5</v>
          </cell>
          <cell r="N312">
            <v>6.7</v>
          </cell>
          <cell r="O312">
            <v>6.9</v>
          </cell>
          <cell r="P312">
            <v>7.1</v>
          </cell>
        </row>
        <row r="313">
          <cell r="B313" t="str">
            <v>PONTAO</v>
          </cell>
          <cell r="C313">
            <v>4.0999999999999996</v>
          </cell>
          <cell r="D313">
            <v>4.5</v>
          </cell>
          <cell r="E313">
            <v>4.5</v>
          </cell>
          <cell r="F313">
            <v>3.9</v>
          </cell>
          <cell r="G313">
            <v>5.4</v>
          </cell>
          <cell r="I313">
            <v>4.2</v>
          </cell>
          <cell r="J313">
            <v>4.5</v>
          </cell>
          <cell r="K313">
            <v>4.9000000000000004</v>
          </cell>
          <cell r="L313">
            <v>5.2</v>
          </cell>
          <cell r="M313">
            <v>5.5</v>
          </cell>
          <cell r="N313">
            <v>5.7</v>
          </cell>
          <cell r="O313">
            <v>6</v>
          </cell>
          <cell r="P313">
            <v>6.3</v>
          </cell>
        </row>
        <row r="314">
          <cell r="B314" t="str">
            <v>PORTAO</v>
          </cell>
          <cell r="C314">
            <v>4.2</v>
          </cell>
          <cell r="D314">
            <v>4.5</v>
          </cell>
          <cell r="E314">
            <v>4.8</v>
          </cell>
          <cell r="F314">
            <v>5.5</v>
          </cell>
          <cell r="G314">
            <v>5.4</v>
          </cell>
          <cell r="I314">
            <v>4.3</v>
          </cell>
          <cell r="J314">
            <v>4.5999999999999996</v>
          </cell>
          <cell r="K314">
            <v>5</v>
          </cell>
          <cell r="L314">
            <v>5.3</v>
          </cell>
          <cell r="M314">
            <v>5.6</v>
          </cell>
          <cell r="N314">
            <v>5.8</v>
          </cell>
          <cell r="O314">
            <v>6.1</v>
          </cell>
          <cell r="P314">
            <v>6.4</v>
          </cell>
        </row>
        <row r="315">
          <cell r="B315" t="str">
            <v>PORTO ALEGRE</v>
          </cell>
          <cell r="C315">
            <v>3.6</v>
          </cell>
          <cell r="D315">
            <v>3.9</v>
          </cell>
          <cell r="E315">
            <v>4.0999999999999996</v>
          </cell>
          <cell r="F315">
            <v>4.4000000000000004</v>
          </cell>
          <cell r="G315">
            <v>4.5</v>
          </cell>
          <cell r="I315">
            <v>3.7</v>
          </cell>
          <cell r="J315">
            <v>4</v>
          </cell>
          <cell r="K315">
            <v>4.5</v>
          </cell>
          <cell r="L315">
            <v>4.7</v>
          </cell>
          <cell r="M315">
            <v>5</v>
          </cell>
          <cell r="N315">
            <v>5.3</v>
          </cell>
          <cell r="O315">
            <v>5.6</v>
          </cell>
          <cell r="P315">
            <v>5.9</v>
          </cell>
        </row>
        <row r="316">
          <cell r="B316" t="str">
            <v>PORTO MAUA</v>
          </cell>
          <cell r="C316" t="str">
            <v>-</v>
          </cell>
          <cell r="D316">
            <v>4.5</v>
          </cell>
          <cell r="E316">
            <v>5.5</v>
          </cell>
          <cell r="F316">
            <v>5.5</v>
          </cell>
          <cell r="G316">
            <v>5.5</v>
          </cell>
          <cell r="I316" t="str">
            <v>-</v>
          </cell>
          <cell r="J316">
            <v>4.7</v>
          </cell>
          <cell r="K316">
            <v>5</v>
          </cell>
          <cell r="L316">
            <v>5.3</v>
          </cell>
          <cell r="M316">
            <v>5.5</v>
          </cell>
          <cell r="N316">
            <v>5.8</v>
          </cell>
          <cell r="O316">
            <v>6</v>
          </cell>
          <cell r="P316">
            <v>6.3</v>
          </cell>
        </row>
        <row r="317">
          <cell r="B317" t="str">
            <v>PROGRESSO</v>
          </cell>
          <cell r="C317" t="str">
            <v>-</v>
          </cell>
          <cell r="D317" t="str">
            <v>-</v>
          </cell>
          <cell r="E317" t="str">
            <v>-</v>
          </cell>
          <cell r="F317">
            <v>5</v>
          </cell>
          <cell r="G317" t="str">
            <v>-</v>
          </cell>
          <cell r="I317" t="str">
            <v>-</v>
          </cell>
          <cell r="J317" t="str">
            <v>-</v>
          </cell>
          <cell r="K317" t="str">
            <v>-</v>
          </cell>
          <cell r="L317">
            <v>5.3</v>
          </cell>
          <cell r="M317">
            <v>5.5</v>
          </cell>
          <cell r="N317">
            <v>5.8</v>
          </cell>
          <cell r="O317">
            <v>6</v>
          </cell>
          <cell r="P317">
            <v>6.3</v>
          </cell>
        </row>
        <row r="318">
          <cell r="B318" t="str">
            <v>PROTASIO ALVES</v>
          </cell>
          <cell r="C318" t="str">
            <v>-</v>
          </cell>
          <cell r="D318">
            <v>4.5</v>
          </cell>
          <cell r="E318">
            <v>5</v>
          </cell>
          <cell r="F318">
            <v>5.7</v>
          </cell>
          <cell r="G318" t="str">
            <v>-</v>
          </cell>
          <cell r="I318" t="str">
            <v>-</v>
          </cell>
          <cell r="J318">
            <v>4.7</v>
          </cell>
          <cell r="K318">
            <v>5</v>
          </cell>
          <cell r="L318">
            <v>5.3</v>
          </cell>
          <cell r="M318">
            <v>5.5</v>
          </cell>
          <cell r="N318">
            <v>5.8</v>
          </cell>
          <cell r="O318">
            <v>6.1</v>
          </cell>
          <cell r="P318">
            <v>6.3</v>
          </cell>
        </row>
        <row r="319">
          <cell r="B319" t="str">
            <v>QUARAI</v>
          </cell>
          <cell r="C319">
            <v>3.5</v>
          </cell>
          <cell r="D319">
            <v>3.6</v>
          </cell>
          <cell r="E319">
            <v>4.5999999999999996</v>
          </cell>
          <cell r="F319" t="str">
            <v>-</v>
          </cell>
          <cell r="G319">
            <v>5.7</v>
          </cell>
          <cell r="I319">
            <v>3.6</v>
          </cell>
          <cell r="J319">
            <v>3.9</v>
          </cell>
          <cell r="K319">
            <v>4.3</v>
          </cell>
          <cell r="L319">
            <v>4.5999999999999996</v>
          </cell>
          <cell r="M319">
            <v>4.9000000000000004</v>
          </cell>
          <cell r="N319">
            <v>5.2</v>
          </cell>
          <cell r="O319">
            <v>5.5</v>
          </cell>
          <cell r="P319">
            <v>5.7</v>
          </cell>
        </row>
        <row r="320">
          <cell r="B320" t="str">
            <v>QUINZE DE NOVEMBRO</v>
          </cell>
          <cell r="C320" t="str">
            <v>-</v>
          </cell>
          <cell r="D320" t="str">
            <v>-</v>
          </cell>
          <cell r="E320" t="str">
            <v>-</v>
          </cell>
          <cell r="F320">
            <v>5.9</v>
          </cell>
          <cell r="G320">
            <v>5.7</v>
          </cell>
          <cell r="I320" t="str">
            <v>-</v>
          </cell>
          <cell r="J320" t="str">
            <v>-</v>
          </cell>
          <cell r="K320" t="str">
            <v>-</v>
          </cell>
          <cell r="L320">
            <v>6.2</v>
          </cell>
          <cell r="M320">
            <v>6.4</v>
          </cell>
          <cell r="N320">
            <v>6.6</v>
          </cell>
          <cell r="O320">
            <v>6.8</v>
          </cell>
          <cell r="P320">
            <v>7</v>
          </cell>
        </row>
        <row r="321">
          <cell r="B321" t="str">
            <v>REDENTORA</v>
          </cell>
          <cell r="C321" t="str">
            <v>-</v>
          </cell>
          <cell r="D321">
            <v>3.3</v>
          </cell>
          <cell r="E321">
            <v>3.1</v>
          </cell>
          <cell r="F321">
            <v>4</v>
          </cell>
          <cell r="G321" t="str">
            <v>-</v>
          </cell>
          <cell r="I321" t="str">
            <v>-</v>
          </cell>
          <cell r="J321">
            <v>3.5</v>
          </cell>
          <cell r="K321">
            <v>3.9</v>
          </cell>
          <cell r="L321">
            <v>4.0999999999999996</v>
          </cell>
          <cell r="M321">
            <v>4.4000000000000004</v>
          </cell>
          <cell r="N321">
            <v>4.7</v>
          </cell>
          <cell r="O321">
            <v>5</v>
          </cell>
          <cell r="P321">
            <v>5.3</v>
          </cell>
        </row>
        <row r="322">
          <cell r="B322" t="str">
            <v>RESTINGA SECA</v>
          </cell>
          <cell r="C322">
            <v>3.5</v>
          </cell>
          <cell r="D322">
            <v>3.9</v>
          </cell>
          <cell r="E322">
            <v>3.8</v>
          </cell>
          <cell r="F322">
            <v>4</v>
          </cell>
          <cell r="G322">
            <v>4.8</v>
          </cell>
          <cell r="I322">
            <v>3.5</v>
          </cell>
          <cell r="J322">
            <v>3.9</v>
          </cell>
          <cell r="K322">
            <v>4.3</v>
          </cell>
          <cell r="L322">
            <v>4.5999999999999996</v>
          </cell>
          <cell r="M322">
            <v>4.9000000000000004</v>
          </cell>
          <cell r="N322">
            <v>5.2</v>
          </cell>
          <cell r="O322">
            <v>5.4</v>
          </cell>
          <cell r="P322">
            <v>5.7</v>
          </cell>
        </row>
        <row r="323">
          <cell r="B323" t="str">
            <v>RIO DOS INDIOS</v>
          </cell>
          <cell r="C323" t="str">
            <v>-</v>
          </cell>
          <cell r="D323" t="str">
            <v>-</v>
          </cell>
          <cell r="E323" t="str">
            <v>-</v>
          </cell>
          <cell r="F323">
            <v>4.4000000000000004</v>
          </cell>
          <cell r="G323" t="str">
            <v>-</v>
          </cell>
          <cell r="I323" t="str">
            <v>-</v>
          </cell>
          <cell r="J323" t="str">
            <v>-</v>
          </cell>
          <cell r="K323" t="str">
            <v>-</v>
          </cell>
          <cell r="L323">
            <v>4.7</v>
          </cell>
          <cell r="M323">
            <v>5</v>
          </cell>
          <cell r="N323">
            <v>5.2</v>
          </cell>
          <cell r="O323">
            <v>5.5</v>
          </cell>
          <cell r="P323">
            <v>5.8</v>
          </cell>
        </row>
        <row r="324">
          <cell r="B324" t="str">
            <v>RIO GRANDE</v>
          </cell>
          <cell r="C324">
            <v>3.2</v>
          </cell>
          <cell r="D324">
            <v>3.9</v>
          </cell>
          <cell r="E324">
            <v>4.3</v>
          </cell>
          <cell r="F324">
            <v>4.9000000000000004</v>
          </cell>
          <cell r="G324">
            <v>4.7</v>
          </cell>
          <cell r="I324">
            <v>3.3</v>
          </cell>
          <cell r="J324">
            <v>3.6</v>
          </cell>
          <cell r="K324">
            <v>4</v>
          </cell>
          <cell r="L324">
            <v>4.3</v>
          </cell>
          <cell r="M324">
            <v>4.5999999999999996</v>
          </cell>
          <cell r="N324">
            <v>4.9000000000000004</v>
          </cell>
          <cell r="O324">
            <v>5.2</v>
          </cell>
          <cell r="P324">
            <v>5.5</v>
          </cell>
        </row>
        <row r="325">
          <cell r="B325" t="str">
            <v>RIO PARDO</v>
          </cell>
          <cell r="C325" t="str">
            <v>-</v>
          </cell>
          <cell r="D325" t="str">
            <v>-</v>
          </cell>
          <cell r="E325" t="str">
            <v>-</v>
          </cell>
          <cell r="F325">
            <v>4.5999999999999996</v>
          </cell>
          <cell r="G325" t="str">
            <v>-</v>
          </cell>
          <cell r="I325" t="str">
            <v>-</v>
          </cell>
          <cell r="J325" t="str">
            <v>-</v>
          </cell>
          <cell r="K325" t="str">
            <v>-</v>
          </cell>
          <cell r="L325">
            <v>4.8</v>
          </cell>
          <cell r="M325">
            <v>5.0999999999999996</v>
          </cell>
          <cell r="N325">
            <v>5.4</v>
          </cell>
          <cell r="O325">
            <v>5.7</v>
          </cell>
          <cell r="P325">
            <v>5.9</v>
          </cell>
        </row>
        <row r="326">
          <cell r="B326" t="str">
            <v>RIOZINHO</v>
          </cell>
          <cell r="C326" t="str">
            <v>-</v>
          </cell>
          <cell r="D326">
            <v>4.5999999999999996</v>
          </cell>
          <cell r="E326" t="str">
            <v>-</v>
          </cell>
          <cell r="F326">
            <v>4.9000000000000004</v>
          </cell>
          <cell r="G326" t="str">
            <v>-</v>
          </cell>
          <cell r="I326" t="str">
            <v>-</v>
          </cell>
          <cell r="J326">
            <v>4.8</v>
          </cell>
          <cell r="K326">
            <v>5.0999999999999996</v>
          </cell>
          <cell r="L326">
            <v>5.4</v>
          </cell>
          <cell r="M326">
            <v>5.6</v>
          </cell>
          <cell r="N326">
            <v>5.9</v>
          </cell>
          <cell r="O326">
            <v>6.1</v>
          </cell>
          <cell r="P326">
            <v>6.4</v>
          </cell>
        </row>
        <row r="327">
          <cell r="B327" t="str">
            <v>ROCA SALES</v>
          </cell>
          <cell r="C327" t="str">
            <v>-</v>
          </cell>
          <cell r="D327">
            <v>5.3</v>
          </cell>
          <cell r="E327" t="str">
            <v>-</v>
          </cell>
          <cell r="F327" t="str">
            <v>-</v>
          </cell>
          <cell r="G327" t="str">
            <v>-</v>
          </cell>
          <cell r="I327" t="str">
            <v>-</v>
          </cell>
          <cell r="J327">
            <v>5.5</v>
          </cell>
          <cell r="K327">
            <v>5.8</v>
          </cell>
          <cell r="L327">
            <v>6</v>
          </cell>
          <cell r="M327">
            <v>6.3</v>
          </cell>
          <cell r="N327">
            <v>6.5</v>
          </cell>
          <cell r="O327">
            <v>6.7</v>
          </cell>
          <cell r="P327">
            <v>6.9</v>
          </cell>
        </row>
        <row r="328">
          <cell r="B328" t="str">
            <v>RODEIO BONITO</v>
          </cell>
          <cell r="C328" t="str">
            <v>-</v>
          </cell>
          <cell r="D328" t="str">
            <v>-</v>
          </cell>
          <cell r="E328" t="str">
            <v>-</v>
          </cell>
          <cell r="F328">
            <v>5.0999999999999996</v>
          </cell>
          <cell r="G328" t="str">
            <v>-</v>
          </cell>
          <cell r="I328" t="str">
            <v>-</v>
          </cell>
          <cell r="J328" t="str">
            <v>-</v>
          </cell>
          <cell r="K328" t="str">
            <v>-</v>
          </cell>
          <cell r="L328">
            <v>5.4</v>
          </cell>
          <cell r="M328">
            <v>5.6</v>
          </cell>
          <cell r="N328">
            <v>5.9</v>
          </cell>
          <cell r="O328">
            <v>6.2</v>
          </cell>
          <cell r="P328">
            <v>6.4</v>
          </cell>
        </row>
        <row r="329">
          <cell r="B329" t="str">
            <v>ROLANTE</v>
          </cell>
          <cell r="C329">
            <v>3.8</v>
          </cell>
          <cell r="D329">
            <v>4.7</v>
          </cell>
          <cell r="E329">
            <v>5.3</v>
          </cell>
          <cell r="F329">
            <v>5.0999999999999996</v>
          </cell>
          <cell r="G329">
            <v>5.4</v>
          </cell>
          <cell r="I329">
            <v>3.9</v>
          </cell>
          <cell r="J329">
            <v>4.2</v>
          </cell>
          <cell r="K329">
            <v>4.5999999999999996</v>
          </cell>
          <cell r="L329">
            <v>4.9000000000000004</v>
          </cell>
          <cell r="M329">
            <v>5.2</v>
          </cell>
          <cell r="N329">
            <v>5.5</v>
          </cell>
          <cell r="O329">
            <v>5.7</v>
          </cell>
          <cell r="P329">
            <v>6</v>
          </cell>
        </row>
        <row r="330">
          <cell r="B330" t="str">
            <v>RONDINHA</v>
          </cell>
          <cell r="C330">
            <v>4.3</v>
          </cell>
          <cell r="D330">
            <v>5.0999999999999996</v>
          </cell>
          <cell r="E330">
            <v>5.2</v>
          </cell>
          <cell r="F330" t="str">
            <v>-</v>
          </cell>
          <cell r="G330" t="str">
            <v>-</v>
          </cell>
          <cell r="I330">
            <v>4.4000000000000004</v>
          </cell>
          <cell r="J330">
            <v>4.7</v>
          </cell>
          <cell r="K330">
            <v>5.0999999999999996</v>
          </cell>
          <cell r="L330">
            <v>5.4</v>
          </cell>
          <cell r="M330">
            <v>5.6</v>
          </cell>
          <cell r="N330">
            <v>5.9</v>
          </cell>
          <cell r="O330">
            <v>6.2</v>
          </cell>
          <cell r="P330">
            <v>6.4</v>
          </cell>
        </row>
        <row r="331">
          <cell r="B331" t="str">
            <v>ROQUE GONZALES</v>
          </cell>
          <cell r="C331" t="str">
            <v>-</v>
          </cell>
          <cell r="D331" t="str">
            <v>-</v>
          </cell>
          <cell r="E331" t="str">
            <v>-</v>
          </cell>
          <cell r="F331">
            <v>4.5</v>
          </cell>
          <cell r="G331" t="str">
            <v>-</v>
          </cell>
          <cell r="I331" t="str">
            <v>-</v>
          </cell>
          <cell r="J331" t="str">
            <v>-</v>
          </cell>
          <cell r="K331" t="str">
            <v>-</v>
          </cell>
          <cell r="L331">
            <v>4.8</v>
          </cell>
          <cell r="M331">
            <v>5.0999999999999996</v>
          </cell>
          <cell r="N331">
            <v>5.3</v>
          </cell>
          <cell r="O331">
            <v>5.6</v>
          </cell>
          <cell r="P331">
            <v>5.9</v>
          </cell>
        </row>
        <row r="332">
          <cell r="B332" t="str">
            <v>ROSARIO DO SUL</v>
          </cell>
          <cell r="C332">
            <v>3.6</v>
          </cell>
          <cell r="D332">
            <v>3.9</v>
          </cell>
          <cell r="E332">
            <v>3.9</v>
          </cell>
          <cell r="F332">
            <v>4.3</v>
          </cell>
          <cell r="G332">
            <v>4.3</v>
          </cell>
          <cell r="I332">
            <v>3.7</v>
          </cell>
          <cell r="J332">
            <v>4</v>
          </cell>
          <cell r="K332">
            <v>4.4000000000000004</v>
          </cell>
          <cell r="L332">
            <v>4.7</v>
          </cell>
          <cell r="M332">
            <v>5</v>
          </cell>
          <cell r="N332">
            <v>5.3</v>
          </cell>
          <cell r="O332">
            <v>5.6</v>
          </cell>
          <cell r="P332">
            <v>5.8</v>
          </cell>
        </row>
        <row r="333">
          <cell r="B333" t="str">
            <v>SAGRADA FAMILIA</v>
          </cell>
          <cell r="C333" t="str">
            <v>-</v>
          </cell>
          <cell r="D333">
            <v>4.2</v>
          </cell>
          <cell r="E333" t="str">
            <v>-</v>
          </cell>
          <cell r="F333" t="str">
            <v>-</v>
          </cell>
          <cell r="G333" t="str">
            <v>-</v>
          </cell>
          <cell r="I333" t="str">
            <v>-</v>
          </cell>
          <cell r="J333">
            <v>4.4000000000000004</v>
          </cell>
          <cell r="K333">
            <v>4.8</v>
          </cell>
          <cell r="L333">
            <v>5.0999999999999996</v>
          </cell>
          <cell r="M333">
            <v>5.3</v>
          </cell>
          <cell r="N333">
            <v>5.6</v>
          </cell>
          <cell r="O333">
            <v>5.9</v>
          </cell>
          <cell r="P333">
            <v>6.1</v>
          </cell>
        </row>
        <row r="334">
          <cell r="B334" t="str">
            <v>SALTO DO JACUI</v>
          </cell>
          <cell r="C334">
            <v>3.4</v>
          </cell>
          <cell r="D334">
            <v>3.6</v>
          </cell>
          <cell r="E334">
            <v>3.9</v>
          </cell>
          <cell r="F334">
            <v>4</v>
          </cell>
          <cell r="G334">
            <v>5.2</v>
          </cell>
          <cell r="I334">
            <v>3.4</v>
          </cell>
          <cell r="J334">
            <v>3.8</v>
          </cell>
          <cell r="K334">
            <v>4.2</v>
          </cell>
          <cell r="L334">
            <v>4.5</v>
          </cell>
          <cell r="M334">
            <v>4.8</v>
          </cell>
          <cell r="N334">
            <v>5.0999999999999996</v>
          </cell>
          <cell r="O334">
            <v>5.4</v>
          </cell>
          <cell r="P334">
            <v>5.6</v>
          </cell>
        </row>
        <row r="335">
          <cell r="B335" t="str">
            <v>SALVADOR DAS MISSOES</v>
          </cell>
          <cell r="C335" t="str">
            <v>-</v>
          </cell>
          <cell r="D335" t="str">
            <v>-</v>
          </cell>
          <cell r="E335" t="str">
            <v>-</v>
          </cell>
          <cell r="F335">
            <v>7.2</v>
          </cell>
          <cell r="G335" t="str">
            <v>-</v>
          </cell>
          <cell r="I335" t="str">
            <v>-</v>
          </cell>
          <cell r="J335" t="str">
            <v>-</v>
          </cell>
          <cell r="K335" t="str">
            <v>-</v>
          </cell>
          <cell r="L335">
            <v>7.3</v>
          </cell>
          <cell r="M335">
            <v>7.5</v>
          </cell>
          <cell r="N335">
            <v>7.7</v>
          </cell>
          <cell r="O335">
            <v>7.8</v>
          </cell>
          <cell r="P335">
            <v>8</v>
          </cell>
        </row>
        <row r="336">
          <cell r="B336" t="str">
            <v>SALVADOR DO SUL</v>
          </cell>
          <cell r="C336">
            <v>4.7</v>
          </cell>
          <cell r="D336">
            <v>5</v>
          </cell>
          <cell r="E336">
            <v>5.8</v>
          </cell>
          <cell r="F336">
            <v>6.3</v>
          </cell>
          <cell r="G336">
            <v>2.9</v>
          </cell>
          <cell r="I336">
            <v>4.7</v>
          </cell>
          <cell r="J336">
            <v>5.0999999999999996</v>
          </cell>
          <cell r="K336">
            <v>5.5</v>
          </cell>
          <cell r="L336">
            <v>5.7</v>
          </cell>
          <cell r="M336">
            <v>6</v>
          </cell>
          <cell r="N336">
            <v>6.2</v>
          </cell>
          <cell r="O336">
            <v>6.5</v>
          </cell>
          <cell r="P336">
            <v>6.7</v>
          </cell>
        </row>
        <row r="337">
          <cell r="B337" t="str">
            <v>SANANDUVA</v>
          </cell>
          <cell r="C337">
            <v>4.3</v>
          </cell>
          <cell r="D337">
            <v>4.3</v>
          </cell>
          <cell r="E337">
            <v>4.9000000000000004</v>
          </cell>
          <cell r="F337">
            <v>5.9</v>
          </cell>
          <cell r="G337">
            <v>6.4</v>
          </cell>
          <cell r="I337">
            <v>4.3</v>
          </cell>
          <cell r="J337">
            <v>4.7</v>
          </cell>
          <cell r="K337">
            <v>5.0999999999999996</v>
          </cell>
          <cell r="L337">
            <v>5.3</v>
          </cell>
          <cell r="M337">
            <v>5.6</v>
          </cell>
          <cell r="N337">
            <v>5.9</v>
          </cell>
          <cell r="O337">
            <v>6.1</v>
          </cell>
          <cell r="P337">
            <v>6.4</v>
          </cell>
        </row>
        <row r="338">
          <cell r="B338" t="str">
            <v>SANTA BARBARA DO SUL</v>
          </cell>
          <cell r="C338">
            <v>4.0999999999999996</v>
          </cell>
          <cell r="D338">
            <v>4.3</v>
          </cell>
          <cell r="E338">
            <v>4.7</v>
          </cell>
          <cell r="F338" t="str">
            <v>-</v>
          </cell>
          <cell r="G338">
            <v>6</v>
          </cell>
          <cell r="I338">
            <v>4.2</v>
          </cell>
          <cell r="J338">
            <v>4.5</v>
          </cell>
          <cell r="K338">
            <v>5</v>
          </cell>
          <cell r="L338">
            <v>5.2</v>
          </cell>
          <cell r="M338">
            <v>5.5</v>
          </cell>
          <cell r="N338">
            <v>5.8</v>
          </cell>
          <cell r="O338">
            <v>6</v>
          </cell>
          <cell r="P338">
            <v>6.3</v>
          </cell>
        </row>
        <row r="339">
          <cell r="B339" t="str">
            <v>SANTA CECILIA DO SUL</v>
          </cell>
          <cell r="C339" t="str">
            <v>-</v>
          </cell>
          <cell r="D339">
            <v>4.5999999999999996</v>
          </cell>
          <cell r="E339" t="str">
            <v>-</v>
          </cell>
          <cell r="F339">
            <v>5.2</v>
          </cell>
          <cell r="G339" t="str">
            <v>-</v>
          </cell>
          <cell r="I339" t="str">
            <v>-</v>
          </cell>
          <cell r="J339">
            <v>4.8</v>
          </cell>
          <cell r="K339">
            <v>5.2</v>
          </cell>
          <cell r="L339">
            <v>5.4</v>
          </cell>
          <cell r="M339">
            <v>5.7</v>
          </cell>
          <cell r="N339">
            <v>5.9</v>
          </cell>
          <cell r="O339">
            <v>6.2</v>
          </cell>
          <cell r="P339">
            <v>6.4</v>
          </cell>
        </row>
        <row r="340">
          <cell r="B340" t="str">
            <v>SANTA CRUZ DO SUL</v>
          </cell>
          <cell r="C340">
            <v>4.0999999999999996</v>
          </cell>
          <cell r="D340">
            <v>4.4000000000000004</v>
          </cell>
          <cell r="E340">
            <v>5</v>
          </cell>
          <cell r="F340">
            <v>5.2</v>
          </cell>
          <cell r="G340">
            <v>5.4</v>
          </cell>
          <cell r="I340">
            <v>4.2</v>
          </cell>
          <cell r="J340">
            <v>4.5</v>
          </cell>
          <cell r="K340">
            <v>4.9000000000000004</v>
          </cell>
          <cell r="L340">
            <v>5.2</v>
          </cell>
          <cell r="M340">
            <v>5.5</v>
          </cell>
          <cell r="N340">
            <v>5.8</v>
          </cell>
          <cell r="O340">
            <v>6</v>
          </cell>
          <cell r="P340">
            <v>6.3</v>
          </cell>
        </row>
        <row r="341">
          <cell r="B341" t="str">
            <v>SANTA MARIA</v>
          </cell>
          <cell r="C341">
            <v>4.0999999999999996</v>
          </cell>
          <cell r="D341">
            <v>4.2</v>
          </cell>
          <cell r="E341">
            <v>4.4000000000000004</v>
          </cell>
          <cell r="F341">
            <v>4.9000000000000004</v>
          </cell>
          <cell r="G341">
            <v>5.3</v>
          </cell>
          <cell r="I341">
            <v>4.0999999999999996</v>
          </cell>
          <cell r="J341">
            <v>4.5</v>
          </cell>
          <cell r="K341">
            <v>4.9000000000000004</v>
          </cell>
          <cell r="L341">
            <v>5.2</v>
          </cell>
          <cell r="M341">
            <v>5.4</v>
          </cell>
          <cell r="N341">
            <v>5.7</v>
          </cell>
          <cell r="O341">
            <v>6</v>
          </cell>
          <cell r="P341">
            <v>6.2</v>
          </cell>
        </row>
        <row r="342">
          <cell r="B342" t="str">
            <v>SANTA MARIA DO HERVAL</v>
          </cell>
          <cell r="C342" t="str">
            <v>-</v>
          </cell>
          <cell r="D342">
            <v>4.7</v>
          </cell>
          <cell r="E342">
            <v>4.8</v>
          </cell>
          <cell r="F342">
            <v>5.9</v>
          </cell>
          <cell r="G342">
            <v>6.5</v>
          </cell>
          <cell r="I342" t="str">
            <v>-</v>
          </cell>
          <cell r="J342">
            <v>4.9000000000000004</v>
          </cell>
          <cell r="K342">
            <v>5.2</v>
          </cell>
          <cell r="L342">
            <v>5.5</v>
          </cell>
          <cell r="M342">
            <v>5.7</v>
          </cell>
          <cell r="N342">
            <v>6</v>
          </cell>
          <cell r="O342">
            <v>6.2</v>
          </cell>
          <cell r="P342">
            <v>6.5</v>
          </cell>
        </row>
        <row r="343">
          <cell r="B343" t="str">
            <v>SANTA MARGARIDA DO SUL</v>
          </cell>
          <cell r="C343" t="str">
            <v>-</v>
          </cell>
          <cell r="D343">
            <v>5.7</v>
          </cell>
          <cell r="E343">
            <v>4.8</v>
          </cell>
          <cell r="F343" t="str">
            <v>-</v>
          </cell>
          <cell r="G343" t="str">
            <v>-</v>
          </cell>
          <cell r="I343" t="str">
            <v>-</v>
          </cell>
          <cell r="J343">
            <v>5.9</v>
          </cell>
          <cell r="K343">
            <v>6.2</v>
          </cell>
          <cell r="L343">
            <v>6.4</v>
          </cell>
          <cell r="M343">
            <v>6.6</v>
          </cell>
          <cell r="N343">
            <v>6.8</v>
          </cell>
          <cell r="O343">
            <v>7</v>
          </cell>
          <cell r="P343">
            <v>7.2</v>
          </cell>
        </row>
        <row r="344">
          <cell r="B344" t="str">
            <v>SANTANA DA BOA VISTA</v>
          </cell>
          <cell r="C344" t="str">
            <v>-</v>
          </cell>
          <cell r="D344">
            <v>3.1</v>
          </cell>
          <cell r="E344" t="str">
            <v>-</v>
          </cell>
          <cell r="F344">
            <v>4.3</v>
          </cell>
          <cell r="G344">
            <v>3.9</v>
          </cell>
          <cell r="I344" t="str">
            <v>-</v>
          </cell>
          <cell r="J344">
            <v>3.3</v>
          </cell>
          <cell r="K344">
            <v>3.6</v>
          </cell>
          <cell r="L344">
            <v>3.9</v>
          </cell>
          <cell r="M344">
            <v>4.2</v>
          </cell>
          <cell r="N344">
            <v>4.5</v>
          </cell>
          <cell r="O344">
            <v>4.8</v>
          </cell>
          <cell r="P344">
            <v>5.0999999999999996</v>
          </cell>
        </row>
        <row r="345">
          <cell r="B345" t="str">
            <v>SANT ANA DO LIVRAMENTO</v>
          </cell>
          <cell r="C345">
            <v>3.3</v>
          </cell>
          <cell r="D345">
            <v>3.6</v>
          </cell>
          <cell r="E345">
            <v>3.5</v>
          </cell>
          <cell r="F345">
            <v>5</v>
          </cell>
          <cell r="G345">
            <v>4.5</v>
          </cell>
          <cell r="I345">
            <v>3.4</v>
          </cell>
          <cell r="J345">
            <v>3.7</v>
          </cell>
          <cell r="K345">
            <v>4.0999999999999996</v>
          </cell>
          <cell r="L345">
            <v>4.4000000000000004</v>
          </cell>
          <cell r="M345">
            <v>4.7</v>
          </cell>
          <cell r="N345">
            <v>5</v>
          </cell>
          <cell r="O345">
            <v>5.3</v>
          </cell>
          <cell r="P345">
            <v>5.6</v>
          </cell>
        </row>
        <row r="346">
          <cell r="B346" t="str">
            <v>SANTA ROSA</v>
          </cell>
          <cell r="C346">
            <v>4.5</v>
          </cell>
          <cell r="D346">
            <v>4.7</v>
          </cell>
          <cell r="E346">
            <v>5.2</v>
          </cell>
          <cell r="F346">
            <v>5.6</v>
          </cell>
          <cell r="G346">
            <v>5.9</v>
          </cell>
          <cell r="I346">
            <v>4.5999999999999996</v>
          </cell>
          <cell r="J346">
            <v>4.9000000000000004</v>
          </cell>
          <cell r="K346">
            <v>5.3</v>
          </cell>
          <cell r="L346">
            <v>5.6</v>
          </cell>
          <cell r="M346">
            <v>5.8</v>
          </cell>
          <cell r="N346">
            <v>6.1</v>
          </cell>
          <cell r="O346">
            <v>6.3</v>
          </cell>
          <cell r="P346">
            <v>6.6</v>
          </cell>
        </row>
        <row r="347">
          <cell r="B347" t="str">
            <v>SANTA VITORIA DO PALMAR</v>
          </cell>
          <cell r="C347">
            <v>3.6</v>
          </cell>
          <cell r="D347">
            <v>4</v>
          </cell>
          <cell r="E347">
            <v>4</v>
          </cell>
          <cell r="F347">
            <v>5</v>
          </cell>
          <cell r="G347">
            <v>4.5999999999999996</v>
          </cell>
          <cell r="I347">
            <v>3.7</v>
          </cell>
          <cell r="J347">
            <v>4.0999999999999996</v>
          </cell>
          <cell r="K347">
            <v>4.5</v>
          </cell>
          <cell r="L347">
            <v>4.8</v>
          </cell>
          <cell r="M347">
            <v>5</v>
          </cell>
          <cell r="N347">
            <v>5.3</v>
          </cell>
          <cell r="O347">
            <v>5.6</v>
          </cell>
          <cell r="P347">
            <v>5.9</v>
          </cell>
        </row>
        <row r="348">
          <cell r="B348" t="str">
            <v>SANTIAGO</v>
          </cell>
          <cell r="C348">
            <v>3.8</v>
          </cell>
          <cell r="D348">
            <v>4.3</v>
          </cell>
          <cell r="E348">
            <v>4.5999999999999996</v>
          </cell>
          <cell r="F348">
            <v>5</v>
          </cell>
          <cell r="G348">
            <v>5.5</v>
          </cell>
          <cell r="I348">
            <v>3.9</v>
          </cell>
          <cell r="J348">
            <v>4.2</v>
          </cell>
          <cell r="K348">
            <v>4.5999999999999996</v>
          </cell>
          <cell r="L348">
            <v>4.9000000000000004</v>
          </cell>
          <cell r="M348">
            <v>5.2</v>
          </cell>
          <cell r="N348">
            <v>5.5</v>
          </cell>
          <cell r="O348">
            <v>5.8</v>
          </cell>
          <cell r="P348">
            <v>6</v>
          </cell>
        </row>
        <row r="349">
          <cell r="B349" t="str">
            <v>SANTO ANGELO</v>
          </cell>
          <cell r="C349">
            <v>4</v>
          </cell>
          <cell r="D349">
            <v>4</v>
          </cell>
          <cell r="E349">
            <v>4.7</v>
          </cell>
          <cell r="F349">
            <v>5</v>
          </cell>
          <cell r="G349">
            <v>5.4</v>
          </cell>
          <cell r="I349">
            <v>4.0999999999999996</v>
          </cell>
          <cell r="J349">
            <v>4.4000000000000004</v>
          </cell>
          <cell r="K349">
            <v>4.8</v>
          </cell>
          <cell r="L349">
            <v>5.0999999999999996</v>
          </cell>
          <cell r="M349">
            <v>5.4</v>
          </cell>
          <cell r="N349">
            <v>5.7</v>
          </cell>
          <cell r="O349">
            <v>5.9</v>
          </cell>
          <cell r="P349">
            <v>6.2</v>
          </cell>
        </row>
        <row r="350">
          <cell r="B350" t="str">
            <v>SANTO ANTONIO DA PATRULHA</v>
          </cell>
          <cell r="C350">
            <v>3.9</v>
          </cell>
          <cell r="D350">
            <v>4.5999999999999996</v>
          </cell>
          <cell r="E350">
            <v>4.5999999999999996</v>
          </cell>
          <cell r="F350">
            <v>5.2</v>
          </cell>
          <cell r="G350">
            <v>5.6</v>
          </cell>
          <cell r="I350">
            <v>4</v>
          </cell>
          <cell r="J350">
            <v>4.3</v>
          </cell>
          <cell r="K350">
            <v>4.8</v>
          </cell>
          <cell r="L350">
            <v>5</v>
          </cell>
          <cell r="M350">
            <v>5.3</v>
          </cell>
          <cell r="N350">
            <v>5.6</v>
          </cell>
          <cell r="O350">
            <v>5.9</v>
          </cell>
          <cell r="P350">
            <v>6.1</v>
          </cell>
        </row>
        <row r="351">
          <cell r="B351" t="str">
            <v>SANTO ANTONIO DAS MISSOES</v>
          </cell>
          <cell r="C351">
            <v>4.3</v>
          </cell>
          <cell r="D351">
            <v>4.4000000000000004</v>
          </cell>
          <cell r="E351">
            <v>3.9</v>
          </cell>
          <cell r="F351">
            <v>4</v>
          </cell>
          <cell r="G351">
            <v>5.5</v>
          </cell>
          <cell r="I351">
            <v>4.4000000000000004</v>
          </cell>
          <cell r="J351">
            <v>4.7</v>
          </cell>
          <cell r="K351">
            <v>5.0999999999999996</v>
          </cell>
          <cell r="L351">
            <v>5.4</v>
          </cell>
          <cell r="M351">
            <v>5.7</v>
          </cell>
          <cell r="N351">
            <v>5.9</v>
          </cell>
          <cell r="O351">
            <v>6.2</v>
          </cell>
          <cell r="P351">
            <v>6.4</v>
          </cell>
        </row>
        <row r="352">
          <cell r="B352" t="str">
            <v>SANTO ANTONIO DO PLANALTO</v>
          </cell>
          <cell r="C352" t="str">
            <v>-</v>
          </cell>
          <cell r="D352">
            <v>5</v>
          </cell>
          <cell r="E352">
            <v>5.7</v>
          </cell>
          <cell r="F352">
            <v>6.8</v>
          </cell>
          <cell r="G352" t="str">
            <v>-</v>
          </cell>
          <cell r="I352" t="str">
            <v>-</v>
          </cell>
          <cell r="J352">
            <v>5.2</v>
          </cell>
          <cell r="K352">
            <v>5.5</v>
          </cell>
          <cell r="L352">
            <v>5.7</v>
          </cell>
          <cell r="M352">
            <v>6</v>
          </cell>
          <cell r="N352">
            <v>6.2</v>
          </cell>
          <cell r="O352">
            <v>6.5</v>
          </cell>
          <cell r="P352">
            <v>6.7</v>
          </cell>
        </row>
        <row r="353">
          <cell r="B353" t="str">
            <v>SANTO AUGUSTO</v>
          </cell>
          <cell r="C353">
            <v>3.9</v>
          </cell>
          <cell r="D353">
            <v>4.5999999999999996</v>
          </cell>
          <cell r="E353" t="str">
            <v>-</v>
          </cell>
          <cell r="F353">
            <v>5.6</v>
          </cell>
          <cell r="G353">
            <v>6.2</v>
          </cell>
          <cell r="I353">
            <v>3.9</v>
          </cell>
          <cell r="J353">
            <v>4.3</v>
          </cell>
          <cell r="K353">
            <v>4.7</v>
          </cell>
          <cell r="L353">
            <v>5</v>
          </cell>
          <cell r="M353">
            <v>5.3</v>
          </cell>
          <cell r="N353">
            <v>5.5</v>
          </cell>
          <cell r="O353">
            <v>5.8</v>
          </cell>
          <cell r="P353">
            <v>6.1</v>
          </cell>
        </row>
        <row r="354">
          <cell r="B354" t="str">
            <v>SANTO CRISTO</v>
          </cell>
          <cell r="C354">
            <v>4.7</v>
          </cell>
          <cell r="D354">
            <v>4.7</v>
          </cell>
          <cell r="E354">
            <v>5.5</v>
          </cell>
          <cell r="F354">
            <v>5.3</v>
          </cell>
          <cell r="G354">
            <v>5.8</v>
          </cell>
          <cell r="I354">
            <v>4.8</v>
          </cell>
          <cell r="J354">
            <v>5.0999999999999996</v>
          </cell>
          <cell r="K354">
            <v>5.5</v>
          </cell>
          <cell r="L354">
            <v>5.7</v>
          </cell>
          <cell r="M354">
            <v>6</v>
          </cell>
          <cell r="N354">
            <v>6.2</v>
          </cell>
          <cell r="O354">
            <v>6.5</v>
          </cell>
          <cell r="P354">
            <v>6.7</v>
          </cell>
        </row>
        <row r="355">
          <cell r="B355" t="str">
            <v>SANTO EXPEDITO DO SUL</v>
          </cell>
          <cell r="C355" t="str">
            <v>-</v>
          </cell>
          <cell r="D355" t="str">
            <v>-</v>
          </cell>
          <cell r="E355" t="str">
            <v>-</v>
          </cell>
          <cell r="F355">
            <v>5.4</v>
          </cell>
          <cell r="G355" t="str">
            <v>-</v>
          </cell>
          <cell r="I355" t="str">
            <v>-</v>
          </cell>
          <cell r="J355" t="str">
            <v>-</v>
          </cell>
          <cell r="K355" t="str">
            <v>-</v>
          </cell>
          <cell r="L355">
            <v>5.7</v>
          </cell>
          <cell r="M355">
            <v>5.9</v>
          </cell>
          <cell r="N355">
            <v>6.2</v>
          </cell>
          <cell r="O355">
            <v>6.4</v>
          </cell>
          <cell r="P355">
            <v>6.7</v>
          </cell>
        </row>
        <row r="356">
          <cell r="B356" t="str">
            <v>SAO BORJA</v>
          </cell>
          <cell r="C356">
            <v>3.9</v>
          </cell>
          <cell r="D356">
            <v>4.2</v>
          </cell>
          <cell r="E356">
            <v>4.5</v>
          </cell>
          <cell r="F356">
            <v>4.5</v>
          </cell>
          <cell r="G356">
            <v>5.4</v>
          </cell>
          <cell r="I356">
            <v>4</v>
          </cell>
          <cell r="J356">
            <v>4.3</v>
          </cell>
          <cell r="K356">
            <v>4.7</v>
          </cell>
          <cell r="L356">
            <v>5</v>
          </cell>
          <cell r="M356">
            <v>5.3</v>
          </cell>
          <cell r="N356">
            <v>5.6</v>
          </cell>
          <cell r="O356">
            <v>5.8</v>
          </cell>
          <cell r="P356">
            <v>6.1</v>
          </cell>
        </row>
        <row r="357">
          <cell r="B357" t="str">
            <v>SAO FRANCISCO DE ASSIS</v>
          </cell>
          <cell r="C357">
            <v>3.7</v>
          </cell>
          <cell r="D357">
            <v>4.0999999999999996</v>
          </cell>
          <cell r="E357">
            <v>3.9</v>
          </cell>
          <cell r="F357">
            <v>4.7</v>
          </cell>
          <cell r="G357">
            <v>4.9000000000000004</v>
          </cell>
          <cell r="I357">
            <v>3.7</v>
          </cell>
          <cell r="J357">
            <v>4.0999999999999996</v>
          </cell>
          <cell r="K357">
            <v>4.5</v>
          </cell>
          <cell r="L357">
            <v>4.8</v>
          </cell>
          <cell r="M357">
            <v>5</v>
          </cell>
          <cell r="N357">
            <v>5.3</v>
          </cell>
          <cell r="O357">
            <v>5.6</v>
          </cell>
          <cell r="P357">
            <v>5.9</v>
          </cell>
        </row>
        <row r="358">
          <cell r="B358" t="str">
            <v>SAO FRANCISCO DE PAULA</v>
          </cell>
          <cell r="C358">
            <v>3.2</v>
          </cell>
          <cell r="D358">
            <v>4</v>
          </cell>
          <cell r="E358">
            <v>4.9000000000000004</v>
          </cell>
          <cell r="F358">
            <v>4.9000000000000004</v>
          </cell>
          <cell r="G358">
            <v>4.3</v>
          </cell>
          <cell r="I358">
            <v>3.3</v>
          </cell>
          <cell r="J358">
            <v>3.6</v>
          </cell>
          <cell r="K358">
            <v>4</v>
          </cell>
          <cell r="L358">
            <v>4.3</v>
          </cell>
          <cell r="M358">
            <v>4.5999999999999996</v>
          </cell>
          <cell r="N358">
            <v>4.9000000000000004</v>
          </cell>
          <cell r="O358">
            <v>5.2</v>
          </cell>
          <cell r="P358">
            <v>5.5</v>
          </cell>
        </row>
        <row r="359">
          <cell r="B359" t="str">
            <v>SAO GABRIEL</v>
          </cell>
          <cell r="C359">
            <v>2.9</v>
          </cell>
          <cell r="D359">
            <v>3.8</v>
          </cell>
          <cell r="E359">
            <v>4</v>
          </cell>
          <cell r="F359" t="str">
            <v>-</v>
          </cell>
          <cell r="G359">
            <v>4.5999999999999996</v>
          </cell>
          <cell r="I359">
            <v>2.9</v>
          </cell>
          <cell r="J359">
            <v>3.3</v>
          </cell>
          <cell r="K359">
            <v>3.7</v>
          </cell>
          <cell r="L359">
            <v>4</v>
          </cell>
          <cell r="M359">
            <v>4.3</v>
          </cell>
          <cell r="N359">
            <v>4.5</v>
          </cell>
          <cell r="O359">
            <v>4.9000000000000004</v>
          </cell>
          <cell r="P359">
            <v>5.2</v>
          </cell>
        </row>
        <row r="360">
          <cell r="B360" t="str">
            <v>SAO JERONIMO</v>
          </cell>
          <cell r="C360" t="str">
            <v>-</v>
          </cell>
          <cell r="D360">
            <v>4.5999999999999996</v>
          </cell>
          <cell r="E360">
            <v>4.8</v>
          </cell>
          <cell r="F360">
            <v>4.4000000000000004</v>
          </cell>
          <cell r="G360" t="str">
            <v>-</v>
          </cell>
          <cell r="I360" t="str">
            <v>-</v>
          </cell>
          <cell r="J360">
            <v>4.8</v>
          </cell>
          <cell r="K360">
            <v>5.0999999999999996</v>
          </cell>
          <cell r="L360">
            <v>5.4</v>
          </cell>
          <cell r="M360">
            <v>5.6</v>
          </cell>
          <cell r="N360">
            <v>5.9</v>
          </cell>
          <cell r="O360">
            <v>6.1</v>
          </cell>
          <cell r="P360">
            <v>6.4</v>
          </cell>
        </row>
        <row r="361">
          <cell r="B361" t="str">
            <v>SAO JOAO DA URTIGA</v>
          </cell>
          <cell r="C361">
            <v>3.9</v>
          </cell>
          <cell r="D361">
            <v>3.7</v>
          </cell>
          <cell r="E361" t="str">
            <v>-</v>
          </cell>
          <cell r="F361">
            <v>5.7</v>
          </cell>
          <cell r="G361">
            <v>5.7</v>
          </cell>
          <cell r="I361">
            <v>4</v>
          </cell>
          <cell r="J361">
            <v>4.3</v>
          </cell>
          <cell r="K361">
            <v>4.7</v>
          </cell>
          <cell r="L361">
            <v>5</v>
          </cell>
          <cell r="M361">
            <v>5.3</v>
          </cell>
          <cell r="N361">
            <v>5.5</v>
          </cell>
          <cell r="O361">
            <v>5.8</v>
          </cell>
          <cell r="P361">
            <v>6.1</v>
          </cell>
        </row>
        <row r="362">
          <cell r="B362" t="str">
            <v>SAO JORGE</v>
          </cell>
          <cell r="C362" t="str">
            <v>-</v>
          </cell>
          <cell r="D362" t="str">
            <v>-</v>
          </cell>
          <cell r="E362" t="str">
            <v>-</v>
          </cell>
          <cell r="F362">
            <v>5.7</v>
          </cell>
          <cell r="G362" t="str">
            <v>-</v>
          </cell>
          <cell r="I362" t="str">
            <v>-</v>
          </cell>
          <cell r="J362" t="str">
            <v>-</v>
          </cell>
          <cell r="K362" t="str">
            <v>-</v>
          </cell>
          <cell r="L362">
            <v>5.9</v>
          </cell>
          <cell r="M362">
            <v>6.2</v>
          </cell>
          <cell r="N362">
            <v>6.4</v>
          </cell>
          <cell r="O362">
            <v>6.6</v>
          </cell>
          <cell r="P362">
            <v>6.9</v>
          </cell>
        </row>
        <row r="363">
          <cell r="B363" t="str">
            <v>SAO JOSE DAS MISSOES</v>
          </cell>
          <cell r="C363" t="str">
            <v>-</v>
          </cell>
          <cell r="D363" t="str">
            <v>-</v>
          </cell>
          <cell r="E363" t="str">
            <v>-</v>
          </cell>
          <cell r="F363">
            <v>5.2</v>
          </cell>
          <cell r="G363" t="str">
            <v>-</v>
          </cell>
          <cell r="I363" t="str">
            <v>-</v>
          </cell>
          <cell r="J363" t="str">
            <v>-</v>
          </cell>
          <cell r="K363" t="str">
            <v>-</v>
          </cell>
          <cell r="L363">
            <v>5.5</v>
          </cell>
          <cell r="M363">
            <v>5.8</v>
          </cell>
          <cell r="N363">
            <v>6</v>
          </cell>
          <cell r="O363">
            <v>6.3</v>
          </cell>
          <cell r="P363">
            <v>6.5</v>
          </cell>
        </row>
        <row r="364">
          <cell r="B364" t="str">
            <v>SAO JOSE DO HORTENCIO</v>
          </cell>
          <cell r="C364">
            <v>4.5</v>
          </cell>
          <cell r="D364">
            <v>4.8</v>
          </cell>
          <cell r="E364">
            <v>4.9000000000000004</v>
          </cell>
          <cell r="F364">
            <v>5.9</v>
          </cell>
          <cell r="G364">
            <v>5.8</v>
          </cell>
          <cell r="I364">
            <v>4.5999999999999996</v>
          </cell>
          <cell r="J364">
            <v>4.9000000000000004</v>
          </cell>
          <cell r="K364">
            <v>5.3</v>
          </cell>
          <cell r="L364">
            <v>5.6</v>
          </cell>
          <cell r="M364">
            <v>5.8</v>
          </cell>
          <cell r="N364">
            <v>6.1</v>
          </cell>
          <cell r="O364">
            <v>6.3</v>
          </cell>
          <cell r="P364">
            <v>6.6</v>
          </cell>
        </row>
        <row r="365">
          <cell r="B365" t="str">
            <v>SAO JOSE DO NORTE</v>
          </cell>
          <cell r="C365">
            <v>3</v>
          </cell>
          <cell r="D365">
            <v>3.9</v>
          </cell>
          <cell r="E365">
            <v>3.8</v>
          </cell>
          <cell r="F365">
            <v>4</v>
          </cell>
          <cell r="G365">
            <v>4.2</v>
          </cell>
          <cell r="I365">
            <v>3.1</v>
          </cell>
          <cell r="J365">
            <v>3.4</v>
          </cell>
          <cell r="K365">
            <v>3.8</v>
          </cell>
          <cell r="L365">
            <v>4.0999999999999996</v>
          </cell>
          <cell r="M365">
            <v>4.4000000000000004</v>
          </cell>
          <cell r="N365">
            <v>4.7</v>
          </cell>
          <cell r="O365">
            <v>5</v>
          </cell>
          <cell r="P365">
            <v>5.3</v>
          </cell>
        </row>
        <row r="366">
          <cell r="B366" t="str">
            <v>SAO JOSE DO OURO</v>
          </cell>
          <cell r="C366">
            <v>3.9</v>
          </cell>
          <cell r="D366">
            <v>3.2</v>
          </cell>
          <cell r="E366">
            <v>4.5</v>
          </cell>
          <cell r="F366">
            <v>4.7</v>
          </cell>
          <cell r="G366" t="str">
            <v>-</v>
          </cell>
          <cell r="I366">
            <v>4</v>
          </cell>
          <cell r="J366">
            <v>4.3</v>
          </cell>
          <cell r="K366">
            <v>4.8</v>
          </cell>
          <cell r="L366">
            <v>5</v>
          </cell>
          <cell r="M366">
            <v>5.3</v>
          </cell>
          <cell r="N366">
            <v>5.6</v>
          </cell>
          <cell r="O366">
            <v>5.9</v>
          </cell>
          <cell r="P366">
            <v>6.1</v>
          </cell>
        </row>
        <row r="367">
          <cell r="B367" t="str">
            <v>SAO JOSE DO SUL</v>
          </cell>
          <cell r="C367" t="str">
            <v>-</v>
          </cell>
          <cell r="D367">
            <v>4.3</v>
          </cell>
          <cell r="E367" t="str">
            <v>-</v>
          </cell>
          <cell r="F367" t="str">
            <v>-</v>
          </cell>
          <cell r="G367" t="str">
            <v>-</v>
          </cell>
          <cell r="I367" t="str">
            <v>-</v>
          </cell>
          <cell r="J367">
            <v>4.5</v>
          </cell>
          <cell r="K367">
            <v>4.8</v>
          </cell>
          <cell r="L367">
            <v>5.0999999999999996</v>
          </cell>
          <cell r="M367">
            <v>5.4</v>
          </cell>
          <cell r="N367">
            <v>5.6</v>
          </cell>
          <cell r="O367">
            <v>5.9</v>
          </cell>
          <cell r="P367">
            <v>6.2</v>
          </cell>
        </row>
        <row r="368">
          <cell r="B368" t="str">
            <v>SAO JOSE DOS AUSENTES</v>
          </cell>
          <cell r="C368">
            <v>4.4000000000000004</v>
          </cell>
          <cell r="D368">
            <v>4.2</v>
          </cell>
          <cell r="E368">
            <v>5.0999999999999996</v>
          </cell>
          <cell r="F368">
            <v>6.4</v>
          </cell>
          <cell r="G368">
            <v>5.4</v>
          </cell>
          <cell r="I368">
            <v>4.4000000000000004</v>
          </cell>
          <cell r="J368">
            <v>4.8</v>
          </cell>
          <cell r="K368">
            <v>5.2</v>
          </cell>
          <cell r="L368">
            <v>5.4</v>
          </cell>
          <cell r="M368">
            <v>5.7</v>
          </cell>
          <cell r="N368">
            <v>6</v>
          </cell>
          <cell r="O368">
            <v>6.2</v>
          </cell>
          <cell r="P368">
            <v>6.5</v>
          </cell>
        </row>
        <row r="369">
          <cell r="B369" t="str">
            <v>SAO LEOPOLDO</v>
          </cell>
          <cell r="C369">
            <v>4.2</v>
          </cell>
          <cell r="D369">
            <v>4.3</v>
          </cell>
          <cell r="E369">
            <v>4.7</v>
          </cell>
          <cell r="F369">
            <v>4.9000000000000004</v>
          </cell>
          <cell r="G369">
            <v>5.2</v>
          </cell>
          <cell r="I369">
            <v>4.3</v>
          </cell>
          <cell r="J369">
            <v>4.5999999999999996</v>
          </cell>
          <cell r="K369">
            <v>5</v>
          </cell>
          <cell r="L369">
            <v>5.3</v>
          </cell>
          <cell r="M369">
            <v>5.5</v>
          </cell>
          <cell r="N369">
            <v>5.8</v>
          </cell>
          <cell r="O369">
            <v>6.1</v>
          </cell>
          <cell r="P369">
            <v>6.3</v>
          </cell>
        </row>
        <row r="370">
          <cell r="B370" t="str">
            <v>SAO LOURENCO DO SUL</v>
          </cell>
          <cell r="C370">
            <v>3.9</v>
          </cell>
          <cell r="D370">
            <v>4.3</v>
          </cell>
          <cell r="E370">
            <v>4.4000000000000004</v>
          </cell>
          <cell r="F370">
            <v>5</v>
          </cell>
          <cell r="G370">
            <v>5</v>
          </cell>
          <cell r="I370">
            <v>4</v>
          </cell>
          <cell r="J370">
            <v>4.3</v>
          </cell>
          <cell r="K370">
            <v>4.7</v>
          </cell>
          <cell r="L370">
            <v>5</v>
          </cell>
          <cell r="M370">
            <v>5.3</v>
          </cell>
          <cell r="N370">
            <v>5.6</v>
          </cell>
          <cell r="O370">
            <v>5.8</v>
          </cell>
          <cell r="P370">
            <v>6.1</v>
          </cell>
        </row>
        <row r="371">
          <cell r="B371" t="str">
            <v>SAO LUIZ GONZAGA</v>
          </cell>
          <cell r="C371">
            <v>3.6</v>
          </cell>
          <cell r="D371">
            <v>3.8</v>
          </cell>
          <cell r="E371">
            <v>4.0999999999999996</v>
          </cell>
          <cell r="F371">
            <v>4.8</v>
          </cell>
          <cell r="G371">
            <v>4.8</v>
          </cell>
          <cell r="I371">
            <v>3.7</v>
          </cell>
          <cell r="J371">
            <v>4</v>
          </cell>
          <cell r="K371">
            <v>4.5</v>
          </cell>
          <cell r="L371">
            <v>4.7</v>
          </cell>
          <cell r="M371">
            <v>5</v>
          </cell>
          <cell r="N371">
            <v>5.3</v>
          </cell>
          <cell r="O371">
            <v>5.6</v>
          </cell>
          <cell r="P371">
            <v>5.9</v>
          </cell>
        </row>
        <row r="372">
          <cell r="B372" t="str">
            <v>SAO MARCOS</v>
          </cell>
          <cell r="C372">
            <v>4.3</v>
          </cell>
          <cell r="D372">
            <v>4.8</v>
          </cell>
          <cell r="E372">
            <v>5.0999999999999996</v>
          </cell>
          <cell r="F372">
            <v>5.9</v>
          </cell>
          <cell r="G372">
            <v>6</v>
          </cell>
          <cell r="I372">
            <v>4.4000000000000004</v>
          </cell>
          <cell r="J372">
            <v>4.7</v>
          </cell>
          <cell r="K372">
            <v>5.0999999999999996</v>
          </cell>
          <cell r="L372">
            <v>5.4</v>
          </cell>
          <cell r="M372">
            <v>5.7</v>
          </cell>
          <cell r="N372">
            <v>5.9</v>
          </cell>
          <cell r="O372">
            <v>6.2</v>
          </cell>
          <cell r="P372">
            <v>6.4</v>
          </cell>
        </row>
        <row r="373">
          <cell r="B373" t="str">
            <v>SAO MARTINHO</v>
          </cell>
          <cell r="C373">
            <v>4.5</v>
          </cell>
          <cell r="D373">
            <v>5.3</v>
          </cell>
          <cell r="E373">
            <v>4.5999999999999996</v>
          </cell>
          <cell r="F373">
            <v>5.3</v>
          </cell>
          <cell r="G373">
            <v>6</v>
          </cell>
          <cell r="I373">
            <v>4.5999999999999996</v>
          </cell>
          <cell r="J373">
            <v>4.9000000000000004</v>
          </cell>
          <cell r="K373">
            <v>5.3</v>
          </cell>
          <cell r="L373">
            <v>5.6</v>
          </cell>
          <cell r="M373">
            <v>5.8</v>
          </cell>
          <cell r="N373">
            <v>6.1</v>
          </cell>
          <cell r="O373">
            <v>6.3</v>
          </cell>
          <cell r="P373">
            <v>6.6</v>
          </cell>
        </row>
        <row r="374">
          <cell r="B374" t="str">
            <v>SAO MARTINHO DA SERRA</v>
          </cell>
          <cell r="C374" t="str">
            <v>-</v>
          </cell>
          <cell r="D374" t="str">
            <v>-</v>
          </cell>
          <cell r="E374" t="str">
            <v>-</v>
          </cell>
          <cell r="F374">
            <v>4.5</v>
          </cell>
          <cell r="G374" t="str">
            <v>-</v>
          </cell>
          <cell r="I374" t="str">
            <v>-</v>
          </cell>
          <cell r="J374" t="str">
            <v>-</v>
          </cell>
          <cell r="K374" t="str">
            <v>-</v>
          </cell>
          <cell r="L374">
            <v>4.8</v>
          </cell>
          <cell r="M374">
            <v>5</v>
          </cell>
          <cell r="N374">
            <v>5.3</v>
          </cell>
          <cell r="O374">
            <v>5.6</v>
          </cell>
          <cell r="P374">
            <v>5.9</v>
          </cell>
        </row>
        <row r="375">
          <cell r="B375" t="str">
            <v>SAO MIGUEL DAS MISSOES</v>
          </cell>
          <cell r="C375" t="str">
            <v>-</v>
          </cell>
          <cell r="D375" t="str">
            <v>-</v>
          </cell>
          <cell r="E375" t="str">
            <v>-</v>
          </cell>
          <cell r="F375">
            <v>4.2</v>
          </cell>
          <cell r="G375">
            <v>5.0999999999999996</v>
          </cell>
          <cell r="I375" t="str">
            <v>-</v>
          </cell>
          <cell r="J375" t="str">
            <v>-</v>
          </cell>
          <cell r="K375" t="str">
            <v>-</v>
          </cell>
          <cell r="L375">
            <v>4.4000000000000004</v>
          </cell>
          <cell r="M375">
            <v>4.7</v>
          </cell>
          <cell r="N375">
            <v>5</v>
          </cell>
          <cell r="O375">
            <v>5.3</v>
          </cell>
          <cell r="P375">
            <v>5.6</v>
          </cell>
        </row>
        <row r="376">
          <cell r="B376" t="str">
            <v>SAO NICOLAU</v>
          </cell>
          <cell r="C376">
            <v>3.5</v>
          </cell>
          <cell r="D376">
            <v>3.8</v>
          </cell>
          <cell r="E376">
            <v>4.2</v>
          </cell>
          <cell r="F376" t="str">
            <v>-</v>
          </cell>
          <cell r="G376">
            <v>5.5</v>
          </cell>
          <cell r="I376">
            <v>3.5</v>
          </cell>
          <cell r="J376">
            <v>3.9</v>
          </cell>
          <cell r="K376">
            <v>4.3</v>
          </cell>
          <cell r="L376">
            <v>4.5999999999999996</v>
          </cell>
          <cell r="M376">
            <v>4.8</v>
          </cell>
          <cell r="N376">
            <v>5.0999999999999996</v>
          </cell>
          <cell r="O376">
            <v>5.4</v>
          </cell>
          <cell r="P376">
            <v>5.7</v>
          </cell>
        </row>
        <row r="377">
          <cell r="B377" t="str">
            <v>SAO PAULO DAS MISSOES</v>
          </cell>
          <cell r="C377">
            <v>4.7</v>
          </cell>
          <cell r="D377">
            <v>4.9000000000000004</v>
          </cell>
          <cell r="E377">
            <v>5.4</v>
          </cell>
          <cell r="F377">
            <v>6.8</v>
          </cell>
          <cell r="G377">
            <v>6.1</v>
          </cell>
          <cell r="I377">
            <v>4.8</v>
          </cell>
          <cell r="J377">
            <v>5.0999999999999996</v>
          </cell>
          <cell r="K377">
            <v>5.5</v>
          </cell>
          <cell r="L377">
            <v>5.8</v>
          </cell>
          <cell r="M377">
            <v>6</v>
          </cell>
          <cell r="N377">
            <v>6.3</v>
          </cell>
          <cell r="O377">
            <v>6.5</v>
          </cell>
          <cell r="P377">
            <v>6.7</v>
          </cell>
        </row>
        <row r="378">
          <cell r="B378" t="str">
            <v>SAO PEDRO DA SERRA</v>
          </cell>
          <cell r="C378" t="str">
            <v>-</v>
          </cell>
          <cell r="D378">
            <v>5.0999999999999996</v>
          </cell>
          <cell r="E378">
            <v>5.4</v>
          </cell>
          <cell r="F378">
            <v>5.6</v>
          </cell>
          <cell r="G378">
            <v>6.1</v>
          </cell>
          <cell r="I378" t="str">
            <v>-</v>
          </cell>
          <cell r="J378">
            <v>5.3</v>
          </cell>
          <cell r="K378">
            <v>5.6</v>
          </cell>
          <cell r="L378">
            <v>5.8</v>
          </cell>
          <cell r="M378">
            <v>6.1</v>
          </cell>
          <cell r="N378">
            <v>6.3</v>
          </cell>
          <cell r="O378">
            <v>6.5</v>
          </cell>
          <cell r="P378">
            <v>6.8</v>
          </cell>
        </row>
        <row r="379">
          <cell r="B379" t="str">
            <v>SAO PEDRO DAS MISSOES</v>
          </cell>
          <cell r="C379" t="str">
            <v>-</v>
          </cell>
          <cell r="D379" t="str">
            <v>-</v>
          </cell>
          <cell r="E379" t="str">
            <v>-</v>
          </cell>
          <cell r="F379">
            <v>3.5</v>
          </cell>
          <cell r="G379" t="str">
            <v>-</v>
          </cell>
          <cell r="I379" t="str">
            <v>-</v>
          </cell>
          <cell r="J379" t="str">
            <v>-</v>
          </cell>
          <cell r="K379" t="str">
            <v>-</v>
          </cell>
          <cell r="L379">
            <v>3.8</v>
          </cell>
          <cell r="M379">
            <v>4.0999999999999996</v>
          </cell>
          <cell r="N379">
            <v>4.4000000000000004</v>
          </cell>
          <cell r="O379">
            <v>4.7</v>
          </cell>
          <cell r="P379">
            <v>5</v>
          </cell>
        </row>
        <row r="380">
          <cell r="B380" t="str">
            <v>SAO PEDRO DO SUL</v>
          </cell>
          <cell r="C380">
            <v>3.2</v>
          </cell>
          <cell r="D380">
            <v>4.3</v>
          </cell>
          <cell r="E380">
            <v>4.9000000000000004</v>
          </cell>
          <cell r="F380">
            <v>5.7</v>
          </cell>
          <cell r="G380">
            <v>5.3</v>
          </cell>
          <cell r="I380">
            <v>3.3</v>
          </cell>
          <cell r="J380">
            <v>3.6</v>
          </cell>
          <cell r="K380">
            <v>4</v>
          </cell>
          <cell r="L380">
            <v>4.3</v>
          </cell>
          <cell r="M380">
            <v>4.5999999999999996</v>
          </cell>
          <cell r="N380">
            <v>4.9000000000000004</v>
          </cell>
          <cell r="O380">
            <v>5.2</v>
          </cell>
          <cell r="P380">
            <v>5.5</v>
          </cell>
        </row>
        <row r="381">
          <cell r="B381" t="str">
            <v>SAO SEBASTIAO DO CAI</v>
          </cell>
          <cell r="C381">
            <v>3.3</v>
          </cell>
          <cell r="D381">
            <v>3</v>
          </cell>
          <cell r="E381">
            <v>3.6</v>
          </cell>
          <cell r="F381" t="str">
            <v>-</v>
          </cell>
          <cell r="G381">
            <v>4.8</v>
          </cell>
          <cell r="I381">
            <v>3.4</v>
          </cell>
          <cell r="J381">
            <v>3.7</v>
          </cell>
          <cell r="K381">
            <v>4.0999999999999996</v>
          </cell>
          <cell r="L381">
            <v>4.4000000000000004</v>
          </cell>
          <cell r="M381">
            <v>4.7</v>
          </cell>
          <cell r="N381">
            <v>5</v>
          </cell>
          <cell r="O381">
            <v>5.3</v>
          </cell>
          <cell r="P381">
            <v>5.6</v>
          </cell>
        </row>
        <row r="382">
          <cell r="B382" t="str">
            <v>SAO SEPE</v>
          </cell>
          <cell r="C382">
            <v>3.4</v>
          </cell>
          <cell r="D382">
            <v>3.9</v>
          </cell>
          <cell r="E382">
            <v>3.7</v>
          </cell>
          <cell r="F382">
            <v>5.0999999999999996</v>
          </cell>
          <cell r="G382">
            <v>5.2</v>
          </cell>
          <cell r="I382">
            <v>3.4</v>
          </cell>
          <cell r="J382">
            <v>3.8</v>
          </cell>
          <cell r="K382">
            <v>4.2</v>
          </cell>
          <cell r="L382">
            <v>4.5</v>
          </cell>
          <cell r="M382">
            <v>4.8</v>
          </cell>
          <cell r="N382">
            <v>5.0999999999999996</v>
          </cell>
          <cell r="O382">
            <v>5.4</v>
          </cell>
          <cell r="P382">
            <v>5.6</v>
          </cell>
        </row>
        <row r="383">
          <cell r="B383" t="str">
            <v>SAO VALENTIM</v>
          </cell>
          <cell r="C383" t="str">
            <v>-</v>
          </cell>
          <cell r="D383">
            <v>5.2</v>
          </cell>
          <cell r="E383">
            <v>6.3</v>
          </cell>
          <cell r="F383">
            <v>5.0999999999999996</v>
          </cell>
          <cell r="G383" t="str">
            <v>-</v>
          </cell>
          <cell r="I383" t="str">
            <v>-</v>
          </cell>
          <cell r="J383">
            <v>5.4</v>
          </cell>
          <cell r="K383">
            <v>5.7</v>
          </cell>
          <cell r="L383">
            <v>5.9</v>
          </cell>
          <cell r="M383">
            <v>6.2</v>
          </cell>
          <cell r="N383">
            <v>6.4</v>
          </cell>
          <cell r="O383">
            <v>6.6</v>
          </cell>
          <cell r="P383">
            <v>6.9</v>
          </cell>
        </row>
        <row r="384">
          <cell r="B384" t="str">
            <v>SAO VALERIO DO SUL</v>
          </cell>
          <cell r="C384" t="str">
            <v>-</v>
          </cell>
          <cell r="D384" t="str">
            <v>-</v>
          </cell>
          <cell r="E384" t="str">
            <v>-</v>
          </cell>
          <cell r="F384">
            <v>4.5</v>
          </cell>
          <cell r="G384" t="str">
            <v>-</v>
          </cell>
          <cell r="I384" t="str">
            <v>-</v>
          </cell>
          <cell r="J384" t="str">
            <v>-</v>
          </cell>
          <cell r="K384" t="str">
            <v>-</v>
          </cell>
          <cell r="L384">
            <v>4.8</v>
          </cell>
          <cell r="M384">
            <v>5.0999999999999996</v>
          </cell>
          <cell r="N384">
            <v>5.4</v>
          </cell>
          <cell r="O384">
            <v>5.6</v>
          </cell>
          <cell r="P384">
            <v>5.9</v>
          </cell>
        </row>
        <row r="385">
          <cell r="B385" t="str">
            <v>SAO VICENTE DO SUL</v>
          </cell>
          <cell r="C385" t="str">
            <v>-</v>
          </cell>
          <cell r="D385">
            <v>4.7</v>
          </cell>
          <cell r="E385">
            <v>4.3</v>
          </cell>
          <cell r="F385">
            <v>4.4000000000000004</v>
          </cell>
          <cell r="G385" t="str">
            <v>-</v>
          </cell>
          <cell r="I385" t="str">
            <v>-</v>
          </cell>
          <cell r="J385">
            <v>4.9000000000000004</v>
          </cell>
          <cell r="K385">
            <v>5.2</v>
          </cell>
          <cell r="L385">
            <v>5.5</v>
          </cell>
          <cell r="M385">
            <v>5.7</v>
          </cell>
          <cell r="N385">
            <v>6</v>
          </cell>
          <cell r="O385">
            <v>6.2</v>
          </cell>
          <cell r="P385">
            <v>6.5</v>
          </cell>
        </row>
        <row r="386">
          <cell r="B386" t="str">
            <v>SAPIRANGA</v>
          </cell>
          <cell r="C386">
            <v>4.7</v>
          </cell>
          <cell r="D386">
            <v>5</v>
          </cell>
          <cell r="E386">
            <v>5.6</v>
          </cell>
          <cell r="F386">
            <v>6</v>
          </cell>
          <cell r="G386">
            <v>6.3</v>
          </cell>
          <cell r="I386">
            <v>4.8</v>
          </cell>
          <cell r="J386">
            <v>5.0999999999999996</v>
          </cell>
          <cell r="K386">
            <v>5.5</v>
          </cell>
          <cell r="L386">
            <v>5.7</v>
          </cell>
          <cell r="M386">
            <v>6</v>
          </cell>
          <cell r="N386">
            <v>6.2</v>
          </cell>
          <cell r="O386">
            <v>6.5</v>
          </cell>
          <cell r="P386">
            <v>6.7</v>
          </cell>
        </row>
        <row r="387">
          <cell r="B387" t="str">
            <v>SAPUCAIA DO SUL</v>
          </cell>
          <cell r="C387">
            <v>3.6</v>
          </cell>
          <cell r="D387">
            <v>4.0999999999999996</v>
          </cell>
          <cell r="E387">
            <v>4.5</v>
          </cell>
          <cell r="F387">
            <v>5.0999999999999996</v>
          </cell>
          <cell r="G387">
            <v>5</v>
          </cell>
          <cell r="I387">
            <v>3.7</v>
          </cell>
          <cell r="J387">
            <v>4</v>
          </cell>
          <cell r="K387">
            <v>4.4000000000000004</v>
          </cell>
          <cell r="L387">
            <v>4.7</v>
          </cell>
          <cell r="M387">
            <v>5</v>
          </cell>
          <cell r="N387">
            <v>5.3</v>
          </cell>
          <cell r="O387">
            <v>5.6</v>
          </cell>
          <cell r="P387">
            <v>5.9</v>
          </cell>
        </row>
        <row r="388">
          <cell r="B388" t="str">
            <v>SARANDI</v>
          </cell>
          <cell r="C388">
            <v>4.4000000000000004</v>
          </cell>
          <cell r="D388">
            <v>4.7</v>
          </cell>
          <cell r="E388">
            <v>5.2</v>
          </cell>
          <cell r="F388">
            <v>5.4</v>
          </cell>
          <cell r="G388">
            <v>5.6</v>
          </cell>
          <cell r="I388">
            <v>4.5</v>
          </cell>
          <cell r="J388">
            <v>4.8</v>
          </cell>
          <cell r="K388">
            <v>5.2</v>
          </cell>
          <cell r="L388">
            <v>5.5</v>
          </cell>
          <cell r="M388">
            <v>5.8</v>
          </cell>
          <cell r="N388">
            <v>6</v>
          </cell>
          <cell r="O388">
            <v>6.3</v>
          </cell>
          <cell r="P388">
            <v>6.5</v>
          </cell>
        </row>
        <row r="389">
          <cell r="B389" t="str">
            <v>SEBERI</v>
          </cell>
          <cell r="C389" t="str">
            <v>-</v>
          </cell>
          <cell r="D389" t="str">
            <v>-</v>
          </cell>
          <cell r="E389">
            <v>4</v>
          </cell>
          <cell r="F389">
            <v>4.5999999999999996</v>
          </cell>
          <cell r="G389" t="str">
            <v>-</v>
          </cell>
          <cell r="I389" t="str">
            <v>-</v>
          </cell>
          <cell r="J389" t="str">
            <v>-</v>
          </cell>
          <cell r="K389">
            <v>4.3</v>
          </cell>
          <cell r="L389">
            <v>4.5999999999999996</v>
          </cell>
          <cell r="M389">
            <v>4.9000000000000004</v>
          </cell>
          <cell r="N389">
            <v>5.0999999999999996</v>
          </cell>
          <cell r="O389">
            <v>5.4</v>
          </cell>
          <cell r="P389">
            <v>5.7</v>
          </cell>
        </row>
        <row r="390">
          <cell r="B390" t="str">
            <v>SEDE NOVA</v>
          </cell>
          <cell r="C390" t="str">
            <v>-</v>
          </cell>
          <cell r="D390">
            <v>4.5999999999999996</v>
          </cell>
          <cell r="E390">
            <v>4.8</v>
          </cell>
          <cell r="F390">
            <v>5.7</v>
          </cell>
          <cell r="G390">
            <v>5.7</v>
          </cell>
          <cell r="I390" t="str">
            <v>-</v>
          </cell>
          <cell r="J390">
            <v>4.8</v>
          </cell>
          <cell r="K390">
            <v>5.0999999999999996</v>
          </cell>
          <cell r="L390">
            <v>5.4</v>
          </cell>
          <cell r="M390">
            <v>5.6</v>
          </cell>
          <cell r="N390">
            <v>5.9</v>
          </cell>
          <cell r="O390">
            <v>6.1</v>
          </cell>
          <cell r="P390">
            <v>6.4</v>
          </cell>
        </row>
        <row r="391">
          <cell r="B391" t="str">
            <v>SENTINELA DO SUL</v>
          </cell>
          <cell r="C391" t="str">
            <v>-</v>
          </cell>
          <cell r="D391" t="str">
            <v>-</v>
          </cell>
          <cell r="E391" t="str">
            <v>-</v>
          </cell>
          <cell r="F391">
            <v>5</v>
          </cell>
          <cell r="G391" t="str">
            <v>-</v>
          </cell>
          <cell r="I391" t="str">
            <v>-</v>
          </cell>
          <cell r="J391" t="str">
            <v>-</v>
          </cell>
          <cell r="K391" t="str">
            <v>-</v>
          </cell>
          <cell r="L391">
            <v>5.3</v>
          </cell>
          <cell r="M391">
            <v>5.6</v>
          </cell>
          <cell r="N391">
            <v>5.8</v>
          </cell>
          <cell r="O391">
            <v>6.1</v>
          </cell>
          <cell r="P391">
            <v>6.3</v>
          </cell>
        </row>
        <row r="392">
          <cell r="B392" t="str">
            <v>SERAFINA CORREA</v>
          </cell>
          <cell r="C392">
            <v>5</v>
          </cell>
          <cell r="D392">
            <v>5.3</v>
          </cell>
          <cell r="E392">
            <v>5.5</v>
          </cell>
          <cell r="F392">
            <v>5.7</v>
          </cell>
          <cell r="G392">
            <v>6.1</v>
          </cell>
          <cell r="I392">
            <v>5.0999999999999996</v>
          </cell>
          <cell r="J392">
            <v>5.4</v>
          </cell>
          <cell r="K392">
            <v>5.8</v>
          </cell>
          <cell r="L392">
            <v>6</v>
          </cell>
          <cell r="M392">
            <v>6.3</v>
          </cell>
          <cell r="N392">
            <v>6.5</v>
          </cell>
          <cell r="O392">
            <v>6.7</v>
          </cell>
          <cell r="P392">
            <v>6.9</v>
          </cell>
        </row>
        <row r="393">
          <cell r="B393" t="str">
            <v>SERIO</v>
          </cell>
          <cell r="C393" t="str">
            <v>-</v>
          </cell>
          <cell r="D393" t="str">
            <v>-</v>
          </cell>
          <cell r="E393" t="str">
            <v>-</v>
          </cell>
          <cell r="F393">
            <v>4.2</v>
          </cell>
          <cell r="G393" t="str">
            <v>-</v>
          </cell>
          <cell r="I393" t="str">
            <v>-</v>
          </cell>
          <cell r="J393" t="str">
            <v>-</v>
          </cell>
          <cell r="K393" t="str">
            <v>-</v>
          </cell>
          <cell r="L393">
            <v>4.5</v>
          </cell>
          <cell r="M393">
            <v>4.8</v>
          </cell>
          <cell r="N393">
            <v>5.0999999999999996</v>
          </cell>
          <cell r="O393">
            <v>5.3</v>
          </cell>
          <cell r="P393">
            <v>5.6</v>
          </cell>
        </row>
        <row r="394">
          <cell r="B394" t="str">
            <v>SERTAO</v>
          </cell>
          <cell r="C394">
            <v>4.4000000000000004</v>
          </cell>
          <cell r="D394">
            <v>4.4000000000000004</v>
          </cell>
          <cell r="E394">
            <v>4.8</v>
          </cell>
          <cell r="F394">
            <v>4.5999999999999996</v>
          </cell>
          <cell r="G394">
            <v>4.9000000000000004</v>
          </cell>
          <cell r="I394">
            <v>4.4000000000000004</v>
          </cell>
          <cell r="J394">
            <v>4.8</v>
          </cell>
          <cell r="K394">
            <v>5.2</v>
          </cell>
          <cell r="L394">
            <v>5.4</v>
          </cell>
          <cell r="M394">
            <v>5.7</v>
          </cell>
          <cell r="N394">
            <v>5.9</v>
          </cell>
          <cell r="O394">
            <v>6.2</v>
          </cell>
          <cell r="P394">
            <v>6.5</v>
          </cell>
        </row>
        <row r="395">
          <cell r="B395" t="str">
            <v>SERTAO SANTANA</v>
          </cell>
          <cell r="C395" t="str">
            <v>-</v>
          </cell>
          <cell r="D395" t="str">
            <v>-</v>
          </cell>
          <cell r="E395" t="str">
            <v>-</v>
          </cell>
          <cell r="F395">
            <v>5.0999999999999996</v>
          </cell>
          <cell r="G395" t="str">
            <v>-</v>
          </cell>
          <cell r="I395" t="str">
            <v>-</v>
          </cell>
          <cell r="J395" t="str">
            <v>-</v>
          </cell>
          <cell r="K395" t="str">
            <v>-</v>
          </cell>
          <cell r="L395">
            <v>5.3</v>
          </cell>
          <cell r="M395">
            <v>5.6</v>
          </cell>
          <cell r="N395">
            <v>5.8</v>
          </cell>
          <cell r="O395">
            <v>6.1</v>
          </cell>
          <cell r="P395">
            <v>6.4</v>
          </cell>
        </row>
        <row r="396">
          <cell r="B396" t="str">
            <v>SETE DE SETEMBRO</v>
          </cell>
          <cell r="C396" t="str">
            <v>-</v>
          </cell>
          <cell r="D396" t="str">
            <v>-</v>
          </cell>
          <cell r="E396" t="str">
            <v>-</v>
          </cell>
          <cell r="F396">
            <v>5</v>
          </cell>
          <cell r="G396" t="str">
            <v>-</v>
          </cell>
          <cell r="I396" t="str">
            <v>-</v>
          </cell>
          <cell r="J396" t="str">
            <v>-</v>
          </cell>
          <cell r="K396" t="str">
            <v>-</v>
          </cell>
          <cell r="L396">
            <v>5.2</v>
          </cell>
          <cell r="M396">
            <v>5.5</v>
          </cell>
          <cell r="N396">
            <v>5.8</v>
          </cell>
          <cell r="O396">
            <v>6</v>
          </cell>
          <cell r="P396">
            <v>6.3</v>
          </cell>
        </row>
        <row r="397">
          <cell r="B397" t="str">
            <v>SEVERIANO DE ALMEIDA</v>
          </cell>
          <cell r="C397" t="str">
            <v>-</v>
          </cell>
          <cell r="D397" t="str">
            <v>-</v>
          </cell>
          <cell r="E397" t="str">
            <v>-</v>
          </cell>
          <cell r="F397">
            <v>5.4</v>
          </cell>
          <cell r="G397" t="str">
            <v>-</v>
          </cell>
          <cell r="I397" t="str">
            <v>-</v>
          </cell>
          <cell r="J397" t="str">
            <v>-</v>
          </cell>
          <cell r="K397" t="str">
            <v>-</v>
          </cell>
          <cell r="L397">
            <v>5.6</v>
          </cell>
          <cell r="M397">
            <v>5.9</v>
          </cell>
          <cell r="N397">
            <v>6.1</v>
          </cell>
          <cell r="O397">
            <v>6.3</v>
          </cell>
          <cell r="P397">
            <v>6.6</v>
          </cell>
        </row>
        <row r="398">
          <cell r="B398" t="str">
            <v>SILVEIRA MARTINS</v>
          </cell>
          <cell r="C398" t="str">
            <v>-</v>
          </cell>
          <cell r="D398" t="str">
            <v>-</v>
          </cell>
          <cell r="E398" t="str">
            <v>-</v>
          </cell>
          <cell r="F398">
            <v>4.8</v>
          </cell>
          <cell r="G398" t="str">
            <v>-</v>
          </cell>
          <cell r="I398" t="str">
            <v>-</v>
          </cell>
          <cell r="J398" t="str">
            <v>-</v>
          </cell>
          <cell r="K398" t="str">
            <v>-</v>
          </cell>
          <cell r="L398">
            <v>5.0999999999999996</v>
          </cell>
          <cell r="M398">
            <v>5.3</v>
          </cell>
          <cell r="N398">
            <v>5.6</v>
          </cell>
          <cell r="O398">
            <v>5.9</v>
          </cell>
          <cell r="P398">
            <v>6.1</v>
          </cell>
        </row>
        <row r="399">
          <cell r="B399" t="str">
            <v>SINIMBU</v>
          </cell>
          <cell r="C399" t="str">
            <v>-</v>
          </cell>
          <cell r="D399">
            <v>4.7</v>
          </cell>
          <cell r="E399">
            <v>4.8</v>
          </cell>
          <cell r="F399">
            <v>4.7</v>
          </cell>
          <cell r="G399">
            <v>6.5</v>
          </cell>
          <cell r="I399" t="str">
            <v>-</v>
          </cell>
          <cell r="J399">
            <v>4.9000000000000004</v>
          </cell>
          <cell r="K399">
            <v>5.2</v>
          </cell>
          <cell r="L399">
            <v>5.5</v>
          </cell>
          <cell r="M399">
            <v>5.8</v>
          </cell>
          <cell r="N399">
            <v>6</v>
          </cell>
          <cell r="O399">
            <v>6.3</v>
          </cell>
          <cell r="P399">
            <v>6.5</v>
          </cell>
        </row>
        <row r="400">
          <cell r="B400" t="str">
            <v>SOBRADINHO</v>
          </cell>
          <cell r="C400">
            <v>4.0999999999999996</v>
          </cell>
          <cell r="D400">
            <v>4</v>
          </cell>
          <cell r="E400">
            <v>4.3</v>
          </cell>
          <cell r="F400">
            <v>5.0999999999999996</v>
          </cell>
          <cell r="G400">
            <v>4.5</v>
          </cell>
          <cell r="I400">
            <v>4.0999999999999996</v>
          </cell>
          <cell r="J400">
            <v>4.5</v>
          </cell>
          <cell r="K400">
            <v>4.9000000000000004</v>
          </cell>
          <cell r="L400">
            <v>5.0999999999999996</v>
          </cell>
          <cell r="M400">
            <v>5.4</v>
          </cell>
          <cell r="N400">
            <v>5.7</v>
          </cell>
          <cell r="O400">
            <v>6</v>
          </cell>
          <cell r="P400">
            <v>6.2</v>
          </cell>
        </row>
        <row r="401">
          <cell r="B401" t="str">
            <v>SOLEDADE</v>
          </cell>
          <cell r="C401">
            <v>3.8</v>
          </cell>
          <cell r="D401">
            <v>4.5</v>
          </cell>
          <cell r="E401">
            <v>4.4000000000000004</v>
          </cell>
          <cell r="F401">
            <v>4.5</v>
          </cell>
          <cell r="G401">
            <v>4.9000000000000004</v>
          </cell>
          <cell r="I401">
            <v>3.8</v>
          </cell>
          <cell r="J401">
            <v>4.2</v>
          </cell>
          <cell r="K401">
            <v>4.5999999999999996</v>
          </cell>
          <cell r="L401">
            <v>4.9000000000000004</v>
          </cell>
          <cell r="M401">
            <v>5.0999999999999996</v>
          </cell>
          <cell r="N401">
            <v>5.4</v>
          </cell>
          <cell r="O401">
            <v>5.7</v>
          </cell>
          <cell r="P401">
            <v>6</v>
          </cell>
        </row>
        <row r="402">
          <cell r="B402" t="str">
            <v>TAPEJARA</v>
          </cell>
          <cell r="C402">
            <v>4.8</v>
          </cell>
          <cell r="D402">
            <v>4.5</v>
          </cell>
          <cell r="E402">
            <v>4.8</v>
          </cell>
          <cell r="F402">
            <v>5</v>
          </cell>
          <cell r="G402">
            <v>6</v>
          </cell>
          <cell r="I402">
            <v>4.9000000000000004</v>
          </cell>
          <cell r="J402">
            <v>5.2</v>
          </cell>
          <cell r="K402">
            <v>5.6</v>
          </cell>
          <cell r="L402">
            <v>5.8</v>
          </cell>
          <cell r="M402">
            <v>6.1</v>
          </cell>
          <cell r="N402">
            <v>6.3</v>
          </cell>
          <cell r="O402">
            <v>6.5</v>
          </cell>
          <cell r="P402">
            <v>6.8</v>
          </cell>
        </row>
        <row r="403">
          <cell r="B403" t="str">
            <v>TAPERA</v>
          </cell>
          <cell r="C403">
            <v>3.9</v>
          </cell>
          <cell r="D403">
            <v>4.5999999999999996</v>
          </cell>
          <cell r="E403">
            <v>4.9000000000000004</v>
          </cell>
          <cell r="F403">
            <v>5.6</v>
          </cell>
          <cell r="G403">
            <v>5.4</v>
          </cell>
          <cell r="I403">
            <v>3.9</v>
          </cell>
          <cell r="J403">
            <v>4.3</v>
          </cell>
          <cell r="K403">
            <v>4.7</v>
          </cell>
          <cell r="L403">
            <v>5</v>
          </cell>
          <cell r="M403">
            <v>5.3</v>
          </cell>
          <cell r="N403">
            <v>5.5</v>
          </cell>
          <cell r="O403">
            <v>5.8</v>
          </cell>
          <cell r="P403">
            <v>6.1</v>
          </cell>
        </row>
        <row r="404">
          <cell r="B404" t="str">
            <v>TAPES</v>
          </cell>
          <cell r="C404">
            <v>3.3</v>
          </cell>
          <cell r="D404">
            <v>5</v>
          </cell>
          <cell r="E404">
            <v>4.4000000000000004</v>
          </cell>
          <cell r="F404">
            <v>5.2</v>
          </cell>
          <cell r="G404">
            <v>5.4</v>
          </cell>
          <cell r="I404">
            <v>3.4</v>
          </cell>
          <cell r="J404">
            <v>3.7</v>
          </cell>
          <cell r="K404">
            <v>4.2</v>
          </cell>
          <cell r="L404">
            <v>4.4000000000000004</v>
          </cell>
          <cell r="M404">
            <v>4.7</v>
          </cell>
          <cell r="N404">
            <v>5</v>
          </cell>
          <cell r="O404">
            <v>5.3</v>
          </cell>
          <cell r="P404">
            <v>5.6</v>
          </cell>
        </row>
        <row r="405">
          <cell r="B405" t="str">
            <v>TAQUARA</v>
          </cell>
          <cell r="C405">
            <v>4</v>
          </cell>
          <cell r="D405">
            <v>4.5999999999999996</v>
          </cell>
          <cell r="E405">
            <v>4.4000000000000004</v>
          </cell>
          <cell r="F405">
            <v>5.0999999999999996</v>
          </cell>
          <cell r="G405">
            <v>5.3</v>
          </cell>
          <cell r="I405">
            <v>4.0999999999999996</v>
          </cell>
          <cell r="J405">
            <v>4.4000000000000004</v>
          </cell>
          <cell r="K405">
            <v>4.9000000000000004</v>
          </cell>
          <cell r="L405">
            <v>5.0999999999999996</v>
          </cell>
          <cell r="M405">
            <v>5.4</v>
          </cell>
          <cell r="N405">
            <v>5.7</v>
          </cell>
          <cell r="O405">
            <v>5.9</v>
          </cell>
          <cell r="P405">
            <v>6.2</v>
          </cell>
        </row>
        <row r="406">
          <cell r="B406" t="str">
            <v>TAQUARI</v>
          </cell>
          <cell r="C406">
            <v>3.9</v>
          </cell>
          <cell r="D406">
            <v>4.4000000000000004</v>
          </cell>
          <cell r="E406">
            <v>4.4000000000000004</v>
          </cell>
          <cell r="F406" t="str">
            <v>-</v>
          </cell>
          <cell r="G406" t="str">
            <v>-</v>
          </cell>
          <cell r="I406">
            <v>4</v>
          </cell>
          <cell r="J406">
            <v>4.3</v>
          </cell>
          <cell r="K406">
            <v>4.7</v>
          </cell>
          <cell r="L406">
            <v>5</v>
          </cell>
          <cell r="M406">
            <v>5.3</v>
          </cell>
          <cell r="N406">
            <v>5.5</v>
          </cell>
          <cell r="O406">
            <v>5.8</v>
          </cell>
          <cell r="P406">
            <v>6.1</v>
          </cell>
        </row>
        <row r="407">
          <cell r="B407" t="str">
            <v>TAQUARUCU DO SUL</v>
          </cell>
          <cell r="C407" t="str">
            <v>-</v>
          </cell>
          <cell r="D407">
            <v>4.0999999999999996</v>
          </cell>
          <cell r="E407">
            <v>5</v>
          </cell>
          <cell r="F407">
            <v>5.3</v>
          </cell>
          <cell r="G407" t="str">
            <v>-</v>
          </cell>
          <cell r="I407" t="str">
            <v>-</v>
          </cell>
          <cell r="J407">
            <v>4.3</v>
          </cell>
          <cell r="K407">
            <v>4.5999999999999996</v>
          </cell>
          <cell r="L407">
            <v>4.9000000000000004</v>
          </cell>
          <cell r="M407">
            <v>5.2</v>
          </cell>
          <cell r="N407">
            <v>5.5</v>
          </cell>
          <cell r="O407">
            <v>5.7</v>
          </cell>
          <cell r="P407">
            <v>6</v>
          </cell>
        </row>
        <row r="408">
          <cell r="B408" t="str">
            <v>TAVARES</v>
          </cell>
          <cell r="C408" t="str">
            <v>-</v>
          </cell>
          <cell r="D408" t="str">
            <v>-</v>
          </cell>
          <cell r="E408" t="str">
            <v>-</v>
          </cell>
          <cell r="F408">
            <v>4.4000000000000004</v>
          </cell>
          <cell r="G408" t="str">
            <v>-</v>
          </cell>
          <cell r="I408" t="str">
            <v>-</v>
          </cell>
          <cell r="J408" t="str">
            <v>-</v>
          </cell>
          <cell r="K408" t="str">
            <v>-</v>
          </cell>
          <cell r="L408">
            <v>4.5999999999999996</v>
          </cell>
          <cell r="M408">
            <v>4.9000000000000004</v>
          </cell>
          <cell r="N408">
            <v>5.2</v>
          </cell>
          <cell r="O408">
            <v>5.5</v>
          </cell>
          <cell r="P408">
            <v>5.7</v>
          </cell>
        </row>
        <row r="409">
          <cell r="B409" t="str">
            <v>TENENTE PORTELA</v>
          </cell>
          <cell r="C409" t="str">
            <v>-</v>
          </cell>
          <cell r="D409">
            <v>4.5999999999999996</v>
          </cell>
          <cell r="E409">
            <v>4.3</v>
          </cell>
          <cell r="F409">
            <v>4.0999999999999996</v>
          </cell>
          <cell r="G409">
            <v>5</v>
          </cell>
          <cell r="I409" t="str">
            <v>-</v>
          </cell>
          <cell r="J409">
            <v>4.8</v>
          </cell>
          <cell r="K409">
            <v>5.0999999999999996</v>
          </cell>
          <cell r="L409">
            <v>5.4</v>
          </cell>
          <cell r="M409">
            <v>5.7</v>
          </cell>
          <cell r="N409">
            <v>5.9</v>
          </cell>
          <cell r="O409">
            <v>6.2</v>
          </cell>
          <cell r="P409">
            <v>6.4</v>
          </cell>
        </row>
        <row r="410">
          <cell r="B410" t="str">
            <v>TERRA DE AREIA</v>
          </cell>
          <cell r="C410">
            <v>3.7</v>
          </cell>
          <cell r="D410">
            <v>4</v>
          </cell>
          <cell r="E410">
            <v>4.3</v>
          </cell>
          <cell r="F410">
            <v>5</v>
          </cell>
          <cell r="G410">
            <v>5.2</v>
          </cell>
          <cell r="I410">
            <v>3.8</v>
          </cell>
          <cell r="J410">
            <v>4.0999999999999996</v>
          </cell>
          <cell r="K410">
            <v>4.5</v>
          </cell>
          <cell r="L410">
            <v>4.8</v>
          </cell>
          <cell r="M410">
            <v>5.0999999999999996</v>
          </cell>
          <cell r="N410">
            <v>5.4</v>
          </cell>
          <cell r="O410">
            <v>5.6</v>
          </cell>
          <cell r="P410">
            <v>5.9</v>
          </cell>
        </row>
        <row r="411">
          <cell r="B411" t="str">
            <v>TEUTONIA</v>
          </cell>
          <cell r="C411">
            <v>5.2</v>
          </cell>
          <cell r="D411">
            <v>4.9000000000000004</v>
          </cell>
          <cell r="E411">
            <v>5.0999999999999996</v>
          </cell>
          <cell r="F411">
            <v>5.4</v>
          </cell>
          <cell r="G411">
            <v>6</v>
          </cell>
          <cell r="I411">
            <v>5.2</v>
          </cell>
          <cell r="J411">
            <v>5.5</v>
          </cell>
          <cell r="K411">
            <v>5.9</v>
          </cell>
          <cell r="L411">
            <v>6.2</v>
          </cell>
          <cell r="M411">
            <v>6.4</v>
          </cell>
          <cell r="N411">
            <v>6.6</v>
          </cell>
          <cell r="O411">
            <v>6.8</v>
          </cell>
          <cell r="P411">
            <v>7</v>
          </cell>
        </row>
        <row r="412">
          <cell r="B412" t="str">
            <v>TIO HUGO</v>
          </cell>
          <cell r="C412" t="str">
            <v>-</v>
          </cell>
          <cell r="D412">
            <v>4.5</v>
          </cell>
          <cell r="E412" t="str">
            <v>-</v>
          </cell>
          <cell r="F412">
            <v>4</v>
          </cell>
          <cell r="G412" t="str">
            <v>-</v>
          </cell>
          <cell r="I412" t="str">
            <v>-</v>
          </cell>
          <cell r="J412">
            <v>4.7</v>
          </cell>
          <cell r="K412">
            <v>5</v>
          </cell>
          <cell r="L412">
            <v>5.3</v>
          </cell>
          <cell r="M412">
            <v>5.6</v>
          </cell>
          <cell r="N412">
            <v>5.8</v>
          </cell>
          <cell r="O412">
            <v>6.1</v>
          </cell>
          <cell r="P412">
            <v>6.3</v>
          </cell>
        </row>
        <row r="413">
          <cell r="B413" t="str">
            <v>TIRADENTES DO SUL</v>
          </cell>
          <cell r="C413" t="str">
            <v>-</v>
          </cell>
          <cell r="D413" t="str">
            <v>-</v>
          </cell>
          <cell r="E413" t="str">
            <v>-</v>
          </cell>
          <cell r="F413">
            <v>4.7</v>
          </cell>
          <cell r="G413" t="str">
            <v>-</v>
          </cell>
          <cell r="I413" t="str">
            <v>-</v>
          </cell>
          <cell r="J413" t="str">
            <v>-</v>
          </cell>
          <cell r="K413" t="str">
            <v>-</v>
          </cell>
          <cell r="L413">
            <v>5</v>
          </cell>
          <cell r="M413">
            <v>5.3</v>
          </cell>
          <cell r="N413">
            <v>5.6</v>
          </cell>
          <cell r="O413">
            <v>5.8</v>
          </cell>
          <cell r="P413">
            <v>6.1</v>
          </cell>
        </row>
        <row r="414">
          <cell r="B414" t="str">
            <v>TOROPI</v>
          </cell>
          <cell r="C414" t="str">
            <v>-</v>
          </cell>
          <cell r="D414" t="str">
            <v>-</v>
          </cell>
          <cell r="E414" t="str">
            <v>-</v>
          </cell>
          <cell r="F414">
            <v>4.7</v>
          </cell>
          <cell r="G414" t="str">
            <v>-</v>
          </cell>
          <cell r="I414" t="str">
            <v>-</v>
          </cell>
          <cell r="J414" t="str">
            <v>-</v>
          </cell>
          <cell r="K414" t="str">
            <v>-</v>
          </cell>
          <cell r="L414">
            <v>4.9000000000000004</v>
          </cell>
          <cell r="M414">
            <v>5.2</v>
          </cell>
          <cell r="N414">
            <v>5.5</v>
          </cell>
          <cell r="O414">
            <v>5.8</v>
          </cell>
          <cell r="P414">
            <v>6</v>
          </cell>
        </row>
        <row r="415">
          <cell r="B415" t="str">
            <v>TORRES</v>
          </cell>
          <cell r="C415">
            <v>4.4000000000000004</v>
          </cell>
          <cell r="D415">
            <v>4.4000000000000004</v>
          </cell>
          <cell r="E415">
            <v>4.7</v>
          </cell>
          <cell r="F415">
            <v>5.5</v>
          </cell>
          <cell r="G415">
            <v>5.6</v>
          </cell>
          <cell r="I415">
            <v>4.5</v>
          </cell>
          <cell r="J415">
            <v>4.8</v>
          </cell>
          <cell r="K415">
            <v>5.2</v>
          </cell>
          <cell r="L415">
            <v>5.5</v>
          </cell>
          <cell r="M415">
            <v>5.8</v>
          </cell>
          <cell r="N415">
            <v>6</v>
          </cell>
          <cell r="O415">
            <v>6.3</v>
          </cell>
          <cell r="P415">
            <v>6.5</v>
          </cell>
        </row>
        <row r="416">
          <cell r="B416" t="str">
            <v>TRAMANDAI</v>
          </cell>
          <cell r="C416">
            <v>4.2</v>
          </cell>
          <cell r="D416">
            <v>4.2</v>
          </cell>
          <cell r="E416">
            <v>4.5</v>
          </cell>
          <cell r="F416">
            <v>4.7</v>
          </cell>
          <cell r="G416">
            <v>4.9000000000000004</v>
          </cell>
          <cell r="I416">
            <v>4.2</v>
          </cell>
          <cell r="J416">
            <v>4.5999999999999996</v>
          </cell>
          <cell r="K416">
            <v>5</v>
          </cell>
          <cell r="L416">
            <v>5.2</v>
          </cell>
          <cell r="M416">
            <v>5.5</v>
          </cell>
          <cell r="N416">
            <v>5.8</v>
          </cell>
          <cell r="O416">
            <v>6</v>
          </cell>
          <cell r="P416">
            <v>6.3</v>
          </cell>
        </row>
        <row r="417">
          <cell r="B417" t="str">
            <v>TRAVESSEIRO</v>
          </cell>
          <cell r="C417" t="str">
            <v>-</v>
          </cell>
          <cell r="D417">
            <v>5.4</v>
          </cell>
          <cell r="E417">
            <v>6</v>
          </cell>
          <cell r="F417">
            <v>5.6</v>
          </cell>
          <cell r="G417" t="str">
            <v>-</v>
          </cell>
          <cell r="I417" t="str">
            <v>-</v>
          </cell>
          <cell r="J417">
            <v>5.5</v>
          </cell>
          <cell r="K417">
            <v>5.8</v>
          </cell>
          <cell r="L417">
            <v>6.1</v>
          </cell>
          <cell r="M417">
            <v>6.3</v>
          </cell>
          <cell r="N417">
            <v>6.5</v>
          </cell>
          <cell r="O417">
            <v>6.8</v>
          </cell>
          <cell r="P417">
            <v>7</v>
          </cell>
        </row>
        <row r="418">
          <cell r="B418" t="str">
            <v>TRES CACHOEIRAS</v>
          </cell>
          <cell r="C418">
            <v>4.8</v>
          </cell>
          <cell r="D418">
            <v>5.3</v>
          </cell>
          <cell r="E418">
            <v>5.5</v>
          </cell>
          <cell r="F418">
            <v>5.4</v>
          </cell>
          <cell r="G418">
            <v>6.7</v>
          </cell>
          <cell r="I418">
            <v>4.8</v>
          </cell>
          <cell r="J418">
            <v>5.2</v>
          </cell>
          <cell r="K418">
            <v>5.5</v>
          </cell>
          <cell r="L418">
            <v>5.8</v>
          </cell>
          <cell r="M418">
            <v>6.1</v>
          </cell>
          <cell r="N418">
            <v>6.3</v>
          </cell>
          <cell r="O418">
            <v>6.5</v>
          </cell>
          <cell r="P418">
            <v>6.8</v>
          </cell>
        </row>
        <row r="419">
          <cell r="B419" t="str">
            <v>TRES COROAS</v>
          </cell>
          <cell r="C419">
            <v>4.3</v>
          </cell>
          <cell r="D419">
            <v>4.8</v>
          </cell>
          <cell r="E419">
            <v>5.2</v>
          </cell>
          <cell r="F419">
            <v>5.8</v>
          </cell>
          <cell r="G419">
            <v>5.8</v>
          </cell>
          <cell r="I419">
            <v>4.3</v>
          </cell>
          <cell r="J419">
            <v>4.7</v>
          </cell>
          <cell r="K419">
            <v>5.0999999999999996</v>
          </cell>
          <cell r="L419">
            <v>5.3</v>
          </cell>
          <cell r="M419">
            <v>5.6</v>
          </cell>
          <cell r="N419">
            <v>5.9</v>
          </cell>
          <cell r="O419">
            <v>6.1</v>
          </cell>
          <cell r="P419">
            <v>6.4</v>
          </cell>
        </row>
        <row r="420">
          <cell r="B420" t="str">
            <v>TRES DE MAIO</v>
          </cell>
          <cell r="C420">
            <v>4.8</v>
          </cell>
          <cell r="D420">
            <v>4.9000000000000004</v>
          </cell>
          <cell r="E420">
            <v>5.2</v>
          </cell>
          <cell r="F420">
            <v>5.2</v>
          </cell>
          <cell r="G420">
            <v>6.3</v>
          </cell>
          <cell r="I420">
            <v>4.9000000000000004</v>
          </cell>
          <cell r="J420">
            <v>5.2</v>
          </cell>
          <cell r="K420">
            <v>5.6</v>
          </cell>
          <cell r="L420">
            <v>5.8</v>
          </cell>
          <cell r="M420">
            <v>6.1</v>
          </cell>
          <cell r="N420">
            <v>6.3</v>
          </cell>
          <cell r="O420">
            <v>6.6</v>
          </cell>
          <cell r="P420">
            <v>6.8</v>
          </cell>
        </row>
        <row r="421">
          <cell r="B421" t="str">
            <v>TRES FORQUILHAS</v>
          </cell>
          <cell r="C421" t="str">
            <v>-</v>
          </cell>
          <cell r="D421" t="str">
            <v>-</v>
          </cell>
          <cell r="E421" t="str">
            <v>-</v>
          </cell>
          <cell r="F421">
            <v>4.5999999999999996</v>
          </cell>
          <cell r="G421" t="str">
            <v>-</v>
          </cell>
          <cell r="I421" t="str">
            <v>-</v>
          </cell>
          <cell r="J421" t="str">
            <v>-</v>
          </cell>
          <cell r="K421" t="str">
            <v>-</v>
          </cell>
          <cell r="L421">
            <v>4.8</v>
          </cell>
          <cell r="M421">
            <v>5.0999999999999996</v>
          </cell>
          <cell r="N421">
            <v>5.4</v>
          </cell>
          <cell r="O421">
            <v>5.7</v>
          </cell>
          <cell r="P421">
            <v>5.9</v>
          </cell>
        </row>
        <row r="422">
          <cell r="B422" t="str">
            <v>TRES PALMEIRAS</v>
          </cell>
          <cell r="C422" t="str">
            <v>-</v>
          </cell>
          <cell r="D422">
            <v>4.3</v>
          </cell>
          <cell r="E422">
            <v>4</v>
          </cell>
          <cell r="F422">
            <v>3.2</v>
          </cell>
          <cell r="G422">
            <v>5.7</v>
          </cell>
          <cell r="I422" t="str">
            <v>-</v>
          </cell>
          <cell r="J422">
            <v>4.5</v>
          </cell>
          <cell r="K422">
            <v>4.8</v>
          </cell>
          <cell r="L422">
            <v>5.0999999999999996</v>
          </cell>
          <cell r="M422">
            <v>5.3</v>
          </cell>
          <cell r="N422">
            <v>5.6</v>
          </cell>
          <cell r="O422">
            <v>5.9</v>
          </cell>
          <cell r="P422">
            <v>6.1</v>
          </cell>
        </row>
        <row r="423">
          <cell r="B423" t="str">
            <v>TRES PASSOS</v>
          </cell>
          <cell r="C423">
            <v>4.8</v>
          </cell>
          <cell r="D423">
            <v>4.8</v>
          </cell>
          <cell r="E423">
            <v>4.9000000000000004</v>
          </cell>
          <cell r="F423">
            <v>5.2</v>
          </cell>
          <cell r="G423">
            <v>5.9</v>
          </cell>
          <cell r="I423">
            <v>4.9000000000000004</v>
          </cell>
          <cell r="J423">
            <v>5.2</v>
          </cell>
          <cell r="K423">
            <v>5.6</v>
          </cell>
          <cell r="L423">
            <v>5.8</v>
          </cell>
          <cell r="M423">
            <v>6.1</v>
          </cell>
          <cell r="N423">
            <v>6.3</v>
          </cell>
          <cell r="O423">
            <v>6.6</v>
          </cell>
          <cell r="P423">
            <v>6.8</v>
          </cell>
        </row>
        <row r="424">
          <cell r="B424" t="str">
            <v>TRINDADE DO SUL</v>
          </cell>
          <cell r="C424" t="str">
            <v>-</v>
          </cell>
          <cell r="D424">
            <v>3.4</v>
          </cell>
          <cell r="E424">
            <v>4.8</v>
          </cell>
          <cell r="F424" t="str">
            <v>-</v>
          </cell>
          <cell r="G424">
            <v>5.7</v>
          </cell>
          <cell r="I424" t="str">
            <v>-</v>
          </cell>
          <cell r="J424">
            <v>3.6</v>
          </cell>
          <cell r="K424">
            <v>4</v>
          </cell>
          <cell r="L424">
            <v>4.3</v>
          </cell>
          <cell r="M424">
            <v>4.5999999999999996</v>
          </cell>
          <cell r="N424">
            <v>4.8</v>
          </cell>
          <cell r="O424">
            <v>5.0999999999999996</v>
          </cell>
          <cell r="P424">
            <v>5.4</v>
          </cell>
        </row>
        <row r="425">
          <cell r="B425" t="str">
            <v>TRIUNFO</v>
          </cell>
          <cell r="C425">
            <v>3.7</v>
          </cell>
          <cell r="D425">
            <v>3.8</v>
          </cell>
          <cell r="E425">
            <v>4.5999999999999996</v>
          </cell>
          <cell r="F425">
            <v>4.9000000000000004</v>
          </cell>
          <cell r="G425">
            <v>5</v>
          </cell>
          <cell r="I425">
            <v>3.8</v>
          </cell>
          <cell r="J425">
            <v>4.0999999999999996</v>
          </cell>
          <cell r="K425">
            <v>4.5</v>
          </cell>
          <cell r="L425">
            <v>4.8</v>
          </cell>
          <cell r="M425">
            <v>5.0999999999999996</v>
          </cell>
          <cell r="N425">
            <v>5.4</v>
          </cell>
          <cell r="O425">
            <v>5.7</v>
          </cell>
          <cell r="P425">
            <v>5.9</v>
          </cell>
        </row>
        <row r="426">
          <cell r="B426" t="str">
            <v>TUCUNDUVA</v>
          </cell>
          <cell r="C426" t="str">
            <v>-</v>
          </cell>
          <cell r="D426">
            <v>4</v>
          </cell>
          <cell r="E426">
            <v>4.5999999999999996</v>
          </cell>
          <cell r="F426">
            <v>5.4</v>
          </cell>
          <cell r="G426" t="str">
            <v>-</v>
          </cell>
          <cell r="I426" t="str">
            <v>-</v>
          </cell>
          <cell r="J426">
            <v>4.2</v>
          </cell>
          <cell r="K426">
            <v>4.5</v>
          </cell>
          <cell r="L426">
            <v>4.8</v>
          </cell>
          <cell r="M426">
            <v>5.0999999999999996</v>
          </cell>
          <cell r="N426">
            <v>5.4</v>
          </cell>
          <cell r="O426">
            <v>5.6</v>
          </cell>
          <cell r="P426">
            <v>5.9</v>
          </cell>
        </row>
        <row r="427">
          <cell r="B427" t="str">
            <v>TUPANCI DO SUL</v>
          </cell>
          <cell r="C427" t="str">
            <v>-</v>
          </cell>
          <cell r="D427" t="str">
            <v>-</v>
          </cell>
          <cell r="E427">
            <v>6.5</v>
          </cell>
          <cell r="F427" t="str">
            <v>-</v>
          </cell>
          <cell r="G427" t="str">
            <v>-</v>
          </cell>
          <cell r="I427" t="str">
            <v>-</v>
          </cell>
          <cell r="J427" t="str">
            <v>-</v>
          </cell>
          <cell r="K427">
            <v>6.7</v>
          </cell>
          <cell r="L427">
            <v>6.9</v>
          </cell>
          <cell r="M427">
            <v>7.1</v>
          </cell>
          <cell r="N427">
            <v>7.3</v>
          </cell>
          <cell r="O427">
            <v>7.4</v>
          </cell>
          <cell r="P427">
            <v>7.6</v>
          </cell>
        </row>
        <row r="428">
          <cell r="B428" t="str">
            <v>TUPANCIRETA</v>
          </cell>
          <cell r="C428">
            <v>3.8</v>
          </cell>
          <cell r="D428">
            <v>4.0999999999999996</v>
          </cell>
          <cell r="E428">
            <v>4.4000000000000004</v>
          </cell>
          <cell r="F428">
            <v>4.5</v>
          </cell>
          <cell r="G428">
            <v>5.2</v>
          </cell>
          <cell r="I428">
            <v>3.9</v>
          </cell>
          <cell r="J428">
            <v>4.2</v>
          </cell>
          <cell r="K428">
            <v>4.5999999999999996</v>
          </cell>
          <cell r="L428">
            <v>4.9000000000000004</v>
          </cell>
          <cell r="M428">
            <v>5.2</v>
          </cell>
          <cell r="N428">
            <v>5.5</v>
          </cell>
          <cell r="O428">
            <v>5.7</v>
          </cell>
          <cell r="P428">
            <v>6</v>
          </cell>
        </row>
        <row r="429">
          <cell r="B429" t="str">
            <v>TUPANDI</v>
          </cell>
          <cell r="C429">
            <v>4.7</v>
          </cell>
          <cell r="D429">
            <v>5.4</v>
          </cell>
          <cell r="E429">
            <v>6.1</v>
          </cell>
          <cell r="F429">
            <v>7.1</v>
          </cell>
          <cell r="G429">
            <v>6.3</v>
          </cell>
          <cell r="I429">
            <v>4.7</v>
          </cell>
          <cell r="J429">
            <v>5</v>
          </cell>
          <cell r="K429">
            <v>5.4</v>
          </cell>
          <cell r="L429">
            <v>5.7</v>
          </cell>
          <cell r="M429">
            <v>6</v>
          </cell>
          <cell r="N429">
            <v>6.2</v>
          </cell>
          <cell r="O429">
            <v>6.4</v>
          </cell>
          <cell r="P429">
            <v>6.7</v>
          </cell>
        </row>
        <row r="430">
          <cell r="B430" t="str">
            <v>TUPARENDI</v>
          </cell>
          <cell r="C430" t="str">
            <v>-</v>
          </cell>
          <cell r="D430">
            <v>4.2</v>
          </cell>
          <cell r="E430">
            <v>4</v>
          </cell>
          <cell r="F430" t="str">
            <v>-</v>
          </cell>
          <cell r="G430" t="str">
            <v>-</v>
          </cell>
          <cell r="I430" t="str">
            <v>-</v>
          </cell>
          <cell r="J430">
            <v>4.4000000000000004</v>
          </cell>
          <cell r="K430">
            <v>4.7</v>
          </cell>
          <cell r="L430">
            <v>5</v>
          </cell>
          <cell r="M430">
            <v>5.2</v>
          </cell>
          <cell r="N430">
            <v>5.5</v>
          </cell>
          <cell r="O430">
            <v>5.8</v>
          </cell>
          <cell r="P430">
            <v>6.1</v>
          </cell>
        </row>
        <row r="431">
          <cell r="B431" t="str">
            <v>TURUCU</v>
          </cell>
          <cell r="C431" t="str">
            <v>-</v>
          </cell>
          <cell r="D431">
            <v>4.2</v>
          </cell>
          <cell r="E431">
            <v>4.2</v>
          </cell>
          <cell r="F431">
            <v>5.2</v>
          </cell>
          <cell r="G431">
            <v>5.7</v>
          </cell>
          <cell r="I431" t="str">
            <v>-</v>
          </cell>
          <cell r="J431">
            <v>4.4000000000000004</v>
          </cell>
          <cell r="K431">
            <v>4.8</v>
          </cell>
          <cell r="L431">
            <v>5.0999999999999996</v>
          </cell>
          <cell r="M431">
            <v>5.3</v>
          </cell>
          <cell r="N431">
            <v>5.6</v>
          </cell>
          <cell r="O431">
            <v>5.9</v>
          </cell>
          <cell r="P431">
            <v>6.1</v>
          </cell>
        </row>
        <row r="432">
          <cell r="B432" t="str">
            <v>UBIRETAMA</v>
          </cell>
          <cell r="C432" t="str">
            <v>-</v>
          </cell>
          <cell r="D432" t="str">
            <v>-</v>
          </cell>
          <cell r="E432" t="str">
            <v>-</v>
          </cell>
          <cell r="F432">
            <v>5.3</v>
          </cell>
          <cell r="G432" t="str">
            <v>-</v>
          </cell>
          <cell r="I432" t="str">
            <v>-</v>
          </cell>
          <cell r="J432" t="str">
            <v>-</v>
          </cell>
          <cell r="K432" t="str">
            <v>-</v>
          </cell>
          <cell r="L432">
            <v>5.6</v>
          </cell>
          <cell r="M432">
            <v>5.8</v>
          </cell>
          <cell r="N432">
            <v>6.1</v>
          </cell>
          <cell r="O432">
            <v>6.3</v>
          </cell>
          <cell r="P432">
            <v>6.6</v>
          </cell>
        </row>
        <row r="433">
          <cell r="B433" t="str">
            <v>UNISTALDA</v>
          </cell>
          <cell r="C433" t="str">
            <v>-</v>
          </cell>
          <cell r="D433" t="str">
            <v>-</v>
          </cell>
          <cell r="E433" t="str">
            <v>-</v>
          </cell>
          <cell r="F433">
            <v>4.3</v>
          </cell>
          <cell r="G433" t="str">
            <v>-</v>
          </cell>
          <cell r="I433" t="str">
            <v>-</v>
          </cell>
          <cell r="J433" t="str">
            <v>-</v>
          </cell>
          <cell r="K433" t="str">
            <v>-</v>
          </cell>
          <cell r="L433">
            <v>4.5999999999999996</v>
          </cell>
          <cell r="M433">
            <v>4.9000000000000004</v>
          </cell>
          <cell r="N433">
            <v>5.0999999999999996</v>
          </cell>
          <cell r="O433">
            <v>5.4</v>
          </cell>
          <cell r="P433">
            <v>5.7</v>
          </cell>
        </row>
        <row r="434">
          <cell r="B434" t="str">
            <v>URUGUAIANA</v>
          </cell>
          <cell r="C434">
            <v>4.2</v>
          </cell>
          <cell r="D434">
            <v>4.2</v>
          </cell>
          <cell r="E434">
            <v>4.9000000000000004</v>
          </cell>
          <cell r="F434">
            <v>5</v>
          </cell>
          <cell r="G434">
            <v>5.0999999999999996</v>
          </cell>
          <cell r="I434">
            <v>4.3</v>
          </cell>
          <cell r="J434">
            <v>4.5999999999999996</v>
          </cell>
          <cell r="K434">
            <v>5</v>
          </cell>
          <cell r="L434">
            <v>5.3</v>
          </cell>
          <cell r="M434">
            <v>5.6</v>
          </cell>
          <cell r="N434">
            <v>5.8</v>
          </cell>
          <cell r="O434">
            <v>6.1</v>
          </cell>
          <cell r="P434">
            <v>6.4</v>
          </cell>
        </row>
        <row r="435">
          <cell r="B435" t="str">
            <v>VACARIA</v>
          </cell>
          <cell r="C435">
            <v>3.9</v>
          </cell>
          <cell r="D435">
            <v>4.3</v>
          </cell>
          <cell r="E435">
            <v>4.5</v>
          </cell>
          <cell r="F435">
            <v>4.9000000000000004</v>
          </cell>
          <cell r="G435">
            <v>5.0999999999999996</v>
          </cell>
          <cell r="I435">
            <v>4</v>
          </cell>
          <cell r="J435">
            <v>4.3</v>
          </cell>
          <cell r="K435">
            <v>4.7</v>
          </cell>
          <cell r="L435">
            <v>5</v>
          </cell>
          <cell r="M435">
            <v>5.3</v>
          </cell>
          <cell r="N435">
            <v>5.6</v>
          </cell>
          <cell r="O435">
            <v>5.8</v>
          </cell>
          <cell r="P435">
            <v>6.1</v>
          </cell>
        </row>
        <row r="436">
          <cell r="B436" t="str">
            <v>VALE DO SOL</v>
          </cell>
          <cell r="C436" t="str">
            <v>-</v>
          </cell>
          <cell r="D436" t="str">
            <v>-</v>
          </cell>
          <cell r="E436" t="str">
            <v>-</v>
          </cell>
          <cell r="F436">
            <v>4.9000000000000004</v>
          </cell>
          <cell r="G436" t="str">
            <v>-</v>
          </cell>
          <cell r="I436" t="str">
            <v>-</v>
          </cell>
          <cell r="J436" t="str">
            <v>-</v>
          </cell>
          <cell r="K436" t="str">
            <v>-</v>
          </cell>
          <cell r="L436">
            <v>5.2</v>
          </cell>
          <cell r="M436">
            <v>5.4</v>
          </cell>
          <cell r="N436">
            <v>5.7</v>
          </cell>
          <cell r="O436">
            <v>6</v>
          </cell>
          <cell r="P436">
            <v>6.2</v>
          </cell>
        </row>
        <row r="437">
          <cell r="B437" t="str">
            <v>VANINI</v>
          </cell>
          <cell r="C437" t="str">
            <v>-</v>
          </cell>
          <cell r="D437">
            <v>5.6</v>
          </cell>
          <cell r="E437">
            <v>4.4000000000000004</v>
          </cell>
          <cell r="F437" t="str">
            <v>-</v>
          </cell>
          <cell r="G437" t="str">
            <v>-</v>
          </cell>
          <cell r="I437" t="str">
            <v>-</v>
          </cell>
          <cell r="J437">
            <v>5.8</v>
          </cell>
          <cell r="K437">
            <v>6.1</v>
          </cell>
          <cell r="L437">
            <v>6.3</v>
          </cell>
          <cell r="M437">
            <v>6.5</v>
          </cell>
          <cell r="N437">
            <v>6.7</v>
          </cell>
          <cell r="O437">
            <v>6.9</v>
          </cell>
          <cell r="P437">
            <v>7.1</v>
          </cell>
        </row>
        <row r="438">
          <cell r="B438" t="str">
            <v>VENANCIO AIRES</v>
          </cell>
          <cell r="C438">
            <v>4.3</v>
          </cell>
          <cell r="D438">
            <v>4.7</v>
          </cell>
          <cell r="E438">
            <v>5.0999999999999996</v>
          </cell>
          <cell r="F438">
            <v>5.3</v>
          </cell>
          <cell r="G438">
            <v>5.7</v>
          </cell>
          <cell r="I438">
            <v>4.3</v>
          </cell>
          <cell r="J438">
            <v>4.7</v>
          </cell>
          <cell r="K438">
            <v>5.0999999999999996</v>
          </cell>
          <cell r="L438">
            <v>5.4</v>
          </cell>
          <cell r="M438">
            <v>5.6</v>
          </cell>
          <cell r="N438">
            <v>5.9</v>
          </cell>
          <cell r="O438">
            <v>6.1</v>
          </cell>
          <cell r="P438">
            <v>6.4</v>
          </cell>
        </row>
        <row r="439">
          <cell r="B439" t="str">
            <v>VERA CRUZ</v>
          </cell>
          <cell r="C439" t="str">
            <v>-</v>
          </cell>
          <cell r="D439">
            <v>5</v>
          </cell>
          <cell r="E439">
            <v>4.5</v>
          </cell>
          <cell r="F439">
            <v>5.8</v>
          </cell>
          <cell r="G439">
            <v>5.6</v>
          </cell>
          <cell r="I439" t="str">
            <v>-</v>
          </cell>
          <cell r="J439">
            <v>5.2</v>
          </cell>
          <cell r="K439">
            <v>5.5</v>
          </cell>
          <cell r="L439">
            <v>5.8</v>
          </cell>
          <cell r="M439">
            <v>6</v>
          </cell>
          <cell r="N439">
            <v>6.3</v>
          </cell>
          <cell r="O439">
            <v>6.5</v>
          </cell>
          <cell r="P439">
            <v>6.7</v>
          </cell>
        </row>
        <row r="440">
          <cell r="B440" t="str">
            <v>VERANOPOLIS</v>
          </cell>
          <cell r="C440">
            <v>4.3</v>
          </cell>
          <cell r="D440">
            <v>4.8</v>
          </cell>
          <cell r="E440">
            <v>5.6</v>
          </cell>
          <cell r="F440">
            <v>5.5</v>
          </cell>
          <cell r="G440">
            <v>6.3</v>
          </cell>
          <cell r="I440">
            <v>4.3</v>
          </cell>
          <cell r="J440">
            <v>4.7</v>
          </cell>
          <cell r="K440">
            <v>5.0999999999999996</v>
          </cell>
          <cell r="L440">
            <v>5.3</v>
          </cell>
          <cell r="M440">
            <v>5.6</v>
          </cell>
          <cell r="N440">
            <v>5.9</v>
          </cell>
          <cell r="O440">
            <v>6.1</v>
          </cell>
          <cell r="P440">
            <v>6.4</v>
          </cell>
        </row>
        <row r="441">
          <cell r="B441" t="str">
            <v>VESPASIANO CORREA</v>
          </cell>
          <cell r="C441" t="str">
            <v>-</v>
          </cell>
          <cell r="D441" t="str">
            <v>-</v>
          </cell>
          <cell r="E441" t="str">
            <v>-</v>
          </cell>
          <cell r="F441">
            <v>6.7</v>
          </cell>
          <cell r="G441">
            <v>6.5</v>
          </cell>
          <cell r="I441" t="str">
            <v>-</v>
          </cell>
          <cell r="J441" t="str">
            <v>-</v>
          </cell>
          <cell r="K441" t="str">
            <v>-</v>
          </cell>
          <cell r="L441">
            <v>6.9</v>
          </cell>
          <cell r="M441">
            <v>7.1</v>
          </cell>
          <cell r="N441">
            <v>7.3</v>
          </cell>
          <cell r="O441">
            <v>7.5</v>
          </cell>
          <cell r="P441">
            <v>7.6</v>
          </cell>
        </row>
        <row r="442">
          <cell r="B442" t="str">
            <v>VIADUTOS</v>
          </cell>
          <cell r="C442">
            <v>4</v>
          </cell>
          <cell r="D442">
            <v>4.5999999999999996</v>
          </cell>
          <cell r="E442">
            <v>5.6</v>
          </cell>
          <cell r="F442">
            <v>5.7</v>
          </cell>
          <cell r="G442">
            <v>7.1</v>
          </cell>
          <cell r="I442">
            <v>4.0999999999999996</v>
          </cell>
          <cell r="J442">
            <v>4.4000000000000004</v>
          </cell>
          <cell r="K442">
            <v>4.9000000000000004</v>
          </cell>
          <cell r="L442">
            <v>5.0999999999999996</v>
          </cell>
          <cell r="M442">
            <v>5.4</v>
          </cell>
          <cell r="N442">
            <v>5.7</v>
          </cell>
          <cell r="O442">
            <v>5.9</v>
          </cell>
          <cell r="P442">
            <v>6.2</v>
          </cell>
        </row>
        <row r="443">
          <cell r="B443" t="str">
            <v>VIAMAO</v>
          </cell>
          <cell r="C443">
            <v>3.9</v>
          </cell>
          <cell r="D443">
            <v>4</v>
          </cell>
          <cell r="E443">
            <v>4.0999999999999996</v>
          </cell>
          <cell r="F443">
            <v>4.3</v>
          </cell>
          <cell r="G443">
            <v>4.5999999999999996</v>
          </cell>
          <cell r="I443">
            <v>4</v>
          </cell>
          <cell r="J443">
            <v>4.3</v>
          </cell>
          <cell r="K443">
            <v>4.7</v>
          </cell>
          <cell r="L443">
            <v>5</v>
          </cell>
          <cell r="M443">
            <v>5.3</v>
          </cell>
          <cell r="N443">
            <v>5.5</v>
          </cell>
          <cell r="O443">
            <v>5.8</v>
          </cell>
          <cell r="P443">
            <v>6.1</v>
          </cell>
        </row>
        <row r="444">
          <cell r="B444" t="str">
            <v>VICENTE DUTRA</v>
          </cell>
          <cell r="C444">
            <v>2.9</v>
          </cell>
          <cell r="D444">
            <v>3.8</v>
          </cell>
          <cell r="E444">
            <v>3.6</v>
          </cell>
          <cell r="F444">
            <v>4.0999999999999996</v>
          </cell>
          <cell r="G444">
            <v>4.7</v>
          </cell>
          <cell r="I444">
            <v>3</v>
          </cell>
          <cell r="J444">
            <v>3.3</v>
          </cell>
          <cell r="K444">
            <v>3.7</v>
          </cell>
          <cell r="L444">
            <v>4</v>
          </cell>
          <cell r="M444">
            <v>4.3</v>
          </cell>
          <cell r="N444">
            <v>4.5999999999999996</v>
          </cell>
          <cell r="O444">
            <v>4.9000000000000004</v>
          </cell>
          <cell r="P444">
            <v>5.2</v>
          </cell>
        </row>
        <row r="445">
          <cell r="B445" t="str">
            <v>VICTOR GRAEFF</v>
          </cell>
          <cell r="C445" t="str">
            <v>-</v>
          </cell>
          <cell r="D445">
            <v>5.2</v>
          </cell>
          <cell r="E445">
            <v>5.6</v>
          </cell>
          <cell r="F445">
            <v>5.4</v>
          </cell>
          <cell r="G445" t="str">
            <v>-</v>
          </cell>
          <cell r="I445" t="str">
            <v>-</v>
          </cell>
          <cell r="J445">
            <v>5.4</v>
          </cell>
          <cell r="K445">
            <v>5.7</v>
          </cell>
          <cell r="L445">
            <v>5.9</v>
          </cell>
          <cell r="M445">
            <v>6.1</v>
          </cell>
          <cell r="N445">
            <v>6.4</v>
          </cell>
          <cell r="O445">
            <v>6.6</v>
          </cell>
          <cell r="P445">
            <v>6.8</v>
          </cell>
        </row>
        <row r="446">
          <cell r="B446" t="str">
            <v>VILA FLORES</v>
          </cell>
          <cell r="C446" t="str">
            <v>-</v>
          </cell>
          <cell r="D446">
            <v>4.5</v>
          </cell>
          <cell r="E446" t="str">
            <v>-</v>
          </cell>
          <cell r="F446">
            <v>5.8</v>
          </cell>
          <cell r="G446">
            <v>5.7</v>
          </cell>
          <cell r="I446" t="str">
            <v>-</v>
          </cell>
          <cell r="J446">
            <v>4.7</v>
          </cell>
          <cell r="K446">
            <v>5</v>
          </cell>
          <cell r="L446">
            <v>5.3</v>
          </cell>
          <cell r="M446">
            <v>5.5</v>
          </cell>
          <cell r="N446">
            <v>5.8</v>
          </cell>
          <cell r="O446">
            <v>6</v>
          </cell>
          <cell r="P446">
            <v>6.3</v>
          </cell>
        </row>
        <row r="447">
          <cell r="B447" t="str">
            <v>VILA MARIA</v>
          </cell>
          <cell r="C447">
            <v>4.9000000000000004</v>
          </cell>
          <cell r="D447">
            <v>5</v>
          </cell>
          <cell r="E447">
            <v>5.0999999999999996</v>
          </cell>
          <cell r="F447">
            <v>4.5999999999999996</v>
          </cell>
          <cell r="G447">
            <v>5.8</v>
          </cell>
          <cell r="I447">
            <v>4.9000000000000004</v>
          </cell>
          <cell r="J447">
            <v>5.2</v>
          </cell>
          <cell r="K447">
            <v>5.6</v>
          </cell>
          <cell r="L447">
            <v>5.9</v>
          </cell>
          <cell r="M447">
            <v>6.1</v>
          </cell>
          <cell r="N447">
            <v>6.4</v>
          </cell>
          <cell r="O447">
            <v>6.6</v>
          </cell>
          <cell r="P447">
            <v>6.8</v>
          </cell>
        </row>
        <row r="448">
          <cell r="B448" t="str">
            <v>VILA NOVA DO SUL</v>
          </cell>
          <cell r="C448" t="str">
            <v>-</v>
          </cell>
          <cell r="D448">
            <v>4.4000000000000004</v>
          </cell>
          <cell r="E448">
            <v>4.5999999999999996</v>
          </cell>
          <cell r="F448">
            <v>4.8</v>
          </cell>
          <cell r="G448" t="str">
            <v>-</v>
          </cell>
          <cell r="I448" t="str">
            <v>-</v>
          </cell>
          <cell r="J448">
            <v>4.5999999999999996</v>
          </cell>
          <cell r="K448">
            <v>4.9000000000000004</v>
          </cell>
          <cell r="L448">
            <v>5.2</v>
          </cell>
          <cell r="M448">
            <v>5.5</v>
          </cell>
          <cell r="N448">
            <v>5.7</v>
          </cell>
          <cell r="O448">
            <v>6</v>
          </cell>
          <cell r="P448">
            <v>6.2</v>
          </cell>
        </row>
        <row r="449">
          <cell r="B449" t="str">
            <v>VISTA ALEGRE DO PRATA</v>
          </cell>
          <cell r="C449" t="str">
            <v>-</v>
          </cell>
          <cell r="D449">
            <v>5.9</v>
          </cell>
          <cell r="E449" t="str">
            <v>-</v>
          </cell>
          <cell r="F449">
            <v>8.1999999999999993</v>
          </cell>
          <cell r="G449" t="str">
            <v>-</v>
          </cell>
          <cell r="I449" t="str">
            <v>-</v>
          </cell>
          <cell r="J449">
            <v>6</v>
          </cell>
          <cell r="K449">
            <v>6.3</v>
          </cell>
          <cell r="L449">
            <v>6.5</v>
          </cell>
          <cell r="M449">
            <v>6.7</v>
          </cell>
          <cell r="N449">
            <v>6.9</v>
          </cell>
          <cell r="O449">
            <v>7.1</v>
          </cell>
          <cell r="P449">
            <v>7.3</v>
          </cell>
        </row>
        <row r="450">
          <cell r="B450" t="str">
            <v>VISTA GAUCHA</v>
          </cell>
          <cell r="C450" t="str">
            <v>-</v>
          </cell>
          <cell r="D450" t="str">
            <v>-</v>
          </cell>
          <cell r="E450" t="str">
            <v>-</v>
          </cell>
          <cell r="F450">
            <v>4.8</v>
          </cell>
          <cell r="G450" t="str">
            <v>-</v>
          </cell>
          <cell r="I450" t="str">
            <v>-</v>
          </cell>
          <cell r="J450" t="str">
            <v>-</v>
          </cell>
          <cell r="K450" t="str">
            <v>-</v>
          </cell>
          <cell r="L450">
            <v>5.0999999999999996</v>
          </cell>
          <cell r="M450">
            <v>5.3</v>
          </cell>
          <cell r="N450">
            <v>5.6</v>
          </cell>
          <cell r="O450">
            <v>5.9</v>
          </cell>
          <cell r="P450">
            <v>6.1</v>
          </cell>
        </row>
        <row r="451">
          <cell r="B451" t="str">
            <v>WESTFALIA</v>
          </cell>
          <cell r="C451" t="str">
            <v>-</v>
          </cell>
          <cell r="D451">
            <v>5.9</v>
          </cell>
          <cell r="E451" t="str">
            <v>-</v>
          </cell>
          <cell r="F451">
            <v>6.3</v>
          </cell>
          <cell r="G451">
            <v>6.2</v>
          </cell>
          <cell r="I451" t="str">
            <v>-</v>
          </cell>
          <cell r="J451">
            <v>6.1</v>
          </cell>
          <cell r="K451">
            <v>6.3</v>
          </cell>
          <cell r="L451">
            <v>6.6</v>
          </cell>
          <cell r="M451">
            <v>6.8</v>
          </cell>
          <cell r="N451">
            <v>7</v>
          </cell>
          <cell r="O451">
            <v>7.2</v>
          </cell>
          <cell r="P451">
            <v>7.3</v>
          </cell>
        </row>
        <row r="452">
          <cell r="B452" t="str">
            <v>XANGRI-LA</v>
          </cell>
          <cell r="C452">
            <v>4</v>
          </cell>
          <cell r="D452">
            <v>4.0999999999999996</v>
          </cell>
          <cell r="E452">
            <v>4.7</v>
          </cell>
          <cell r="F452">
            <v>5.2</v>
          </cell>
          <cell r="G452">
            <v>4.8</v>
          </cell>
          <cell r="I452">
            <v>4</v>
          </cell>
          <cell r="J452">
            <v>4.4000000000000004</v>
          </cell>
          <cell r="K452">
            <v>4.8</v>
          </cell>
          <cell r="L452">
            <v>5.0999999999999996</v>
          </cell>
          <cell r="M452">
            <v>5.3</v>
          </cell>
          <cell r="N452">
            <v>5.6</v>
          </cell>
          <cell r="O452">
            <v>5.9</v>
          </cell>
          <cell r="P452">
            <v>6.2</v>
          </cell>
        </row>
      </sheetData>
      <sheetData sheetId="2">
        <row r="1">
          <cell r="B1" t="str">
            <v>8ª SERIE/ 9º ANO</v>
          </cell>
        </row>
        <row r="2">
          <cell r="B2" t="str">
            <v>MUNICÍPIOS</v>
          </cell>
          <cell r="C2">
            <v>2005</v>
          </cell>
          <cell r="D2">
            <v>2007</v>
          </cell>
          <cell r="E2">
            <v>2009</v>
          </cell>
          <cell r="F2">
            <v>2011</v>
          </cell>
          <cell r="G2">
            <v>2013</v>
          </cell>
          <cell r="H2">
            <v>2005</v>
          </cell>
          <cell r="I2">
            <v>2007</v>
          </cell>
          <cell r="J2">
            <v>2009</v>
          </cell>
          <cell r="K2">
            <v>2011</v>
          </cell>
          <cell r="L2">
            <v>2013</v>
          </cell>
          <cell r="M2">
            <v>2015</v>
          </cell>
          <cell r="N2">
            <v>2017</v>
          </cell>
          <cell r="O2">
            <v>2019</v>
          </cell>
          <cell r="P2">
            <v>2021</v>
          </cell>
        </row>
        <row r="3">
          <cell r="B3" t="str">
            <v>BARAÚNA</v>
          </cell>
          <cell r="C3">
            <v>1.7</v>
          </cell>
          <cell r="D3">
            <v>2.7</v>
          </cell>
          <cell r="E3">
            <v>3</v>
          </cell>
          <cell r="F3">
            <v>2.9</v>
          </cell>
          <cell r="G3">
            <v>4.5</v>
          </cell>
          <cell r="I3">
            <v>1.8</v>
          </cell>
          <cell r="J3">
            <v>2</v>
          </cell>
          <cell r="K3">
            <v>2.4</v>
          </cell>
          <cell r="L3">
            <v>2.9</v>
          </cell>
          <cell r="M3">
            <v>3.3</v>
          </cell>
          <cell r="N3">
            <v>3.6</v>
          </cell>
          <cell r="O3">
            <v>3.8</v>
          </cell>
          <cell r="P3">
            <v>4.0999999999999996</v>
          </cell>
        </row>
        <row r="4">
          <cell r="B4" t="str">
            <v>DOM EXPEDITO LOPES</v>
          </cell>
          <cell r="C4">
            <v>2.8</v>
          </cell>
          <cell r="D4">
            <v>3.3</v>
          </cell>
          <cell r="E4">
            <v>3.6</v>
          </cell>
          <cell r="F4">
            <v>3.8</v>
          </cell>
          <cell r="G4">
            <v>4.2</v>
          </cell>
          <cell r="I4">
            <v>2.9</v>
          </cell>
          <cell r="J4">
            <v>3.1</v>
          </cell>
          <cell r="K4">
            <v>3.4</v>
          </cell>
          <cell r="L4">
            <v>3.8</v>
          </cell>
          <cell r="M4">
            <v>4.2</v>
          </cell>
          <cell r="N4">
            <v>4.5</v>
          </cell>
          <cell r="O4">
            <v>4.7</v>
          </cell>
          <cell r="P4">
            <v>5</v>
          </cell>
        </row>
        <row r="5">
          <cell r="B5" t="str">
            <v>DIAS D` ÁVILA</v>
          </cell>
          <cell r="C5">
            <v>2.1</v>
          </cell>
          <cell r="D5">
            <v>2.4</v>
          </cell>
          <cell r="E5">
            <v>2.2999999999999998</v>
          </cell>
          <cell r="F5">
            <v>2.9</v>
          </cell>
          <cell r="G5">
            <v>2.7</v>
          </cell>
          <cell r="I5">
            <v>2.2000000000000002</v>
          </cell>
          <cell r="J5">
            <v>2.5</v>
          </cell>
          <cell r="K5">
            <v>2.9</v>
          </cell>
          <cell r="L5">
            <v>3.4</v>
          </cell>
          <cell r="M5">
            <v>3.9</v>
          </cell>
          <cell r="N5">
            <v>4.0999999999999996</v>
          </cell>
          <cell r="O5">
            <v>4.4000000000000004</v>
          </cell>
          <cell r="P5">
            <v>4.7</v>
          </cell>
        </row>
        <row r="6">
          <cell r="B6" t="str">
            <v>CARIDADE DO PIAUÍ</v>
          </cell>
          <cell r="C6">
            <v>2.7</v>
          </cell>
          <cell r="D6">
            <v>2.6</v>
          </cell>
          <cell r="E6">
            <v>3</v>
          </cell>
          <cell r="F6">
            <v>2.9</v>
          </cell>
          <cell r="G6">
            <v>3.4</v>
          </cell>
          <cell r="I6">
            <v>2.7</v>
          </cell>
          <cell r="J6">
            <v>2.8</v>
          </cell>
          <cell r="K6">
            <v>3.1</v>
          </cell>
          <cell r="L6">
            <v>3.5</v>
          </cell>
          <cell r="M6">
            <v>3.9</v>
          </cell>
          <cell r="N6">
            <v>4.2</v>
          </cell>
          <cell r="O6">
            <v>4.4000000000000004</v>
          </cell>
          <cell r="P6">
            <v>4.7</v>
          </cell>
        </row>
        <row r="7">
          <cell r="B7" t="str">
            <v>PAQUETÁ</v>
          </cell>
          <cell r="C7">
            <v>2.1</v>
          </cell>
          <cell r="D7">
            <v>3.3</v>
          </cell>
          <cell r="F7">
            <v>3.3</v>
          </cell>
          <cell r="G7">
            <v>2.9</v>
          </cell>
          <cell r="I7">
            <v>2.2000000000000002</v>
          </cell>
          <cell r="J7">
            <v>2.2999999999999998</v>
          </cell>
          <cell r="K7">
            <v>2.5</v>
          </cell>
          <cell r="L7">
            <v>2.9</v>
          </cell>
          <cell r="M7">
            <v>3.3</v>
          </cell>
          <cell r="N7">
            <v>3.5</v>
          </cell>
          <cell r="O7">
            <v>3.8</v>
          </cell>
          <cell r="P7">
            <v>4.0999999999999996</v>
          </cell>
        </row>
        <row r="8">
          <cell r="B8" t="str">
            <v>CURRAL NOVO DO PIAUÍ</v>
          </cell>
          <cell r="C8">
            <v>2.2000000000000002</v>
          </cell>
          <cell r="D8">
            <v>2.4</v>
          </cell>
          <cell r="E8">
            <v>2.9</v>
          </cell>
          <cell r="F8">
            <v>2.8</v>
          </cell>
          <cell r="G8">
            <v>2.9</v>
          </cell>
          <cell r="I8">
            <v>2.2999999999999998</v>
          </cell>
          <cell r="J8">
            <v>2.4</v>
          </cell>
          <cell r="K8">
            <v>2.7</v>
          </cell>
          <cell r="L8">
            <v>3</v>
          </cell>
          <cell r="M8">
            <v>3.4</v>
          </cell>
          <cell r="N8">
            <v>3.7</v>
          </cell>
          <cell r="O8">
            <v>3.9</v>
          </cell>
          <cell r="P8">
            <v>4.2</v>
          </cell>
        </row>
        <row r="9">
          <cell r="B9" t="str">
            <v>BARRA DE SANTA ROSA</v>
          </cell>
          <cell r="C9">
            <v>2.5</v>
          </cell>
          <cell r="D9">
            <v>2.2999999999999998</v>
          </cell>
          <cell r="E9">
            <v>2.8</v>
          </cell>
          <cell r="F9">
            <v>2.8</v>
          </cell>
          <cell r="G9">
            <v>3.5</v>
          </cell>
          <cell r="I9">
            <v>2.5</v>
          </cell>
          <cell r="J9">
            <v>2.7</v>
          </cell>
          <cell r="K9">
            <v>3</v>
          </cell>
          <cell r="L9">
            <v>3.4</v>
          </cell>
          <cell r="M9">
            <v>3.8</v>
          </cell>
          <cell r="N9">
            <v>4</v>
          </cell>
          <cell r="O9">
            <v>4.3</v>
          </cell>
          <cell r="P9">
            <v>4.5999999999999996</v>
          </cell>
        </row>
        <row r="10">
          <cell r="B10" t="str">
            <v>CUITÉ</v>
          </cell>
          <cell r="C10">
            <v>1.9</v>
          </cell>
          <cell r="D10">
            <v>2.1</v>
          </cell>
          <cell r="E10">
            <v>2.7</v>
          </cell>
          <cell r="F10">
            <v>3.7</v>
          </cell>
          <cell r="G10">
            <v>3.8</v>
          </cell>
          <cell r="I10">
            <v>2</v>
          </cell>
          <cell r="J10">
            <v>2.2000000000000002</v>
          </cell>
          <cell r="K10">
            <v>2.6</v>
          </cell>
          <cell r="L10">
            <v>3.1</v>
          </cell>
          <cell r="M10">
            <v>3.6</v>
          </cell>
          <cell r="N10">
            <v>3.8</v>
          </cell>
          <cell r="O10">
            <v>4.0999999999999996</v>
          </cell>
          <cell r="P10">
            <v>4.4000000000000004</v>
          </cell>
        </row>
        <row r="11">
          <cell r="B11" t="str">
            <v>NOVA PALMEIRA</v>
          </cell>
          <cell r="C11">
            <v>2</v>
          </cell>
          <cell r="D11">
            <v>2.8</v>
          </cell>
          <cell r="E11">
            <v>2.8</v>
          </cell>
          <cell r="G11">
            <v>3.5</v>
          </cell>
          <cell r="I11">
            <v>2.1</v>
          </cell>
          <cell r="J11">
            <v>2.4</v>
          </cell>
          <cell r="K11">
            <v>2.9</v>
          </cell>
          <cell r="L11">
            <v>3.4</v>
          </cell>
          <cell r="M11">
            <v>3.9</v>
          </cell>
          <cell r="N11">
            <v>4.0999999999999996</v>
          </cell>
          <cell r="O11">
            <v>4.4000000000000004</v>
          </cell>
          <cell r="P11">
            <v>4.7</v>
          </cell>
        </row>
        <row r="12">
          <cell r="B12" t="str">
            <v>NOVA FLORESTA</v>
          </cell>
          <cell r="C12">
            <v>2.1</v>
          </cell>
          <cell r="D12">
            <v>2.6</v>
          </cell>
          <cell r="E12">
            <v>2.8</v>
          </cell>
          <cell r="F12">
            <v>3.2</v>
          </cell>
          <cell r="G12">
            <v>3.4</v>
          </cell>
          <cell r="I12">
            <v>2.2000000000000002</v>
          </cell>
          <cell r="J12">
            <v>2.4</v>
          </cell>
          <cell r="K12">
            <v>2.6</v>
          </cell>
          <cell r="L12">
            <v>3</v>
          </cell>
          <cell r="M12">
            <v>3.4</v>
          </cell>
          <cell r="N12">
            <v>3.7</v>
          </cell>
          <cell r="O12">
            <v>4</v>
          </cell>
          <cell r="P12">
            <v>4.2</v>
          </cell>
        </row>
        <row r="13">
          <cell r="B13" t="str">
            <v>CUMARU</v>
          </cell>
          <cell r="C13">
            <v>2.4</v>
          </cell>
          <cell r="D13">
            <v>2.5</v>
          </cell>
          <cell r="E13">
            <v>3</v>
          </cell>
          <cell r="F13">
            <v>2.7</v>
          </cell>
          <cell r="G13">
            <v>2.9</v>
          </cell>
          <cell r="I13">
            <v>2.5</v>
          </cell>
          <cell r="J13">
            <v>2.6</v>
          </cell>
          <cell r="K13">
            <v>2.9</v>
          </cell>
          <cell r="L13">
            <v>3.3</v>
          </cell>
          <cell r="M13">
            <v>3.7</v>
          </cell>
          <cell r="N13">
            <v>3.9</v>
          </cell>
          <cell r="O13">
            <v>4.2</v>
          </cell>
          <cell r="P13">
            <v>4.5</v>
          </cell>
        </row>
        <row r="14">
          <cell r="B14" t="str">
            <v>ALEGRETE DO PIAUÍ</v>
          </cell>
          <cell r="C14">
            <v>3.3</v>
          </cell>
          <cell r="D14">
            <v>3.3</v>
          </cell>
          <cell r="E14">
            <v>2.8</v>
          </cell>
          <cell r="F14">
            <v>4.2</v>
          </cell>
          <cell r="G14">
            <v>3.5</v>
          </cell>
          <cell r="I14">
            <v>3.3</v>
          </cell>
          <cell r="J14">
            <v>3.5</v>
          </cell>
          <cell r="K14">
            <v>3.8</v>
          </cell>
          <cell r="L14">
            <v>4.2</v>
          </cell>
          <cell r="M14">
            <v>4.5999999999999996</v>
          </cell>
          <cell r="N14">
            <v>4.8</v>
          </cell>
          <cell r="O14">
            <v>5.0999999999999996</v>
          </cell>
          <cell r="P14">
            <v>5.3</v>
          </cell>
        </row>
        <row r="15">
          <cell r="B15" t="str">
            <v>PICOS</v>
          </cell>
          <cell r="C15">
            <v>2.6</v>
          </cell>
          <cell r="D15">
            <v>3.2</v>
          </cell>
          <cell r="E15">
            <v>3.1</v>
          </cell>
          <cell r="F15">
            <v>3.2</v>
          </cell>
          <cell r="G15" t="str">
            <v>***</v>
          </cell>
          <cell r="I15">
            <v>2.6</v>
          </cell>
          <cell r="J15">
            <v>2.8</v>
          </cell>
          <cell r="K15">
            <v>3</v>
          </cell>
          <cell r="L15">
            <v>3.4</v>
          </cell>
          <cell r="M15">
            <v>3.8</v>
          </cell>
          <cell r="N15">
            <v>4.0999999999999996</v>
          </cell>
          <cell r="O15">
            <v>4.3</v>
          </cell>
          <cell r="P15">
            <v>4.5999999999999996</v>
          </cell>
        </row>
        <row r="16">
          <cell r="B16" t="str">
            <v>BOCAÍNA</v>
          </cell>
          <cell r="C16">
            <v>2.5</v>
          </cell>
          <cell r="D16">
            <v>4.2</v>
          </cell>
          <cell r="E16">
            <v>3.8</v>
          </cell>
          <cell r="F16">
            <v>4.0999999999999996</v>
          </cell>
          <cell r="G16">
            <v>4.0999999999999996</v>
          </cell>
          <cell r="I16">
            <v>2.6</v>
          </cell>
          <cell r="J16">
            <v>2.7</v>
          </cell>
          <cell r="K16">
            <v>3</v>
          </cell>
          <cell r="L16">
            <v>3.4</v>
          </cell>
          <cell r="M16">
            <v>3.7</v>
          </cell>
          <cell r="N16">
            <v>4</v>
          </cell>
          <cell r="O16">
            <v>4.3</v>
          </cell>
          <cell r="P16">
            <v>4.5999999999999996</v>
          </cell>
        </row>
        <row r="17">
          <cell r="B17" t="str">
            <v>PAES LANDIM</v>
          </cell>
          <cell r="D17">
            <v>3.6</v>
          </cell>
          <cell r="E17">
            <v>3.7</v>
          </cell>
          <cell r="G17">
            <v>3.3</v>
          </cell>
          <cell r="J17">
            <v>3.6</v>
          </cell>
          <cell r="K17">
            <v>3.9</v>
          </cell>
          <cell r="L17">
            <v>4.2</v>
          </cell>
          <cell r="M17">
            <v>4.5</v>
          </cell>
          <cell r="N17">
            <v>4.8</v>
          </cell>
          <cell r="O17">
            <v>5</v>
          </cell>
          <cell r="P17">
            <v>5.3</v>
          </cell>
        </row>
        <row r="18">
          <cell r="B18" t="str">
            <v>FRONTEIRAS</v>
          </cell>
          <cell r="C18">
            <v>3</v>
          </cell>
          <cell r="D18">
            <v>4.2</v>
          </cell>
          <cell r="E18">
            <v>3.9</v>
          </cell>
          <cell r="F18">
            <v>3.8</v>
          </cell>
          <cell r="G18">
            <v>4</v>
          </cell>
          <cell r="I18">
            <v>3</v>
          </cell>
          <cell r="J18">
            <v>3.2</v>
          </cell>
          <cell r="K18">
            <v>3.5</v>
          </cell>
          <cell r="L18">
            <v>3.9</v>
          </cell>
          <cell r="M18">
            <v>4.2</v>
          </cell>
          <cell r="N18">
            <v>4.5</v>
          </cell>
          <cell r="O18">
            <v>4.8</v>
          </cell>
          <cell r="P18">
            <v>5</v>
          </cell>
        </row>
        <row r="19">
          <cell r="B19" t="str">
            <v>SÃO JOÃO DO PIAUÍ</v>
          </cell>
          <cell r="C19">
            <v>2.7</v>
          </cell>
          <cell r="D19">
            <v>3.3</v>
          </cell>
          <cell r="E19">
            <v>3.4</v>
          </cell>
          <cell r="F19">
            <v>3.4</v>
          </cell>
          <cell r="G19">
            <v>2.9</v>
          </cell>
          <cell r="I19">
            <v>2.7</v>
          </cell>
          <cell r="J19">
            <v>2.9</v>
          </cell>
          <cell r="K19">
            <v>3.1</v>
          </cell>
          <cell r="L19">
            <v>3.5</v>
          </cell>
          <cell r="M19">
            <v>3.9</v>
          </cell>
          <cell r="N19">
            <v>4.2</v>
          </cell>
          <cell r="O19">
            <v>4.4000000000000004</v>
          </cell>
          <cell r="P19">
            <v>4.7</v>
          </cell>
        </row>
        <row r="20">
          <cell r="B20" t="str">
            <v>SÃO JULIÃO</v>
          </cell>
          <cell r="D20">
            <v>2.8</v>
          </cell>
          <cell r="E20">
            <v>3.2</v>
          </cell>
          <cell r="F20">
            <v>3.4</v>
          </cell>
          <cell r="G20">
            <v>3.6</v>
          </cell>
          <cell r="J20">
            <v>2.8</v>
          </cell>
          <cell r="K20">
            <v>3</v>
          </cell>
          <cell r="L20">
            <v>3.4</v>
          </cell>
          <cell r="M20">
            <v>3.7</v>
          </cell>
          <cell r="N20">
            <v>4</v>
          </cell>
          <cell r="O20">
            <v>4.2</v>
          </cell>
          <cell r="P20">
            <v>4.5</v>
          </cell>
        </row>
        <row r="21">
          <cell r="B21" t="str">
            <v>DIANÓPOLIS</v>
          </cell>
        </row>
        <row r="22">
          <cell r="B22" t="str">
            <v>ITAMBACURI</v>
          </cell>
          <cell r="C22">
            <v>2.7</v>
          </cell>
          <cell r="D22">
            <v>2.6</v>
          </cell>
          <cell r="E22">
            <v>3</v>
          </cell>
          <cell r="F22">
            <v>3</v>
          </cell>
          <cell r="G22">
            <v>4.0999999999999996</v>
          </cell>
          <cell r="I22">
            <v>2.8</v>
          </cell>
          <cell r="J22">
            <v>2.9</v>
          </cell>
          <cell r="K22">
            <v>3.2</v>
          </cell>
          <cell r="L22">
            <v>3.6</v>
          </cell>
          <cell r="M22">
            <v>3.9</v>
          </cell>
          <cell r="N22">
            <v>4.2</v>
          </cell>
          <cell r="O22">
            <v>4.5</v>
          </cell>
          <cell r="P22">
            <v>4.7</v>
          </cell>
        </row>
        <row r="23">
          <cell r="B23" t="str">
            <v>DIVINÓPOLIS</v>
          </cell>
          <cell r="C23">
            <v>0.8</v>
          </cell>
          <cell r="D23">
            <v>4.7</v>
          </cell>
          <cell r="E23">
            <v>4.4000000000000004</v>
          </cell>
          <cell r="F23">
            <v>5.0999999999999996</v>
          </cell>
          <cell r="G23">
            <v>4.5</v>
          </cell>
          <cell r="I23">
            <v>3.8</v>
          </cell>
          <cell r="J23">
            <v>4</v>
          </cell>
          <cell r="K23">
            <v>4.2</v>
          </cell>
          <cell r="L23">
            <v>4.5999999999999996</v>
          </cell>
          <cell r="M23">
            <v>5</v>
          </cell>
          <cell r="N23">
            <v>5.3</v>
          </cell>
          <cell r="O23">
            <v>5.5</v>
          </cell>
          <cell r="P23">
            <v>5.7</v>
          </cell>
        </row>
        <row r="24">
          <cell r="B24" t="str">
            <v>SÃO GONÇALO DO PARÁ</v>
          </cell>
        </row>
        <row r="25">
          <cell r="B25" t="str">
            <v>DIONÍSIO CERQUEIRA</v>
          </cell>
        </row>
        <row r="26">
          <cell r="B26" t="str">
            <v>NOVA CANTU</v>
          </cell>
        </row>
        <row r="27">
          <cell r="B27" t="str">
            <v>MAMBORÉ</v>
          </cell>
        </row>
        <row r="28">
          <cell r="B28" t="str">
            <v>SANTA CRUZ DO MONTE CASTELO</v>
          </cell>
        </row>
        <row r="29">
          <cell r="B29" t="str">
            <v>SÃO CARLOS DO IVAÍ</v>
          </cell>
        </row>
        <row r="30">
          <cell r="B30" t="str">
            <v>MARQUINHO</v>
          </cell>
        </row>
        <row r="31">
          <cell r="B31" t="str">
            <v>RIO BONITO DO IGUAÇU</v>
          </cell>
        </row>
        <row r="32">
          <cell r="B32" t="str">
            <v>BOM JESUS DO SUL</v>
          </cell>
        </row>
        <row r="33">
          <cell r="B33" t="str">
            <v>BUTIÁ</v>
          </cell>
          <cell r="C33">
            <v>3.1</v>
          </cell>
          <cell r="D33">
            <v>3.1</v>
          </cell>
          <cell r="E33">
            <v>3.3</v>
          </cell>
          <cell r="F33">
            <v>3.5</v>
          </cell>
          <cell r="G33">
            <v>2.8</v>
          </cell>
          <cell r="I33">
            <v>3.1</v>
          </cell>
          <cell r="J33">
            <v>3.3</v>
          </cell>
          <cell r="K33">
            <v>3.5</v>
          </cell>
          <cell r="L33">
            <v>3.9</v>
          </cell>
          <cell r="M33">
            <v>4.3</v>
          </cell>
          <cell r="N33">
            <v>4.5999999999999996</v>
          </cell>
          <cell r="O33">
            <v>4.9000000000000004</v>
          </cell>
          <cell r="P33">
            <v>5.0999999999999996</v>
          </cell>
        </row>
        <row r="34">
          <cell r="B34" t="str">
            <v>PATIS</v>
          </cell>
          <cell r="D34">
            <v>5</v>
          </cell>
          <cell r="E34">
            <v>3.5</v>
          </cell>
          <cell r="F34">
            <v>3.7</v>
          </cell>
          <cell r="G34" t="str">
            <v>***</v>
          </cell>
          <cell r="J34">
            <v>3.6</v>
          </cell>
          <cell r="K34">
            <v>3.8</v>
          </cell>
          <cell r="L34">
            <v>4.0999999999999996</v>
          </cell>
          <cell r="M34">
            <v>4.5</v>
          </cell>
          <cell r="N34">
            <v>4.7</v>
          </cell>
          <cell r="O34">
            <v>5</v>
          </cell>
          <cell r="P34">
            <v>5.2</v>
          </cell>
        </row>
        <row r="35">
          <cell r="B35" t="str">
            <v>AGUA SANTA</v>
          </cell>
          <cell r="C35" t="str">
            <v>-</v>
          </cell>
          <cell r="D35">
            <v>4.4000000000000004</v>
          </cell>
          <cell r="E35">
            <v>4.8</v>
          </cell>
          <cell r="F35">
            <v>4.5</v>
          </cell>
          <cell r="G35">
            <v>4.5999999999999996</v>
          </cell>
          <cell r="I35" t="str">
            <v>-</v>
          </cell>
          <cell r="J35">
            <v>4.5</v>
          </cell>
          <cell r="K35">
            <v>4.7</v>
          </cell>
          <cell r="L35">
            <v>5</v>
          </cell>
          <cell r="M35">
            <v>5.4</v>
          </cell>
          <cell r="N35">
            <v>5.6</v>
          </cell>
          <cell r="O35">
            <v>5.8</v>
          </cell>
          <cell r="P35">
            <v>6.1</v>
          </cell>
        </row>
        <row r="36">
          <cell r="B36" t="str">
            <v>AGUDO</v>
          </cell>
          <cell r="C36" t="str">
            <v>-</v>
          </cell>
          <cell r="D36">
            <v>3.8</v>
          </cell>
          <cell r="E36">
            <v>4.4000000000000004</v>
          </cell>
          <cell r="F36">
            <v>4.7</v>
          </cell>
          <cell r="G36">
            <v>4.3</v>
          </cell>
          <cell r="I36" t="str">
            <v>-</v>
          </cell>
          <cell r="J36">
            <v>3.9</v>
          </cell>
          <cell r="K36">
            <v>4.0999999999999996</v>
          </cell>
          <cell r="L36">
            <v>4.5</v>
          </cell>
          <cell r="M36">
            <v>4.8</v>
          </cell>
          <cell r="N36">
            <v>5.0999999999999996</v>
          </cell>
          <cell r="O36">
            <v>5.3</v>
          </cell>
          <cell r="P36">
            <v>5.6</v>
          </cell>
        </row>
        <row r="37">
          <cell r="B37" t="str">
            <v>AJURICABA</v>
          </cell>
          <cell r="C37" t="str">
            <v>-</v>
          </cell>
          <cell r="D37">
            <v>5</v>
          </cell>
          <cell r="E37">
            <v>5</v>
          </cell>
          <cell r="F37" t="str">
            <v>-</v>
          </cell>
          <cell r="G37" t="str">
            <v>-</v>
          </cell>
          <cell r="I37" t="str">
            <v>-</v>
          </cell>
          <cell r="J37">
            <v>5.0999999999999996</v>
          </cell>
          <cell r="K37">
            <v>5.3</v>
          </cell>
          <cell r="L37">
            <v>5.6</v>
          </cell>
          <cell r="M37">
            <v>5.9</v>
          </cell>
          <cell r="N37">
            <v>6.1</v>
          </cell>
          <cell r="O37">
            <v>6.3</v>
          </cell>
          <cell r="P37">
            <v>6.5</v>
          </cell>
        </row>
        <row r="38">
          <cell r="B38" t="str">
            <v>ALEGRETE</v>
          </cell>
          <cell r="C38">
            <v>3.4</v>
          </cell>
          <cell r="D38">
            <v>3.6</v>
          </cell>
          <cell r="E38">
            <v>3</v>
          </cell>
          <cell r="F38">
            <v>3.8</v>
          </cell>
          <cell r="G38">
            <v>3.7</v>
          </cell>
          <cell r="I38">
            <v>3.5</v>
          </cell>
          <cell r="J38">
            <v>3.6</v>
          </cell>
          <cell r="K38">
            <v>3.9</v>
          </cell>
          <cell r="L38">
            <v>4.3</v>
          </cell>
          <cell r="M38">
            <v>4.7</v>
          </cell>
          <cell r="N38">
            <v>4.9000000000000004</v>
          </cell>
          <cell r="O38">
            <v>5.2</v>
          </cell>
          <cell r="P38">
            <v>5.4</v>
          </cell>
        </row>
        <row r="39">
          <cell r="B39" t="str">
            <v>ALEGRIA</v>
          </cell>
          <cell r="C39" t="str">
            <v>-</v>
          </cell>
          <cell r="D39" t="str">
            <v>-</v>
          </cell>
          <cell r="E39" t="str">
            <v>-</v>
          </cell>
          <cell r="F39" t="str">
            <v>-</v>
          </cell>
          <cell r="G39">
            <v>4.5</v>
          </cell>
          <cell r="I39" t="str">
            <v>-</v>
          </cell>
          <cell r="J39" t="str">
            <v>-</v>
          </cell>
          <cell r="K39" t="str">
            <v>-</v>
          </cell>
          <cell r="L39" t="str">
            <v>-</v>
          </cell>
          <cell r="M39">
            <v>4.7</v>
          </cell>
          <cell r="N39">
            <v>5</v>
          </cell>
          <cell r="O39">
            <v>5.2</v>
          </cell>
          <cell r="P39">
            <v>5.5</v>
          </cell>
        </row>
        <row r="40">
          <cell r="B40" t="str">
            <v>ALVORADA</v>
          </cell>
          <cell r="C40">
            <v>3.1</v>
          </cell>
          <cell r="D40">
            <v>3.3</v>
          </cell>
          <cell r="E40">
            <v>3.1</v>
          </cell>
          <cell r="F40">
            <v>3.4</v>
          </cell>
          <cell r="G40">
            <v>3.4</v>
          </cell>
          <cell r="I40">
            <v>3.1</v>
          </cell>
          <cell r="J40">
            <v>3.3</v>
          </cell>
          <cell r="K40">
            <v>3.6</v>
          </cell>
          <cell r="L40">
            <v>4</v>
          </cell>
          <cell r="M40">
            <v>4.4000000000000004</v>
          </cell>
          <cell r="N40">
            <v>4.5999999999999996</v>
          </cell>
          <cell r="O40">
            <v>4.9000000000000004</v>
          </cell>
          <cell r="P40">
            <v>5.0999999999999996</v>
          </cell>
        </row>
        <row r="41">
          <cell r="B41" t="str">
            <v>AMARAL FERRADOR</v>
          </cell>
          <cell r="C41" t="str">
            <v>-</v>
          </cell>
          <cell r="D41">
            <v>3.1</v>
          </cell>
          <cell r="E41">
            <v>2.8</v>
          </cell>
          <cell r="F41">
            <v>3.9</v>
          </cell>
          <cell r="G41" t="str">
            <v>-</v>
          </cell>
          <cell r="I41" t="str">
            <v>-</v>
          </cell>
          <cell r="J41">
            <v>3.2</v>
          </cell>
          <cell r="K41">
            <v>3.4</v>
          </cell>
          <cell r="L41">
            <v>3.7</v>
          </cell>
          <cell r="M41">
            <v>4.0999999999999996</v>
          </cell>
          <cell r="N41">
            <v>4.3</v>
          </cell>
          <cell r="O41">
            <v>4.5999999999999996</v>
          </cell>
          <cell r="P41">
            <v>4.8</v>
          </cell>
        </row>
        <row r="42">
          <cell r="B42" t="str">
            <v>AMETISTA DO SUL</v>
          </cell>
          <cell r="C42">
            <v>2.9</v>
          </cell>
          <cell r="D42">
            <v>4.5</v>
          </cell>
          <cell r="E42">
            <v>4.0999999999999996</v>
          </cell>
          <cell r="F42">
            <v>4.3</v>
          </cell>
          <cell r="G42">
            <v>3.7</v>
          </cell>
          <cell r="I42">
            <v>2.9</v>
          </cell>
          <cell r="J42">
            <v>3</v>
          </cell>
          <cell r="K42">
            <v>3.3</v>
          </cell>
          <cell r="L42">
            <v>3.7</v>
          </cell>
          <cell r="M42">
            <v>4.0999999999999996</v>
          </cell>
          <cell r="N42">
            <v>4.3</v>
          </cell>
          <cell r="O42">
            <v>4.5999999999999996</v>
          </cell>
          <cell r="P42">
            <v>4.9000000000000004</v>
          </cell>
        </row>
        <row r="43">
          <cell r="B43" t="str">
            <v>ANTONIO PRADO</v>
          </cell>
          <cell r="C43" t="str">
            <v>-</v>
          </cell>
          <cell r="D43">
            <v>3.4</v>
          </cell>
          <cell r="E43">
            <v>4.4000000000000004</v>
          </cell>
          <cell r="F43">
            <v>3.3</v>
          </cell>
          <cell r="G43" t="str">
            <v>-</v>
          </cell>
          <cell r="I43" t="str">
            <v>-</v>
          </cell>
          <cell r="J43">
            <v>3.5</v>
          </cell>
          <cell r="K43">
            <v>3.7</v>
          </cell>
          <cell r="L43">
            <v>4.0999999999999996</v>
          </cell>
          <cell r="M43">
            <v>4.4000000000000004</v>
          </cell>
          <cell r="N43">
            <v>4.7</v>
          </cell>
          <cell r="O43">
            <v>4.9000000000000004</v>
          </cell>
          <cell r="P43">
            <v>5.2</v>
          </cell>
        </row>
        <row r="44">
          <cell r="B44" t="str">
            <v>ARARICA</v>
          </cell>
          <cell r="C44">
            <v>3.4</v>
          </cell>
          <cell r="D44">
            <v>4</v>
          </cell>
          <cell r="E44">
            <v>4.5</v>
          </cell>
          <cell r="F44">
            <v>4.3</v>
          </cell>
          <cell r="G44">
            <v>4.5</v>
          </cell>
          <cell r="I44">
            <v>3.4</v>
          </cell>
          <cell r="J44">
            <v>3.6</v>
          </cell>
          <cell r="K44">
            <v>3.8</v>
          </cell>
          <cell r="L44">
            <v>4.2</v>
          </cell>
          <cell r="M44">
            <v>4.5999999999999996</v>
          </cell>
          <cell r="N44">
            <v>4.9000000000000004</v>
          </cell>
          <cell r="O44">
            <v>5.0999999999999996</v>
          </cell>
          <cell r="P44">
            <v>5.4</v>
          </cell>
        </row>
        <row r="45">
          <cell r="B45" t="str">
            <v>ARROIO DO MEIO</v>
          </cell>
          <cell r="C45">
            <v>4.9000000000000004</v>
          </cell>
          <cell r="D45">
            <v>4.8</v>
          </cell>
          <cell r="E45">
            <v>5.2</v>
          </cell>
          <cell r="F45">
            <v>4.9000000000000004</v>
          </cell>
          <cell r="G45">
            <v>4.9000000000000004</v>
          </cell>
          <cell r="I45">
            <v>5</v>
          </cell>
          <cell r="J45">
            <v>5.0999999999999996</v>
          </cell>
          <cell r="K45">
            <v>5.4</v>
          </cell>
          <cell r="L45">
            <v>5.7</v>
          </cell>
          <cell r="M45">
            <v>6.1</v>
          </cell>
          <cell r="N45">
            <v>6.3</v>
          </cell>
          <cell r="O45">
            <v>6.5</v>
          </cell>
          <cell r="P45">
            <v>6.7</v>
          </cell>
        </row>
        <row r="46">
          <cell r="B46" t="str">
            <v>ARROIO DO SAL</v>
          </cell>
          <cell r="C46" t="str">
            <v>-</v>
          </cell>
          <cell r="D46">
            <v>4.3</v>
          </cell>
          <cell r="E46">
            <v>4.5999999999999996</v>
          </cell>
          <cell r="F46">
            <v>4.5</v>
          </cell>
          <cell r="G46">
            <v>4.5</v>
          </cell>
          <cell r="I46" t="str">
            <v>-</v>
          </cell>
          <cell r="J46">
            <v>4.4000000000000004</v>
          </cell>
          <cell r="K46">
            <v>4.5999999999999996</v>
          </cell>
          <cell r="L46">
            <v>4.9000000000000004</v>
          </cell>
          <cell r="M46">
            <v>5.3</v>
          </cell>
          <cell r="N46">
            <v>5.5</v>
          </cell>
          <cell r="O46">
            <v>5.8</v>
          </cell>
          <cell r="P46">
            <v>6</v>
          </cell>
        </row>
        <row r="47">
          <cell r="B47" t="str">
            <v>ARROIO DO PADRE</v>
          </cell>
          <cell r="C47">
            <v>3.8</v>
          </cell>
          <cell r="D47">
            <v>2.5</v>
          </cell>
          <cell r="E47">
            <v>3.7</v>
          </cell>
          <cell r="F47">
            <v>3.6</v>
          </cell>
          <cell r="G47">
            <v>4.5</v>
          </cell>
          <cell r="I47">
            <v>3.8</v>
          </cell>
          <cell r="J47">
            <v>3.9</v>
          </cell>
          <cell r="K47">
            <v>4.2</v>
          </cell>
          <cell r="L47">
            <v>4.5999999999999996</v>
          </cell>
          <cell r="M47">
            <v>5</v>
          </cell>
          <cell r="N47">
            <v>5.2</v>
          </cell>
          <cell r="O47">
            <v>5.5</v>
          </cell>
          <cell r="P47">
            <v>5.7</v>
          </cell>
        </row>
        <row r="48">
          <cell r="B48" t="str">
            <v>ARROIO DOS RATOS</v>
          </cell>
          <cell r="C48">
            <v>2.8</v>
          </cell>
          <cell r="D48">
            <v>3</v>
          </cell>
          <cell r="E48">
            <v>3.8</v>
          </cell>
          <cell r="F48">
            <v>3.5</v>
          </cell>
          <cell r="G48">
            <v>3.7</v>
          </cell>
          <cell r="I48">
            <v>2.8</v>
          </cell>
          <cell r="J48">
            <v>3</v>
          </cell>
          <cell r="K48">
            <v>3.2</v>
          </cell>
          <cell r="L48">
            <v>3.6</v>
          </cell>
          <cell r="M48">
            <v>4</v>
          </cell>
          <cell r="N48">
            <v>4.3</v>
          </cell>
          <cell r="O48">
            <v>4.5</v>
          </cell>
          <cell r="P48">
            <v>4.8</v>
          </cell>
        </row>
        <row r="49">
          <cell r="B49" t="str">
            <v>ARROIO DO TIGRE</v>
          </cell>
          <cell r="C49" t="str">
            <v>-</v>
          </cell>
          <cell r="D49">
            <v>3.5</v>
          </cell>
          <cell r="E49" t="str">
            <v>-</v>
          </cell>
          <cell r="F49" t="str">
            <v>-</v>
          </cell>
          <cell r="G49" t="str">
            <v>-</v>
          </cell>
          <cell r="I49" t="str">
            <v>-</v>
          </cell>
          <cell r="J49">
            <v>3.6</v>
          </cell>
          <cell r="K49">
            <v>3.8</v>
          </cell>
          <cell r="L49">
            <v>4.0999999999999996</v>
          </cell>
          <cell r="M49">
            <v>4.5</v>
          </cell>
          <cell r="N49">
            <v>4.7</v>
          </cell>
          <cell r="O49">
            <v>5</v>
          </cell>
          <cell r="P49">
            <v>5.3</v>
          </cell>
        </row>
        <row r="50">
          <cell r="B50" t="str">
            <v>ARROIO GRANDE</v>
          </cell>
          <cell r="C50" t="str">
            <v>-</v>
          </cell>
          <cell r="D50">
            <v>2.8</v>
          </cell>
          <cell r="E50">
            <v>3.2</v>
          </cell>
          <cell r="F50">
            <v>3.3</v>
          </cell>
          <cell r="G50">
            <v>3</v>
          </cell>
          <cell r="I50" t="str">
            <v>-</v>
          </cell>
          <cell r="J50">
            <v>3</v>
          </cell>
          <cell r="K50">
            <v>3.2</v>
          </cell>
          <cell r="L50">
            <v>3.6</v>
          </cell>
          <cell r="M50">
            <v>3.9</v>
          </cell>
          <cell r="N50">
            <v>4.2</v>
          </cell>
          <cell r="O50">
            <v>4.4000000000000004</v>
          </cell>
          <cell r="P50">
            <v>4.7</v>
          </cell>
        </row>
        <row r="51">
          <cell r="B51" t="str">
            <v>ARVOREZINHA</v>
          </cell>
          <cell r="C51">
            <v>3.3</v>
          </cell>
          <cell r="D51">
            <v>3.8</v>
          </cell>
          <cell r="E51">
            <v>3.6</v>
          </cell>
          <cell r="F51">
            <v>2.9</v>
          </cell>
          <cell r="G51">
            <v>3.5</v>
          </cell>
          <cell r="I51">
            <v>3.4</v>
          </cell>
          <cell r="J51">
            <v>3.5</v>
          </cell>
          <cell r="K51">
            <v>3.8</v>
          </cell>
          <cell r="L51">
            <v>4.2</v>
          </cell>
          <cell r="M51">
            <v>4.5999999999999996</v>
          </cell>
          <cell r="N51">
            <v>4.8</v>
          </cell>
          <cell r="O51">
            <v>5.0999999999999996</v>
          </cell>
          <cell r="P51">
            <v>5.4</v>
          </cell>
        </row>
        <row r="52">
          <cell r="B52" t="str">
            <v>BAGE</v>
          </cell>
          <cell r="C52">
            <v>3.5</v>
          </cell>
          <cell r="D52">
            <v>3.7</v>
          </cell>
          <cell r="E52">
            <v>3.5</v>
          </cell>
          <cell r="F52">
            <v>3.5</v>
          </cell>
          <cell r="G52">
            <v>3.3</v>
          </cell>
          <cell r="I52">
            <v>3.6</v>
          </cell>
          <cell r="J52">
            <v>3.7</v>
          </cell>
          <cell r="K52">
            <v>4</v>
          </cell>
          <cell r="L52">
            <v>4.4000000000000004</v>
          </cell>
          <cell r="M52">
            <v>4.8</v>
          </cell>
          <cell r="N52">
            <v>5</v>
          </cell>
          <cell r="O52">
            <v>5.3</v>
          </cell>
          <cell r="P52">
            <v>5.5</v>
          </cell>
        </row>
        <row r="53">
          <cell r="B53" t="str">
            <v>BALNEARIO PINHAL</v>
          </cell>
          <cell r="C53">
            <v>2.4</v>
          </cell>
          <cell r="D53">
            <v>3.2</v>
          </cell>
          <cell r="E53">
            <v>2.9</v>
          </cell>
          <cell r="F53">
            <v>3.3</v>
          </cell>
          <cell r="G53">
            <v>3</v>
          </cell>
          <cell r="I53">
            <v>2.4</v>
          </cell>
          <cell r="J53">
            <v>2.5</v>
          </cell>
          <cell r="K53">
            <v>2.8</v>
          </cell>
          <cell r="L53">
            <v>3.2</v>
          </cell>
          <cell r="M53">
            <v>3.5</v>
          </cell>
          <cell r="N53">
            <v>3.8</v>
          </cell>
          <cell r="O53">
            <v>4.0999999999999996</v>
          </cell>
          <cell r="P53">
            <v>4.4000000000000004</v>
          </cell>
        </row>
        <row r="54">
          <cell r="B54" t="str">
            <v>BARAO</v>
          </cell>
          <cell r="C54" t="str">
            <v>-</v>
          </cell>
          <cell r="D54" t="str">
            <v>-</v>
          </cell>
          <cell r="E54" t="str">
            <v>-</v>
          </cell>
          <cell r="F54" t="str">
            <v>-</v>
          </cell>
          <cell r="G54">
            <v>4.5999999999999996</v>
          </cell>
          <cell r="I54" t="str">
            <v>-</v>
          </cell>
          <cell r="J54" t="str">
            <v>-</v>
          </cell>
          <cell r="K54" t="str">
            <v>-</v>
          </cell>
          <cell r="L54" t="str">
            <v>-</v>
          </cell>
          <cell r="M54">
            <v>4.9000000000000004</v>
          </cell>
          <cell r="N54">
            <v>5.0999999999999996</v>
          </cell>
          <cell r="O54">
            <v>5.4</v>
          </cell>
          <cell r="P54">
            <v>5.6</v>
          </cell>
        </row>
        <row r="55">
          <cell r="B55" t="str">
            <v>BARRA DO QUARAI</v>
          </cell>
          <cell r="C55">
            <v>3.4</v>
          </cell>
          <cell r="D55">
            <v>2.6</v>
          </cell>
          <cell r="E55">
            <v>3.3</v>
          </cell>
          <cell r="F55">
            <v>4</v>
          </cell>
          <cell r="G55">
            <v>3.9</v>
          </cell>
          <cell r="I55">
            <v>3.4</v>
          </cell>
          <cell r="J55">
            <v>3.6</v>
          </cell>
          <cell r="K55">
            <v>3.9</v>
          </cell>
          <cell r="L55">
            <v>4.3</v>
          </cell>
          <cell r="M55">
            <v>4.7</v>
          </cell>
          <cell r="N55">
            <v>4.9000000000000004</v>
          </cell>
          <cell r="O55">
            <v>5.2</v>
          </cell>
          <cell r="P55">
            <v>5.4</v>
          </cell>
        </row>
        <row r="56">
          <cell r="B56" t="str">
            <v>BARRA DO RIBEIRO</v>
          </cell>
          <cell r="C56" t="str">
            <v>-</v>
          </cell>
          <cell r="D56">
            <v>3.5</v>
          </cell>
          <cell r="E56">
            <v>4.0999999999999996</v>
          </cell>
          <cell r="F56">
            <v>4</v>
          </cell>
          <cell r="G56" t="str">
            <v>-</v>
          </cell>
          <cell r="I56" t="str">
            <v>-</v>
          </cell>
          <cell r="J56">
            <v>3.6</v>
          </cell>
          <cell r="K56">
            <v>3.8</v>
          </cell>
          <cell r="L56">
            <v>4.0999999999999996</v>
          </cell>
          <cell r="M56">
            <v>4.5</v>
          </cell>
          <cell r="N56">
            <v>4.7</v>
          </cell>
          <cell r="O56">
            <v>5</v>
          </cell>
          <cell r="P56">
            <v>5.2</v>
          </cell>
        </row>
        <row r="57">
          <cell r="B57" t="str">
            <v>BARRA FUNDA</v>
          </cell>
          <cell r="C57" t="str">
            <v>-</v>
          </cell>
          <cell r="D57">
            <v>4.9000000000000004</v>
          </cell>
          <cell r="E57">
            <v>4.7</v>
          </cell>
          <cell r="F57">
            <v>3.8</v>
          </cell>
          <cell r="G57" t="str">
            <v>-</v>
          </cell>
          <cell r="I57" t="str">
            <v>-</v>
          </cell>
          <cell r="J57">
            <v>5</v>
          </cell>
          <cell r="K57">
            <v>5.2</v>
          </cell>
          <cell r="L57">
            <v>5.5</v>
          </cell>
          <cell r="M57">
            <v>5.8</v>
          </cell>
          <cell r="N57">
            <v>6</v>
          </cell>
          <cell r="O57">
            <v>6.2</v>
          </cell>
          <cell r="P57">
            <v>6.4</v>
          </cell>
        </row>
        <row r="58">
          <cell r="B58" t="str">
            <v>BARROS CASSAL</v>
          </cell>
          <cell r="C58" t="str">
            <v>-</v>
          </cell>
          <cell r="D58" t="str">
            <v>-</v>
          </cell>
          <cell r="E58" t="str">
            <v>-</v>
          </cell>
          <cell r="F58" t="str">
            <v>-</v>
          </cell>
          <cell r="G58">
            <v>3.8</v>
          </cell>
          <cell r="I58" t="str">
            <v>-</v>
          </cell>
          <cell r="J58" t="str">
            <v>-</v>
          </cell>
          <cell r="K58" t="str">
            <v>-</v>
          </cell>
          <cell r="L58" t="str">
            <v>-</v>
          </cell>
          <cell r="M58">
            <v>4</v>
          </cell>
          <cell r="N58">
            <v>4.3</v>
          </cell>
          <cell r="O58">
            <v>4.5</v>
          </cell>
          <cell r="P58">
            <v>4.8</v>
          </cell>
        </row>
        <row r="59">
          <cell r="B59" t="str">
            <v>BENJAMIN CONSTANT DO SUL</v>
          </cell>
          <cell r="C59" t="str">
            <v>-</v>
          </cell>
          <cell r="D59">
            <v>3.5</v>
          </cell>
          <cell r="E59">
            <v>4.7</v>
          </cell>
          <cell r="F59" t="str">
            <v>-</v>
          </cell>
          <cell r="G59">
            <v>4.7</v>
          </cell>
          <cell r="I59" t="str">
            <v>-</v>
          </cell>
          <cell r="J59">
            <v>3.6</v>
          </cell>
          <cell r="K59">
            <v>3.8</v>
          </cell>
          <cell r="L59">
            <v>4.0999999999999996</v>
          </cell>
          <cell r="M59">
            <v>4.5</v>
          </cell>
          <cell r="N59">
            <v>4.7</v>
          </cell>
          <cell r="O59">
            <v>5</v>
          </cell>
          <cell r="P59">
            <v>5.2</v>
          </cell>
        </row>
        <row r="60">
          <cell r="B60" t="str">
            <v>BENTO GONCALVES</v>
          </cell>
          <cell r="C60">
            <v>4.0999999999999996</v>
          </cell>
          <cell r="D60">
            <v>4.2</v>
          </cell>
          <cell r="E60">
            <v>4.5</v>
          </cell>
          <cell r="F60">
            <v>5.3</v>
          </cell>
          <cell r="G60">
            <v>4.3</v>
          </cell>
          <cell r="I60">
            <v>4.0999999999999996</v>
          </cell>
          <cell r="J60">
            <v>4.2</v>
          </cell>
          <cell r="K60">
            <v>4.5</v>
          </cell>
          <cell r="L60">
            <v>4.9000000000000004</v>
          </cell>
          <cell r="M60">
            <v>5.3</v>
          </cell>
          <cell r="N60">
            <v>5.5</v>
          </cell>
          <cell r="O60">
            <v>5.8</v>
          </cell>
          <cell r="P60">
            <v>6</v>
          </cell>
        </row>
        <row r="61">
          <cell r="B61" t="str">
            <v>BOA VISTA DAS MISSOES</v>
          </cell>
          <cell r="C61" t="str">
            <v>-</v>
          </cell>
          <cell r="D61">
            <v>3.2</v>
          </cell>
          <cell r="E61">
            <v>3.3</v>
          </cell>
          <cell r="F61" t="str">
            <v>-</v>
          </cell>
          <cell r="G61" t="str">
            <v>-</v>
          </cell>
          <cell r="I61" t="str">
            <v>-</v>
          </cell>
          <cell r="J61">
            <v>3.3</v>
          </cell>
          <cell r="K61">
            <v>3.5</v>
          </cell>
          <cell r="L61">
            <v>3.8</v>
          </cell>
          <cell r="M61">
            <v>4.2</v>
          </cell>
          <cell r="N61">
            <v>4.4000000000000004</v>
          </cell>
          <cell r="O61">
            <v>4.7</v>
          </cell>
          <cell r="P61">
            <v>5</v>
          </cell>
        </row>
        <row r="62">
          <cell r="B62" t="str">
            <v>BOA VISTA DO BURICA</v>
          </cell>
          <cell r="C62" t="str">
            <v>-</v>
          </cell>
          <cell r="D62">
            <v>5.4</v>
          </cell>
          <cell r="E62">
            <v>4.4000000000000004</v>
          </cell>
          <cell r="F62">
            <v>5.6</v>
          </cell>
          <cell r="G62">
            <v>5.5</v>
          </cell>
          <cell r="I62" t="str">
            <v>-</v>
          </cell>
          <cell r="J62">
            <v>5.5</v>
          </cell>
          <cell r="K62">
            <v>5.6</v>
          </cell>
          <cell r="L62">
            <v>5.9</v>
          </cell>
          <cell r="M62">
            <v>6.2</v>
          </cell>
          <cell r="N62">
            <v>6.4</v>
          </cell>
          <cell r="O62">
            <v>6.6</v>
          </cell>
          <cell r="P62">
            <v>6.8</v>
          </cell>
        </row>
        <row r="63">
          <cell r="B63" t="str">
            <v>BOA VISTA DO CADEADO</v>
          </cell>
          <cell r="C63" t="str">
            <v>-</v>
          </cell>
          <cell r="D63">
            <v>3.2</v>
          </cell>
          <cell r="E63" t="str">
            <v>-</v>
          </cell>
          <cell r="F63" t="str">
            <v>-</v>
          </cell>
          <cell r="G63">
            <v>4.4000000000000004</v>
          </cell>
          <cell r="I63" t="str">
            <v>-</v>
          </cell>
          <cell r="J63">
            <v>3.2</v>
          </cell>
          <cell r="K63">
            <v>3.4</v>
          </cell>
          <cell r="L63">
            <v>3.8</v>
          </cell>
          <cell r="M63">
            <v>4.0999999999999996</v>
          </cell>
          <cell r="N63">
            <v>4.4000000000000004</v>
          </cell>
          <cell r="O63">
            <v>4.5999999999999996</v>
          </cell>
          <cell r="P63">
            <v>4.9000000000000004</v>
          </cell>
        </row>
        <row r="64">
          <cell r="B64" t="str">
            <v>BOA VISTA DO INCRA</v>
          </cell>
          <cell r="C64" t="str">
            <v>-</v>
          </cell>
          <cell r="D64">
            <v>3.3</v>
          </cell>
          <cell r="E64">
            <v>3.7</v>
          </cell>
          <cell r="F64">
            <v>3.1</v>
          </cell>
          <cell r="G64">
            <v>3.6</v>
          </cell>
          <cell r="I64" t="str">
            <v>-</v>
          </cell>
          <cell r="J64">
            <v>3.4</v>
          </cell>
          <cell r="K64">
            <v>3.6</v>
          </cell>
          <cell r="L64">
            <v>3.9</v>
          </cell>
          <cell r="M64">
            <v>4.3</v>
          </cell>
          <cell r="N64">
            <v>4.5</v>
          </cell>
          <cell r="O64">
            <v>4.8</v>
          </cell>
          <cell r="P64">
            <v>5.0999999999999996</v>
          </cell>
        </row>
        <row r="65">
          <cell r="B65" t="str">
            <v>BOA VISTA DO SUL</v>
          </cell>
          <cell r="C65" t="str">
            <v>-</v>
          </cell>
          <cell r="D65">
            <v>4.5999999999999996</v>
          </cell>
          <cell r="E65">
            <v>4.5999999999999996</v>
          </cell>
          <cell r="F65" t="str">
            <v>-</v>
          </cell>
          <cell r="G65">
            <v>4.7</v>
          </cell>
          <cell r="I65" t="str">
            <v>-</v>
          </cell>
          <cell r="J65">
            <v>4.7</v>
          </cell>
          <cell r="K65">
            <v>4.9000000000000004</v>
          </cell>
          <cell r="L65">
            <v>5.2</v>
          </cell>
          <cell r="M65">
            <v>5.5</v>
          </cell>
          <cell r="N65">
            <v>5.8</v>
          </cell>
          <cell r="O65">
            <v>6</v>
          </cell>
          <cell r="P65">
            <v>6.2</v>
          </cell>
        </row>
        <row r="66">
          <cell r="B66" t="str">
            <v>BOM JESUS</v>
          </cell>
          <cell r="C66">
            <v>2.5</v>
          </cell>
          <cell r="D66">
            <v>3.3</v>
          </cell>
          <cell r="E66">
            <v>3.6</v>
          </cell>
          <cell r="F66">
            <v>3.8</v>
          </cell>
          <cell r="G66">
            <v>3.9</v>
          </cell>
          <cell r="I66">
            <v>2.6</v>
          </cell>
          <cell r="J66">
            <v>2.8</v>
          </cell>
          <cell r="K66">
            <v>3.2</v>
          </cell>
          <cell r="L66">
            <v>3.7</v>
          </cell>
          <cell r="M66">
            <v>4.0999999999999996</v>
          </cell>
          <cell r="N66">
            <v>4.4000000000000004</v>
          </cell>
          <cell r="O66">
            <v>4.5999999999999996</v>
          </cell>
          <cell r="P66">
            <v>4.9000000000000004</v>
          </cell>
        </row>
        <row r="67">
          <cell r="B67" t="str">
            <v>BOM PRINCIPIO</v>
          </cell>
          <cell r="C67">
            <v>4.0999999999999996</v>
          </cell>
          <cell r="D67">
            <v>4.2</v>
          </cell>
          <cell r="E67">
            <v>5</v>
          </cell>
          <cell r="F67">
            <v>4.8</v>
          </cell>
          <cell r="G67">
            <v>5.2</v>
          </cell>
          <cell r="I67">
            <v>4.0999999999999996</v>
          </cell>
          <cell r="J67">
            <v>4.3</v>
          </cell>
          <cell r="K67">
            <v>4.5</v>
          </cell>
          <cell r="L67">
            <v>4.9000000000000004</v>
          </cell>
          <cell r="M67">
            <v>5.3</v>
          </cell>
          <cell r="N67">
            <v>5.6</v>
          </cell>
          <cell r="O67">
            <v>5.8</v>
          </cell>
          <cell r="P67">
            <v>6</v>
          </cell>
        </row>
        <row r="68">
          <cell r="B68" t="str">
            <v>BOM PROGRESSO</v>
          </cell>
          <cell r="C68" t="str">
            <v>-</v>
          </cell>
          <cell r="D68">
            <v>3.8</v>
          </cell>
          <cell r="E68">
            <v>3.2</v>
          </cell>
          <cell r="F68">
            <v>3.3</v>
          </cell>
          <cell r="G68" t="str">
            <v>-</v>
          </cell>
          <cell r="I68" t="str">
            <v>-</v>
          </cell>
          <cell r="J68">
            <v>3.9</v>
          </cell>
          <cell r="K68">
            <v>4.0999999999999996</v>
          </cell>
          <cell r="L68">
            <v>4.4000000000000004</v>
          </cell>
          <cell r="M68">
            <v>4.8</v>
          </cell>
          <cell r="N68">
            <v>5</v>
          </cell>
          <cell r="O68">
            <v>5.3</v>
          </cell>
          <cell r="P68">
            <v>5.5</v>
          </cell>
        </row>
        <row r="69">
          <cell r="B69" t="str">
            <v>BOM RETIRO DO SUL</v>
          </cell>
          <cell r="C69">
            <v>3.6</v>
          </cell>
          <cell r="D69">
            <v>4.0999999999999996</v>
          </cell>
          <cell r="E69">
            <v>4.3</v>
          </cell>
          <cell r="F69">
            <v>4.0999999999999996</v>
          </cell>
          <cell r="G69">
            <v>4.8</v>
          </cell>
          <cell r="I69">
            <v>3.6</v>
          </cell>
          <cell r="J69">
            <v>3.7</v>
          </cell>
          <cell r="K69">
            <v>4</v>
          </cell>
          <cell r="L69">
            <v>4.4000000000000004</v>
          </cell>
          <cell r="M69">
            <v>4.8</v>
          </cell>
          <cell r="N69">
            <v>5.0999999999999996</v>
          </cell>
          <cell r="O69">
            <v>5.3</v>
          </cell>
          <cell r="P69">
            <v>5.6</v>
          </cell>
        </row>
        <row r="70">
          <cell r="B70" t="str">
            <v>BOSSOROCA</v>
          </cell>
          <cell r="C70">
            <v>2.9</v>
          </cell>
          <cell r="D70">
            <v>3.2</v>
          </cell>
          <cell r="E70">
            <v>3.5</v>
          </cell>
          <cell r="F70">
            <v>3.4</v>
          </cell>
          <cell r="G70">
            <v>4</v>
          </cell>
          <cell r="I70">
            <v>2.9</v>
          </cell>
          <cell r="J70">
            <v>3.1</v>
          </cell>
          <cell r="K70">
            <v>3.3</v>
          </cell>
          <cell r="L70">
            <v>3.7</v>
          </cell>
          <cell r="M70">
            <v>4.0999999999999996</v>
          </cell>
          <cell r="N70">
            <v>4.4000000000000004</v>
          </cell>
          <cell r="O70">
            <v>4.5999999999999996</v>
          </cell>
          <cell r="P70">
            <v>4.9000000000000004</v>
          </cell>
        </row>
        <row r="71">
          <cell r="B71" t="str">
            <v>BRAGA</v>
          </cell>
          <cell r="C71" t="str">
            <v>-</v>
          </cell>
          <cell r="D71">
            <v>3.1</v>
          </cell>
          <cell r="E71">
            <v>3.2</v>
          </cell>
          <cell r="F71" t="str">
            <v>-</v>
          </cell>
          <cell r="G71" t="str">
            <v>-</v>
          </cell>
          <cell r="I71" t="str">
            <v>-</v>
          </cell>
          <cell r="J71">
            <v>3.2</v>
          </cell>
          <cell r="K71">
            <v>3.4</v>
          </cell>
          <cell r="L71">
            <v>3.8</v>
          </cell>
          <cell r="M71">
            <v>4.0999999999999996</v>
          </cell>
          <cell r="N71">
            <v>4.4000000000000004</v>
          </cell>
          <cell r="O71">
            <v>4.5999999999999996</v>
          </cell>
          <cell r="P71">
            <v>4.9000000000000004</v>
          </cell>
        </row>
        <row r="72">
          <cell r="B72" t="str">
            <v>BUTIA</v>
          </cell>
          <cell r="C72">
            <v>3.1</v>
          </cell>
          <cell r="D72">
            <v>3.1</v>
          </cell>
          <cell r="E72">
            <v>3.3</v>
          </cell>
          <cell r="F72">
            <v>3.5</v>
          </cell>
          <cell r="G72">
            <v>2.8</v>
          </cell>
          <cell r="I72">
            <v>3.1</v>
          </cell>
          <cell r="J72">
            <v>3.3</v>
          </cell>
          <cell r="K72">
            <v>3.5</v>
          </cell>
          <cell r="L72">
            <v>3.9</v>
          </cell>
          <cell r="M72">
            <v>4.3</v>
          </cell>
          <cell r="N72">
            <v>4.5999999999999996</v>
          </cell>
          <cell r="O72">
            <v>4.9000000000000004</v>
          </cell>
          <cell r="P72">
            <v>5.0999999999999996</v>
          </cell>
        </row>
        <row r="73">
          <cell r="B73" t="str">
            <v>CACAPAVA DO SUL</v>
          </cell>
          <cell r="C73">
            <v>2.7</v>
          </cell>
          <cell r="D73">
            <v>3.2</v>
          </cell>
          <cell r="E73">
            <v>3.6</v>
          </cell>
          <cell r="F73">
            <v>2.6</v>
          </cell>
          <cell r="G73">
            <v>2.7</v>
          </cell>
          <cell r="I73">
            <v>2.8</v>
          </cell>
          <cell r="J73">
            <v>2.9</v>
          </cell>
          <cell r="K73">
            <v>3.2</v>
          </cell>
          <cell r="L73">
            <v>3.6</v>
          </cell>
          <cell r="M73">
            <v>4</v>
          </cell>
          <cell r="N73">
            <v>4.2</v>
          </cell>
          <cell r="O73">
            <v>4.5</v>
          </cell>
          <cell r="P73">
            <v>4.8</v>
          </cell>
        </row>
        <row r="74">
          <cell r="B74" t="str">
            <v>CACEQUI</v>
          </cell>
          <cell r="C74" t="str">
            <v>-</v>
          </cell>
          <cell r="D74">
            <v>3.8</v>
          </cell>
          <cell r="E74">
            <v>3.3</v>
          </cell>
          <cell r="F74">
            <v>3.2</v>
          </cell>
          <cell r="G74" t="str">
            <v>-</v>
          </cell>
          <cell r="I74" t="str">
            <v>-</v>
          </cell>
          <cell r="J74">
            <v>3.9</v>
          </cell>
          <cell r="K74">
            <v>4.0999999999999996</v>
          </cell>
          <cell r="L74">
            <v>4.5</v>
          </cell>
          <cell r="M74">
            <v>4.8</v>
          </cell>
          <cell r="N74">
            <v>5.0999999999999996</v>
          </cell>
          <cell r="O74">
            <v>5.3</v>
          </cell>
          <cell r="P74">
            <v>5.6</v>
          </cell>
        </row>
        <row r="75">
          <cell r="B75" t="str">
            <v>CACHOEIRA DO SUL</v>
          </cell>
          <cell r="C75">
            <v>3.7</v>
          </cell>
          <cell r="D75">
            <v>4.0999999999999996</v>
          </cell>
          <cell r="E75">
            <v>4</v>
          </cell>
          <cell r="F75">
            <v>4.4000000000000004</v>
          </cell>
          <cell r="G75">
            <v>3.7</v>
          </cell>
          <cell r="I75">
            <v>3.7</v>
          </cell>
          <cell r="J75">
            <v>3.9</v>
          </cell>
          <cell r="K75">
            <v>4.0999999999999996</v>
          </cell>
          <cell r="L75">
            <v>4.5</v>
          </cell>
          <cell r="M75">
            <v>4.9000000000000004</v>
          </cell>
          <cell r="N75">
            <v>5.2</v>
          </cell>
          <cell r="O75">
            <v>5.4</v>
          </cell>
          <cell r="P75">
            <v>5.7</v>
          </cell>
        </row>
        <row r="76">
          <cell r="B76" t="str">
            <v>CACHOEIRINHA</v>
          </cell>
          <cell r="C76">
            <v>3.2</v>
          </cell>
          <cell r="D76">
            <v>3.9</v>
          </cell>
          <cell r="E76">
            <v>3.7</v>
          </cell>
          <cell r="F76">
            <v>3.9</v>
          </cell>
          <cell r="G76">
            <v>4.2</v>
          </cell>
          <cell r="I76">
            <v>3.2</v>
          </cell>
          <cell r="J76">
            <v>3.4</v>
          </cell>
          <cell r="K76">
            <v>3.7</v>
          </cell>
          <cell r="L76">
            <v>4.0999999999999996</v>
          </cell>
          <cell r="M76">
            <v>4.4000000000000004</v>
          </cell>
          <cell r="N76">
            <v>4.7</v>
          </cell>
          <cell r="O76">
            <v>5</v>
          </cell>
          <cell r="P76">
            <v>5.2</v>
          </cell>
        </row>
        <row r="77">
          <cell r="B77" t="str">
            <v>CACIQUE DOBLE</v>
          </cell>
          <cell r="C77" t="str">
            <v>-</v>
          </cell>
          <cell r="D77">
            <v>3.2</v>
          </cell>
          <cell r="E77" t="str">
            <v>-</v>
          </cell>
          <cell r="F77" t="str">
            <v>-</v>
          </cell>
          <cell r="G77" t="str">
            <v>-</v>
          </cell>
          <cell r="I77" t="str">
            <v>-</v>
          </cell>
          <cell r="J77">
            <v>3.3</v>
          </cell>
          <cell r="K77">
            <v>3.5</v>
          </cell>
          <cell r="L77">
            <v>3.8</v>
          </cell>
          <cell r="M77">
            <v>4.2</v>
          </cell>
          <cell r="N77">
            <v>4.4000000000000004</v>
          </cell>
          <cell r="O77">
            <v>4.7</v>
          </cell>
          <cell r="P77">
            <v>5</v>
          </cell>
        </row>
        <row r="78">
          <cell r="B78" t="str">
            <v>CAMAQUA</v>
          </cell>
          <cell r="C78">
            <v>3.9</v>
          </cell>
          <cell r="D78">
            <v>4.0999999999999996</v>
          </cell>
          <cell r="E78">
            <v>3.8</v>
          </cell>
          <cell r="F78">
            <v>3.9</v>
          </cell>
          <cell r="G78">
            <v>3.6</v>
          </cell>
          <cell r="I78">
            <v>4</v>
          </cell>
          <cell r="J78">
            <v>4.0999999999999996</v>
          </cell>
          <cell r="K78">
            <v>4.4000000000000004</v>
          </cell>
          <cell r="L78">
            <v>4.8</v>
          </cell>
          <cell r="M78">
            <v>5.0999999999999996</v>
          </cell>
          <cell r="N78">
            <v>5.4</v>
          </cell>
          <cell r="O78">
            <v>5.6</v>
          </cell>
          <cell r="P78">
            <v>5.9</v>
          </cell>
        </row>
        <row r="79">
          <cell r="B79" t="str">
            <v>CAMPESTRE DA SERRA</v>
          </cell>
          <cell r="C79" t="str">
            <v>-</v>
          </cell>
          <cell r="D79">
            <v>3.8</v>
          </cell>
          <cell r="E79" t="str">
            <v>-</v>
          </cell>
          <cell r="F79">
            <v>5.2</v>
          </cell>
          <cell r="G79">
            <v>5.3</v>
          </cell>
          <cell r="I79" t="str">
            <v>-</v>
          </cell>
          <cell r="J79">
            <v>3.9</v>
          </cell>
          <cell r="K79">
            <v>4.0999999999999996</v>
          </cell>
          <cell r="L79">
            <v>4.4000000000000004</v>
          </cell>
          <cell r="M79">
            <v>4.8</v>
          </cell>
          <cell r="N79">
            <v>5</v>
          </cell>
          <cell r="O79">
            <v>5.3</v>
          </cell>
          <cell r="P79">
            <v>5.5</v>
          </cell>
        </row>
        <row r="80">
          <cell r="B80" t="str">
            <v>CAMPINAS DO SUL</v>
          </cell>
          <cell r="C80" t="str">
            <v>-</v>
          </cell>
          <cell r="D80">
            <v>3.6</v>
          </cell>
          <cell r="E80" t="str">
            <v>-</v>
          </cell>
          <cell r="F80" t="str">
            <v>-</v>
          </cell>
          <cell r="G80" t="str">
            <v>-</v>
          </cell>
          <cell r="I80" t="str">
            <v>-</v>
          </cell>
          <cell r="J80">
            <v>3.7</v>
          </cell>
          <cell r="K80">
            <v>3.9</v>
          </cell>
          <cell r="L80">
            <v>4.2</v>
          </cell>
          <cell r="M80">
            <v>4.5999999999999996</v>
          </cell>
          <cell r="N80">
            <v>4.8</v>
          </cell>
          <cell r="O80">
            <v>5.0999999999999996</v>
          </cell>
          <cell r="P80">
            <v>5.4</v>
          </cell>
        </row>
        <row r="81">
          <cell r="B81" t="str">
            <v>CAMPO BOM</v>
          </cell>
          <cell r="C81">
            <v>4.5</v>
          </cell>
          <cell r="D81">
            <v>4.8</v>
          </cell>
          <cell r="E81">
            <v>5</v>
          </cell>
          <cell r="F81">
            <v>5.5</v>
          </cell>
          <cell r="G81">
            <v>5.4</v>
          </cell>
          <cell r="I81">
            <v>4.5</v>
          </cell>
          <cell r="J81">
            <v>4.5999999999999996</v>
          </cell>
          <cell r="K81">
            <v>4.9000000000000004</v>
          </cell>
          <cell r="L81">
            <v>5.3</v>
          </cell>
          <cell r="M81">
            <v>5.6</v>
          </cell>
          <cell r="N81">
            <v>5.9</v>
          </cell>
          <cell r="O81">
            <v>6.1</v>
          </cell>
          <cell r="P81">
            <v>6.3</v>
          </cell>
        </row>
        <row r="82">
          <cell r="B82" t="str">
            <v>CAMPO NOVO</v>
          </cell>
          <cell r="C82" t="str">
            <v>-</v>
          </cell>
          <cell r="D82" t="str">
            <v>-</v>
          </cell>
          <cell r="E82">
            <v>2.9</v>
          </cell>
          <cell r="F82">
            <v>3.1</v>
          </cell>
          <cell r="G82">
            <v>2.9</v>
          </cell>
          <cell r="I82" t="str">
            <v>-</v>
          </cell>
          <cell r="J82" t="str">
            <v>-</v>
          </cell>
          <cell r="K82">
            <v>3</v>
          </cell>
          <cell r="L82">
            <v>3.3</v>
          </cell>
          <cell r="M82">
            <v>3.6</v>
          </cell>
          <cell r="N82">
            <v>3.9</v>
          </cell>
          <cell r="O82">
            <v>4.2</v>
          </cell>
          <cell r="P82">
            <v>4.4000000000000004</v>
          </cell>
        </row>
        <row r="83">
          <cell r="B83" t="str">
            <v>CAMPOS BORGES</v>
          </cell>
          <cell r="C83" t="str">
            <v>-</v>
          </cell>
          <cell r="D83">
            <v>3.7</v>
          </cell>
          <cell r="E83">
            <v>4.2</v>
          </cell>
          <cell r="F83">
            <v>4.4000000000000004</v>
          </cell>
          <cell r="G83">
            <v>3.9</v>
          </cell>
          <cell r="I83" t="str">
            <v>-</v>
          </cell>
          <cell r="J83">
            <v>3.8</v>
          </cell>
          <cell r="K83">
            <v>4</v>
          </cell>
          <cell r="L83">
            <v>4.4000000000000004</v>
          </cell>
          <cell r="M83">
            <v>4.7</v>
          </cell>
          <cell r="N83">
            <v>5</v>
          </cell>
          <cell r="O83">
            <v>5.2</v>
          </cell>
          <cell r="P83">
            <v>5.5</v>
          </cell>
        </row>
        <row r="84">
          <cell r="B84" t="str">
            <v>CANDELARIA</v>
          </cell>
          <cell r="C84" t="str">
            <v>-</v>
          </cell>
          <cell r="D84">
            <v>3.3</v>
          </cell>
          <cell r="E84">
            <v>3.1</v>
          </cell>
          <cell r="F84">
            <v>3.4</v>
          </cell>
          <cell r="G84">
            <v>2.6</v>
          </cell>
          <cell r="I84" t="str">
            <v>-</v>
          </cell>
          <cell r="J84">
            <v>3.4</v>
          </cell>
          <cell r="K84">
            <v>3.6</v>
          </cell>
          <cell r="L84">
            <v>3.9</v>
          </cell>
          <cell r="M84">
            <v>4.3</v>
          </cell>
          <cell r="N84">
            <v>4.5</v>
          </cell>
          <cell r="O84">
            <v>4.8</v>
          </cell>
          <cell r="P84">
            <v>5.0999999999999996</v>
          </cell>
        </row>
        <row r="85">
          <cell r="B85" t="str">
            <v>CANDIOTA</v>
          </cell>
          <cell r="C85" t="str">
            <v>-</v>
          </cell>
          <cell r="D85">
            <v>3.3</v>
          </cell>
          <cell r="E85">
            <v>3.6</v>
          </cell>
          <cell r="F85">
            <v>3.6</v>
          </cell>
          <cell r="G85">
            <v>3.5</v>
          </cell>
          <cell r="I85" t="str">
            <v>-</v>
          </cell>
          <cell r="J85">
            <v>3.4</v>
          </cell>
          <cell r="K85">
            <v>3.6</v>
          </cell>
          <cell r="L85">
            <v>3.9</v>
          </cell>
          <cell r="M85">
            <v>4.3</v>
          </cell>
          <cell r="N85">
            <v>4.5</v>
          </cell>
          <cell r="O85">
            <v>4.8</v>
          </cell>
          <cell r="P85">
            <v>5.0999999999999996</v>
          </cell>
        </row>
        <row r="86">
          <cell r="B86" t="str">
            <v>CANELA</v>
          </cell>
          <cell r="C86">
            <v>3.7</v>
          </cell>
          <cell r="D86">
            <v>3.7</v>
          </cell>
          <cell r="E86">
            <v>4.2</v>
          </cell>
          <cell r="F86">
            <v>4.2</v>
          </cell>
          <cell r="G86">
            <v>4.0999999999999996</v>
          </cell>
          <cell r="I86">
            <v>3.7</v>
          </cell>
          <cell r="J86">
            <v>3.9</v>
          </cell>
          <cell r="K86">
            <v>4.0999999999999996</v>
          </cell>
          <cell r="L86">
            <v>4.5</v>
          </cell>
          <cell r="M86">
            <v>4.9000000000000004</v>
          </cell>
          <cell r="N86">
            <v>5.2</v>
          </cell>
          <cell r="O86">
            <v>5.4</v>
          </cell>
          <cell r="P86">
            <v>5.7</v>
          </cell>
        </row>
        <row r="87">
          <cell r="B87" t="str">
            <v>CANGUCU</v>
          </cell>
          <cell r="C87">
            <v>4.4000000000000004</v>
          </cell>
          <cell r="D87">
            <v>3.7</v>
          </cell>
          <cell r="E87">
            <v>4.4000000000000004</v>
          </cell>
          <cell r="F87">
            <v>3.6</v>
          </cell>
          <cell r="G87" t="str">
            <v>-</v>
          </cell>
          <cell r="I87">
            <v>4.4000000000000004</v>
          </cell>
          <cell r="J87">
            <v>4.5</v>
          </cell>
          <cell r="K87">
            <v>4.8</v>
          </cell>
          <cell r="L87">
            <v>5.2</v>
          </cell>
          <cell r="M87">
            <v>5.5</v>
          </cell>
          <cell r="N87">
            <v>5.8</v>
          </cell>
          <cell r="O87">
            <v>6</v>
          </cell>
          <cell r="P87">
            <v>6.2</v>
          </cell>
        </row>
        <row r="88">
          <cell r="B88" t="str">
            <v>CANOAS</v>
          </cell>
          <cell r="C88">
            <v>3.6</v>
          </cell>
          <cell r="D88">
            <v>3.5</v>
          </cell>
          <cell r="E88">
            <v>3.5</v>
          </cell>
          <cell r="F88">
            <v>3.9</v>
          </cell>
          <cell r="G88">
            <v>3.9</v>
          </cell>
          <cell r="I88">
            <v>3.7</v>
          </cell>
          <cell r="J88">
            <v>3.8</v>
          </cell>
          <cell r="K88">
            <v>4.0999999999999996</v>
          </cell>
          <cell r="L88">
            <v>4.5</v>
          </cell>
          <cell r="M88">
            <v>4.9000000000000004</v>
          </cell>
          <cell r="N88">
            <v>5.0999999999999996</v>
          </cell>
          <cell r="O88">
            <v>5.4</v>
          </cell>
          <cell r="P88">
            <v>5.6</v>
          </cell>
        </row>
        <row r="89">
          <cell r="B89" t="str">
            <v>CAPAO BONITO DO SUL</v>
          </cell>
          <cell r="C89" t="str">
            <v>-</v>
          </cell>
          <cell r="D89" t="str">
            <v>-</v>
          </cell>
          <cell r="E89" t="str">
            <v>-</v>
          </cell>
          <cell r="F89">
            <v>4.3</v>
          </cell>
          <cell r="G89">
            <v>3.9</v>
          </cell>
          <cell r="I89" t="str">
            <v>-</v>
          </cell>
          <cell r="J89" t="str">
            <v>-</v>
          </cell>
          <cell r="K89" t="str">
            <v>-</v>
          </cell>
          <cell r="L89">
            <v>4.5</v>
          </cell>
          <cell r="M89">
            <v>4.7</v>
          </cell>
          <cell r="N89">
            <v>5</v>
          </cell>
          <cell r="O89">
            <v>5.3</v>
          </cell>
          <cell r="P89">
            <v>5.5</v>
          </cell>
        </row>
        <row r="90">
          <cell r="B90" t="str">
            <v>CAPAO DA CANOA</v>
          </cell>
          <cell r="C90">
            <v>3.7</v>
          </cell>
          <cell r="D90">
            <v>3.8</v>
          </cell>
          <cell r="E90">
            <v>3.7</v>
          </cell>
          <cell r="F90">
            <v>3.8</v>
          </cell>
          <cell r="G90">
            <v>3.6</v>
          </cell>
          <cell r="I90">
            <v>3.7</v>
          </cell>
          <cell r="J90">
            <v>3.8</v>
          </cell>
          <cell r="K90">
            <v>4.0999999999999996</v>
          </cell>
          <cell r="L90">
            <v>4.5</v>
          </cell>
          <cell r="M90">
            <v>4.9000000000000004</v>
          </cell>
          <cell r="N90">
            <v>5.2</v>
          </cell>
          <cell r="O90">
            <v>5.4</v>
          </cell>
          <cell r="P90">
            <v>5.7</v>
          </cell>
        </row>
        <row r="91">
          <cell r="B91" t="str">
            <v>CAPAO DO CIPO</v>
          </cell>
          <cell r="C91">
            <v>2.5</v>
          </cell>
          <cell r="D91">
            <v>3.2</v>
          </cell>
          <cell r="E91">
            <v>3.5</v>
          </cell>
          <cell r="F91">
            <v>3.5</v>
          </cell>
          <cell r="G91">
            <v>3.3</v>
          </cell>
          <cell r="I91">
            <v>2.5</v>
          </cell>
          <cell r="J91">
            <v>2.7</v>
          </cell>
          <cell r="K91">
            <v>2.9</v>
          </cell>
          <cell r="L91">
            <v>3.3</v>
          </cell>
          <cell r="M91">
            <v>3.7</v>
          </cell>
          <cell r="N91">
            <v>4</v>
          </cell>
          <cell r="O91">
            <v>4.2</v>
          </cell>
          <cell r="P91">
            <v>4.5</v>
          </cell>
        </row>
        <row r="92">
          <cell r="B92" t="str">
            <v>CAPAO DO LEAO</v>
          </cell>
          <cell r="C92">
            <v>2.6</v>
          </cell>
          <cell r="D92">
            <v>3.2</v>
          </cell>
          <cell r="E92">
            <v>3.6</v>
          </cell>
          <cell r="F92">
            <v>4</v>
          </cell>
          <cell r="G92">
            <v>3.5</v>
          </cell>
          <cell r="I92">
            <v>2.6</v>
          </cell>
          <cell r="J92">
            <v>2.9</v>
          </cell>
          <cell r="K92">
            <v>3.3</v>
          </cell>
          <cell r="L92">
            <v>3.8</v>
          </cell>
          <cell r="M92">
            <v>4.2</v>
          </cell>
          <cell r="N92">
            <v>4.5</v>
          </cell>
          <cell r="O92">
            <v>4.8</v>
          </cell>
          <cell r="P92">
            <v>5</v>
          </cell>
        </row>
        <row r="93">
          <cell r="B93" t="str">
            <v>CAPIVARI DO SUL</v>
          </cell>
          <cell r="C93" t="str">
            <v>-</v>
          </cell>
          <cell r="D93">
            <v>4.5999999999999996</v>
          </cell>
          <cell r="E93">
            <v>4.8</v>
          </cell>
          <cell r="F93">
            <v>5.0999999999999996</v>
          </cell>
          <cell r="G93">
            <v>5</v>
          </cell>
          <cell r="I93" t="str">
            <v>-</v>
          </cell>
          <cell r="J93">
            <v>4.7</v>
          </cell>
          <cell r="K93">
            <v>4.9000000000000004</v>
          </cell>
          <cell r="L93">
            <v>5.2</v>
          </cell>
          <cell r="M93">
            <v>5.5</v>
          </cell>
          <cell r="N93">
            <v>5.8</v>
          </cell>
          <cell r="O93">
            <v>6</v>
          </cell>
          <cell r="P93">
            <v>6.2</v>
          </cell>
        </row>
        <row r="94">
          <cell r="B94" t="str">
            <v>CAPELA DE SANTANA</v>
          </cell>
          <cell r="C94">
            <v>3.9</v>
          </cell>
          <cell r="D94">
            <v>4.0999999999999996</v>
          </cell>
          <cell r="E94">
            <v>4.4000000000000004</v>
          </cell>
          <cell r="F94">
            <v>4.5999999999999996</v>
          </cell>
          <cell r="G94">
            <v>4.5</v>
          </cell>
          <cell r="I94">
            <v>4</v>
          </cell>
          <cell r="J94">
            <v>4.0999999999999996</v>
          </cell>
          <cell r="K94">
            <v>4.4000000000000004</v>
          </cell>
          <cell r="L94">
            <v>4.8</v>
          </cell>
          <cell r="M94">
            <v>5.0999999999999996</v>
          </cell>
          <cell r="N94">
            <v>5.4</v>
          </cell>
          <cell r="O94">
            <v>5.6</v>
          </cell>
          <cell r="P94">
            <v>5.9</v>
          </cell>
        </row>
        <row r="95">
          <cell r="B95" t="str">
            <v>CAPITAO</v>
          </cell>
          <cell r="C95" t="str">
            <v>-</v>
          </cell>
          <cell r="D95">
            <v>5.3</v>
          </cell>
          <cell r="E95">
            <v>4.7</v>
          </cell>
          <cell r="F95">
            <v>5</v>
          </cell>
          <cell r="G95">
            <v>5.2</v>
          </cell>
          <cell r="I95" t="str">
            <v>-</v>
          </cell>
          <cell r="J95">
            <v>5.4</v>
          </cell>
          <cell r="K95">
            <v>5.6</v>
          </cell>
          <cell r="L95">
            <v>5.9</v>
          </cell>
          <cell r="M95">
            <v>6.2</v>
          </cell>
          <cell r="N95">
            <v>6.4</v>
          </cell>
          <cell r="O95">
            <v>6.6</v>
          </cell>
          <cell r="P95">
            <v>6.8</v>
          </cell>
        </row>
        <row r="96">
          <cell r="B96" t="str">
            <v>CARAZINHO</v>
          </cell>
          <cell r="C96">
            <v>4</v>
          </cell>
          <cell r="D96">
            <v>4.0999999999999996</v>
          </cell>
          <cell r="E96">
            <v>4</v>
          </cell>
          <cell r="F96">
            <v>4.4000000000000004</v>
          </cell>
          <cell r="G96">
            <v>3.9</v>
          </cell>
          <cell r="I96">
            <v>4</v>
          </cell>
          <cell r="J96">
            <v>4.2</v>
          </cell>
          <cell r="K96">
            <v>4.4000000000000004</v>
          </cell>
          <cell r="L96">
            <v>4.8</v>
          </cell>
          <cell r="M96">
            <v>5.2</v>
          </cell>
          <cell r="N96">
            <v>5.4</v>
          </cell>
          <cell r="O96">
            <v>5.7</v>
          </cell>
          <cell r="P96">
            <v>5.9</v>
          </cell>
        </row>
        <row r="97">
          <cell r="B97" t="str">
            <v>CARAA</v>
          </cell>
          <cell r="C97" t="str">
            <v>-</v>
          </cell>
          <cell r="D97">
            <v>3.7</v>
          </cell>
          <cell r="E97">
            <v>3.3</v>
          </cell>
          <cell r="F97" t="str">
            <v>-</v>
          </cell>
          <cell r="G97" t="str">
            <v>-</v>
          </cell>
          <cell r="I97" t="str">
            <v>-</v>
          </cell>
          <cell r="J97">
            <v>3.8</v>
          </cell>
          <cell r="K97">
            <v>4</v>
          </cell>
          <cell r="L97">
            <v>4.3</v>
          </cell>
          <cell r="M97">
            <v>4.7</v>
          </cell>
          <cell r="N97">
            <v>4.9000000000000004</v>
          </cell>
          <cell r="O97">
            <v>5.2</v>
          </cell>
          <cell r="P97">
            <v>5.4</v>
          </cell>
        </row>
        <row r="98">
          <cell r="B98" t="str">
            <v>CARLOS BARBOSA</v>
          </cell>
          <cell r="C98">
            <v>4.5</v>
          </cell>
          <cell r="D98">
            <v>4.2</v>
          </cell>
          <cell r="E98">
            <v>4.9000000000000004</v>
          </cell>
          <cell r="F98">
            <v>4.9000000000000004</v>
          </cell>
          <cell r="G98">
            <v>4.9000000000000004</v>
          </cell>
          <cell r="I98">
            <v>4.5</v>
          </cell>
          <cell r="J98">
            <v>4.7</v>
          </cell>
          <cell r="K98">
            <v>5</v>
          </cell>
          <cell r="L98">
            <v>5.3</v>
          </cell>
          <cell r="M98">
            <v>5.7</v>
          </cell>
          <cell r="N98">
            <v>5.9</v>
          </cell>
          <cell r="O98">
            <v>6.1</v>
          </cell>
          <cell r="P98">
            <v>6.4</v>
          </cell>
        </row>
        <row r="99">
          <cell r="B99" t="str">
            <v>CASEIROS</v>
          </cell>
          <cell r="C99" t="str">
            <v>-</v>
          </cell>
          <cell r="D99">
            <v>4.5999999999999996</v>
          </cell>
          <cell r="E99">
            <v>4.2</v>
          </cell>
          <cell r="F99">
            <v>4.5</v>
          </cell>
          <cell r="G99">
            <v>3.7</v>
          </cell>
          <cell r="I99" t="str">
            <v>-</v>
          </cell>
          <cell r="J99">
            <v>4.5999999999999996</v>
          </cell>
          <cell r="K99">
            <v>4.8</v>
          </cell>
          <cell r="L99">
            <v>5.2</v>
          </cell>
          <cell r="M99">
            <v>5.5</v>
          </cell>
          <cell r="N99">
            <v>5.7</v>
          </cell>
          <cell r="O99">
            <v>6</v>
          </cell>
          <cell r="P99">
            <v>6.2</v>
          </cell>
        </row>
        <row r="100">
          <cell r="B100" t="str">
            <v>CATUIPE</v>
          </cell>
          <cell r="C100" t="str">
            <v>-</v>
          </cell>
          <cell r="D100">
            <v>3.1</v>
          </cell>
          <cell r="E100" t="str">
            <v>-</v>
          </cell>
          <cell r="F100" t="str">
            <v>-</v>
          </cell>
          <cell r="G100" t="str">
            <v>-</v>
          </cell>
          <cell r="I100" t="str">
            <v>-</v>
          </cell>
          <cell r="J100">
            <v>3.2</v>
          </cell>
          <cell r="K100">
            <v>3.4</v>
          </cell>
          <cell r="L100">
            <v>3.7</v>
          </cell>
          <cell r="M100">
            <v>4.0999999999999996</v>
          </cell>
          <cell r="N100">
            <v>4.3</v>
          </cell>
          <cell r="O100">
            <v>4.5999999999999996</v>
          </cell>
          <cell r="P100">
            <v>4.8</v>
          </cell>
        </row>
        <row r="101">
          <cell r="B101" t="str">
            <v>CAXIAS DO SUL</v>
          </cell>
          <cell r="C101">
            <v>4.0999999999999996</v>
          </cell>
          <cell r="D101">
            <v>4.4000000000000004</v>
          </cell>
          <cell r="E101">
            <v>4.9000000000000004</v>
          </cell>
          <cell r="F101">
            <v>4.7</v>
          </cell>
          <cell r="G101">
            <v>4.5999999999999996</v>
          </cell>
          <cell r="I101">
            <v>4.2</v>
          </cell>
          <cell r="J101">
            <v>4.3</v>
          </cell>
          <cell r="K101">
            <v>4.5999999999999996</v>
          </cell>
          <cell r="L101">
            <v>5</v>
          </cell>
          <cell r="M101">
            <v>5.3</v>
          </cell>
          <cell r="N101">
            <v>5.6</v>
          </cell>
          <cell r="O101">
            <v>5.8</v>
          </cell>
          <cell r="P101">
            <v>6.1</v>
          </cell>
        </row>
        <row r="102">
          <cell r="B102" t="str">
            <v>CERRITO</v>
          </cell>
          <cell r="C102" t="str">
            <v>-</v>
          </cell>
          <cell r="D102">
            <v>4</v>
          </cell>
          <cell r="E102" t="str">
            <v>-</v>
          </cell>
          <cell r="F102" t="str">
            <v>-</v>
          </cell>
          <cell r="G102" t="str">
            <v>-</v>
          </cell>
          <cell r="I102" t="str">
            <v>-</v>
          </cell>
          <cell r="J102">
            <v>4.0999999999999996</v>
          </cell>
          <cell r="K102">
            <v>4.3</v>
          </cell>
          <cell r="L102">
            <v>4.7</v>
          </cell>
          <cell r="M102">
            <v>5</v>
          </cell>
          <cell r="N102">
            <v>5.2</v>
          </cell>
          <cell r="O102">
            <v>5.5</v>
          </cell>
          <cell r="P102">
            <v>5.7</v>
          </cell>
        </row>
        <row r="103">
          <cell r="B103" t="str">
            <v>CERRO BRANCO</v>
          </cell>
          <cell r="C103" t="str">
            <v>-</v>
          </cell>
          <cell r="D103">
            <v>3.5</v>
          </cell>
          <cell r="E103">
            <v>3.8</v>
          </cell>
          <cell r="F103">
            <v>3.4</v>
          </cell>
          <cell r="G103" t="str">
            <v>-</v>
          </cell>
          <cell r="I103" t="str">
            <v>-</v>
          </cell>
          <cell r="J103">
            <v>3.6</v>
          </cell>
          <cell r="K103">
            <v>3.8</v>
          </cell>
          <cell r="L103">
            <v>4.2</v>
          </cell>
          <cell r="M103">
            <v>4.5</v>
          </cell>
          <cell r="N103">
            <v>4.7</v>
          </cell>
          <cell r="O103">
            <v>5</v>
          </cell>
          <cell r="P103">
            <v>5.3</v>
          </cell>
        </row>
        <row r="104">
          <cell r="B104" t="str">
            <v>CERRO GRANDE DO SUL</v>
          </cell>
          <cell r="C104" t="str">
            <v>-</v>
          </cell>
          <cell r="D104" t="str">
            <v>-</v>
          </cell>
          <cell r="E104">
            <v>3.7</v>
          </cell>
          <cell r="F104">
            <v>3.6</v>
          </cell>
          <cell r="G104">
            <v>4.2</v>
          </cell>
          <cell r="I104" t="str">
            <v>-</v>
          </cell>
          <cell r="J104" t="str">
            <v>-</v>
          </cell>
          <cell r="K104">
            <v>3.9</v>
          </cell>
          <cell r="L104">
            <v>4.2</v>
          </cell>
          <cell r="M104">
            <v>4.5</v>
          </cell>
          <cell r="N104">
            <v>4.7</v>
          </cell>
          <cell r="O104">
            <v>5</v>
          </cell>
          <cell r="P104">
            <v>5.3</v>
          </cell>
        </row>
        <row r="105">
          <cell r="B105" t="str">
            <v>CERRO LARGO</v>
          </cell>
          <cell r="C105" t="str">
            <v>-</v>
          </cell>
          <cell r="D105">
            <v>4.5</v>
          </cell>
          <cell r="E105">
            <v>5.0999999999999996</v>
          </cell>
          <cell r="F105">
            <v>4.9000000000000004</v>
          </cell>
          <cell r="G105">
            <v>5</v>
          </cell>
          <cell r="I105" t="str">
            <v>-</v>
          </cell>
          <cell r="J105">
            <v>4.5</v>
          </cell>
          <cell r="K105">
            <v>4.7</v>
          </cell>
          <cell r="L105">
            <v>5.0999999999999996</v>
          </cell>
          <cell r="M105">
            <v>5.4</v>
          </cell>
          <cell r="N105">
            <v>5.6</v>
          </cell>
          <cell r="O105">
            <v>5.9</v>
          </cell>
          <cell r="P105">
            <v>6.1</v>
          </cell>
        </row>
        <row r="106">
          <cell r="B106" t="str">
            <v>CHAPADA</v>
          </cell>
          <cell r="C106">
            <v>4</v>
          </cell>
          <cell r="D106">
            <v>4.3</v>
          </cell>
          <cell r="E106">
            <v>4.8</v>
          </cell>
          <cell r="F106">
            <v>4.0999999999999996</v>
          </cell>
          <cell r="G106">
            <v>4.5</v>
          </cell>
          <cell r="I106">
            <v>4</v>
          </cell>
          <cell r="J106">
            <v>4.2</v>
          </cell>
          <cell r="K106">
            <v>4.4000000000000004</v>
          </cell>
          <cell r="L106">
            <v>4.8</v>
          </cell>
          <cell r="M106">
            <v>5.2</v>
          </cell>
          <cell r="N106">
            <v>5.4</v>
          </cell>
          <cell r="O106">
            <v>5.7</v>
          </cell>
          <cell r="P106">
            <v>5.9</v>
          </cell>
        </row>
        <row r="107">
          <cell r="B107" t="str">
            <v>CHARQUEADAS</v>
          </cell>
          <cell r="C107">
            <v>3.2</v>
          </cell>
          <cell r="D107">
            <v>3.3</v>
          </cell>
          <cell r="E107">
            <v>3.3</v>
          </cell>
          <cell r="F107">
            <v>3.5</v>
          </cell>
          <cell r="G107">
            <v>3.3</v>
          </cell>
          <cell r="I107">
            <v>3.2</v>
          </cell>
          <cell r="J107">
            <v>3.4</v>
          </cell>
          <cell r="K107">
            <v>3.6</v>
          </cell>
          <cell r="L107">
            <v>4</v>
          </cell>
          <cell r="M107">
            <v>4.4000000000000004</v>
          </cell>
          <cell r="N107">
            <v>4.7</v>
          </cell>
          <cell r="O107">
            <v>5</v>
          </cell>
          <cell r="P107">
            <v>5.2</v>
          </cell>
        </row>
        <row r="108">
          <cell r="B108" t="str">
            <v>CHARRUA</v>
          </cell>
          <cell r="C108" t="str">
            <v>-</v>
          </cell>
          <cell r="D108" t="str">
            <v>-</v>
          </cell>
          <cell r="E108">
            <v>5.8</v>
          </cell>
          <cell r="F108">
            <v>4.7</v>
          </cell>
          <cell r="G108">
            <v>4.7</v>
          </cell>
          <cell r="I108" t="str">
            <v>-</v>
          </cell>
          <cell r="J108" t="str">
            <v>-</v>
          </cell>
          <cell r="K108">
            <v>5.9</v>
          </cell>
          <cell r="L108">
            <v>6.2</v>
          </cell>
          <cell r="M108">
            <v>6.4</v>
          </cell>
          <cell r="N108">
            <v>6.6</v>
          </cell>
          <cell r="O108">
            <v>6.8</v>
          </cell>
          <cell r="P108">
            <v>7</v>
          </cell>
        </row>
        <row r="109">
          <cell r="B109" t="str">
            <v>CHIAPETTA</v>
          </cell>
          <cell r="C109">
            <v>3.4</v>
          </cell>
          <cell r="D109">
            <v>3.8</v>
          </cell>
          <cell r="E109">
            <v>3.9</v>
          </cell>
          <cell r="F109" t="str">
            <v>-</v>
          </cell>
          <cell r="G109">
            <v>3.8</v>
          </cell>
          <cell r="I109">
            <v>3.4</v>
          </cell>
          <cell r="J109">
            <v>3.5</v>
          </cell>
          <cell r="K109">
            <v>3.8</v>
          </cell>
          <cell r="L109">
            <v>4.2</v>
          </cell>
          <cell r="M109">
            <v>4.5999999999999996</v>
          </cell>
          <cell r="N109">
            <v>4.9000000000000004</v>
          </cell>
          <cell r="O109">
            <v>5.0999999999999996</v>
          </cell>
          <cell r="P109">
            <v>5.4</v>
          </cell>
        </row>
        <row r="110">
          <cell r="B110" t="str">
            <v>CHUI</v>
          </cell>
          <cell r="C110" t="str">
            <v>-</v>
          </cell>
          <cell r="D110">
            <v>3.5</v>
          </cell>
          <cell r="E110">
            <v>3.8</v>
          </cell>
          <cell r="F110">
            <v>3.4</v>
          </cell>
          <cell r="G110">
            <v>3.6</v>
          </cell>
          <cell r="I110" t="str">
            <v>-</v>
          </cell>
          <cell r="J110">
            <v>3.6</v>
          </cell>
          <cell r="K110">
            <v>3.8</v>
          </cell>
          <cell r="L110">
            <v>4.0999999999999996</v>
          </cell>
          <cell r="M110">
            <v>4.5</v>
          </cell>
          <cell r="N110">
            <v>4.7</v>
          </cell>
          <cell r="O110">
            <v>5</v>
          </cell>
          <cell r="P110">
            <v>5.3</v>
          </cell>
        </row>
        <row r="111">
          <cell r="B111" t="str">
            <v>CIDREIRA</v>
          </cell>
          <cell r="C111">
            <v>2.5</v>
          </cell>
          <cell r="D111">
            <v>3.3</v>
          </cell>
          <cell r="E111">
            <v>3.5</v>
          </cell>
          <cell r="F111">
            <v>2.9</v>
          </cell>
          <cell r="G111">
            <v>2.6</v>
          </cell>
          <cell r="I111">
            <v>2.6</v>
          </cell>
          <cell r="J111">
            <v>2.7</v>
          </cell>
          <cell r="K111">
            <v>3</v>
          </cell>
          <cell r="L111">
            <v>3.4</v>
          </cell>
          <cell r="M111">
            <v>3.7</v>
          </cell>
          <cell r="N111">
            <v>4</v>
          </cell>
          <cell r="O111">
            <v>4.3</v>
          </cell>
          <cell r="P111">
            <v>4.5</v>
          </cell>
        </row>
        <row r="112">
          <cell r="B112" t="str">
            <v>COLINAS</v>
          </cell>
          <cell r="C112" t="str">
            <v>-</v>
          </cell>
          <cell r="D112">
            <v>5.2</v>
          </cell>
          <cell r="E112" t="str">
            <v>-</v>
          </cell>
          <cell r="F112" t="str">
            <v>-</v>
          </cell>
          <cell r="G112" t="str">
            <v>-</v>
          </cell>
          <cell r="I112" t="str">
            <v>-</v>
          </cell>
          <cell r="J112">
            <v>5.2</v>
          </cell>
          <cell r="K112">
            <v>5.4</v>
          </cell>
          <cell r="L112">
            <v>5.7</v>
          </cell>
          <cell r="M112">
            <v>6</v>
          </cell>
          <cell r="N112">
            <v>6.2</v>
          </cell>
          <cell r="O112">
            <v>6.5</v>
          </cell>
          <cell r="P112">
            <v>6.7</v>
          </cell>
        </row>
        <row r="113">
          <cell r="B113" t="str">
            <v>COLORADO</v>
          </cell>
          <cell r="C113" t="str">
            <v>-</v>
          </cell>
          <cell r="D113">
            <v>3.6</v>
          </cell>
          <cell r="E113" t="str">
            <v>-</v>
          </cell>
          <cell r="F113" t="str">
            <v>-</v>
          </cell>
          <cell r="G113" t="str">
            <v>-</v>
          </cell>
          <cell r="I113" t="str">
            <v>-</v>
          </cell>
          <cell r="J113">
            <v>3.7</v>
          </cell>
          <cell r="K113">
            <v>3.9</v>
          </cell>
          <cell r="L113">
            <v>4.3</v>
          </cell>
          <cell r="M113">
            <v>4.5999999999999996</v>
          </cell>
          <cell r="N113">
            <v>4.9000000000000004</v>
          </cell>
          <cell r="O113">
            <v>5.0999999999999996</v>
          </cell>
          <cell r="P113">
            <v>5.4</v>
          </cell>
        </row>
        <row r="114">
          <cell r="B114" t="str">
            <v>CONDOR</v>
          </cell>
          <cell r="C114" t="str">
            <v>-</v>
          </cell>
          <cell r="D114" t="str">
            <v>-</v>
          </cell>
          <cell r="E114" t="str">
            <v>-</v>
          </cell>
          <cell r="F114" t="str">
            <v>-</v>
          </cell>
          <cell r="G114">
            <v>4.2</v>
          </cell>
          <cell r="I114" t="str">
            <v>-</v>
          </cell>
          <cell r="J114" t="str">
            <v>-</v>
          </cell>
          <cell r="K114" t="str">
            <v>-</v>
          </cell>
          <cell r="L114" t="str">
            <v>-</v>
          </cell>
          <cell r="M114">
            <v>4.5</v>
          </cell>
          <cell r="N114">
            <v>4.7</v>
          </cell>
          <cell r="O114">
            <v>5</v>
          </cell>
          <cell r="P114">
            <v>5.2</v>
          </cell>
        </row>
        <row r="115">
          <cell r="B115" t="str">
            <v>CONSTANTINA</v>
          </cell>
          <cell r="C115">
            <v>4.9000000000000004</v>
          </cell>
          <cell r="D115">
            <v>4.4000000000000004</v>
          </cell>
          <cell r="E115">
            <v>4.2</v>
          </cell>
          <cell r="F115">
            <v>5.2</v>
          </cell>
          <cell r="G115">
            <v>4.9000000000000004</v>
          </cell>
          <cell r="I115">
            <v>4.9000000000000004</v>
          </cell>
          <cell r="J115">
            <v>5</v>
          </cell>
          <cell r="K115">
            <v>5.3</v>
          </cell>
          <cell r="L115">
            <v>5.7</v>
          </cell>
          <cell r="M115">
            <v>6</v>
          </cell>
          <cell r="N115">
            <v>6.2</v>
          </cell>
          <cell r="O115">
            <v>6.4</v>
          </cell>
          <cell r="P115">
            <v>6.6</v>
          </cell>
        </row>
        <row r="116">
          <cell r="B116" t="str">
            <v>COQUEIROS DO SUL</v>
          </cell>
          <cell r="C116" t="str">
            <v>-</v>
          </cell>
          <cell r="D116">
            <v>4.2</v>
          </cell>
          <cell r="E116" t="str">
            <v>-</v>
          </cell>
          <cell r="F116" t="str">
            <v>-</v>
          </cell>
          <cell r="G116" t="str">
            <v>-</v>
          </cell>
          <cell r="I116" t="str">
            <v>-</v>
          </cell>
          <cell r="J116">
            <v>4.3</v>
          </cell>
          <cell r="K116">
            <v>4.5</v>
          </cell>
          <cell r="L116">
            <v>4.8</v>
          </cell>
          <cell r="M116">
            <v>5.2</v>
          </cell>
          <cell r="N116">
            <v>5.4</v>
          </cell>
          <cell r="O116">
            <v>5.6</v>
          </cell>
          <cell r="P116">
            <v>5.9</v>
          </cell>
        </row>
        <row r="117">
          <cell r="B117" t="str">
            <v>CORONEL BARROS</v>
          </cell>
          <cell r="C117">
            <v>4.4000000000000004</v>
          </cell>
          <cell r="D117">
            <v>4.2</v>
          </cell>
          <cell r="E117">
            <v>4.9000000000000004</v>
          </cell>
          <cell r="F117">
            <v>5</v>
          </cell>
          <cell r="G117">
            <v>4.3</v>
          </cell>
          <cell r="I117">
            <v>4.4000000000000004</v>
          </cell>
          <cell r="J117">
            <v>4.5999999999999996</v>
          </cell>
          <cell r="K117">
            <v>4.9000000000000004</v>
          </cell>
          <cell r="L117">
            <v>5.2</v>
          </cell>
          <cell r="M117">
            <v>5.6</v>
          </cell>
          <cell r="N117">
            <v>5.8</v>
          </cell>
          <cell r="O117">
            <v>6.1</v>
          </cell>
          <cell r="P117">
            <v>6.3</v>
          </cell>
        </row>
        <row r="118">
          <cell r="B118" t="str">
            <v>CORONEL BICACO</v>
          </cell>
          <cell r="C118" t="str">
            <v>-</v>
          </cell>
          <cell r="D118">
            <v>3.4</v>
          </cell>
          <cell r="E118">
            <v>3.9</v>
          </cell>
          <cell r="F118">
            <v>3.6</v>
          </cell>
          <cell r="G118" t="str">
            <v>-</v>
          </cell>
          <cell r="I118" t="str">
            <v>-</v>
          </cell>
          <cell r="J118">
            <v>3.5</v>
          </cell>
          <cell r="K118">
            <v>3.7</v>
          </cell>
          <cell r="L118">
            <v>4</v>
          </cell>
          <cell r="M118">
            <v>4.4000000000000004</v>
          </cell>
          <cell r="N118">
            <v>4.5999999999999996</v>
          </cell>
          <cell r="O118">
            <v>4.9000000000000004</v>
          </cell>
          <cell r="P118">
            <v>5.0999999999999996</v>
          </cell>
        </row>
        <row r="119">
          <cell r="B119" t="str">
            <v>COTIPORA</v>
          </cell>
          <cell r="C119" t="str">
            <v>-</v>
          </cell>
          <cell r="D119" t="str">
            <v>-</v>
          </cell>
          <cell r="E119">
            <v>4.0999999999999996</v>
          </cell>
          <cell r="F119">
            <v>5.0999999999999996</v>
          </cell>
          <cell r="G119">
            <v>4.8</v>
          </cell>
          <cell r="I119" t="str">
            <v>-</v>
          </cell>
          <cell r="J119" t="str">
            <v>-</v>
          </cell>
          <cell r="K119">
            <v>4.2</v>
          </cell>
          <cell r="L119">
            <v>4.5</v>
          </cell>
          <cell r="M119">
            <v>4.8</v>
          </cell>
          <cell r="N119">
            <v>5.0999999999999996</v>
          </cell>
          <cell r="O119">
            <v>5.3</v>
          </cell>
          <cell r="P119">
            <v>5.6</v>
          </cell>
        </row>
        <row r="120">
          <cell r="B120" t="str">
            <v>COXILHA</v>
          </cell>
          <cell r="C120" t="str">
            <v>-</v>
          </cell>
          <cell r="D120" t="str">
            <v>-</v>
          </cell>
          <cell r="E120" t="str">
            <v>-</v>
          </cell>
          <cell r="F120" t="str">
            <v>-</v>
          </cell>
          <cell r="G120">
            <v>4.8</v>
          </cell>
          <cell r="I120" t="str">
            <v>-</v>
          </cell>
          <cell r="J120" t="str">
            <v>-</v>
          </cell>
          <cell r="K120" t="str">
            <v>-</v>
          </cell>
          <cell r="L120" t="str">
            <v>-</v>
          </cell>
          <cell r="M120">
            <v>5.0999999999999996</v>
          </cell>
          <cell r="N120">
            <v>5.3</v>
          </cell>
          <cell r="O120">
            <v>5.5</v>
          </cell>
          <cell r="P120">
            <v>5.8</v>
          </cell>
        </row>
        <row r="121">
          <cell r="B121" t="str">
            <v>CRISSIUMAL</v>
          </cell>
          <cell r="C121">
            <v>4.0999999999999996</v>
          </cell>
          <cell r="D121">
            <v>4.9000000000000004</v>
          </cell>
          <cell r="E121">
            <v>4.3</v>
          </cell>
          <cell r="F121">
            <v>4.8</v>
          </cell>
          <cell r="G121">
            <v>5.0999999999999996</v>
          </cell>
          <cell r="I121">
            <v>4.0999999999999996</v>
          </cell>
          <cell r="J121">
            <v>4.2</v>
          </cell>
          <cell r="K121">
            <v>4.5</v>
          </cell>
          <cell r="L121">
            <v>4.9000000000000004</v>
          </cell>
          <cell r="M121">
            <v>5.3</v>
          </cell>
          <cell r="N121">
            <v>5.5</v>
          </cell>
          <cell r="O121">
            <v>5.8</v>
          </cell>
          <cell r="P121">
            <v>6</v>
          </cell>
        </row>
        <row r="122">
          <cell r="B122" t="str">
            <v>CRISTAL DO SUL</v>
          </cell>
          <cell r="C122" t="str">
            <v>-</v>
          </cell>
          <cell r="D122" t="str">
            <v>-</v>
          </cell>
          <cell r="E122">
            <v>3.6</v>
          </cell>
          <cell r="F122" t="str">
            <v>-</v>
          </cell>
          <cell r="G122">
            <v>4.7</v>
          </cell>
          <cell r="I122" t="str">
            <v>-</v>
          </cell>
          <cell r="J122" t="str">
            <v>-</v>
          </cell>
          <cell r="K122">
            <v>3.8</v>
          </cell>
          <cell r="L122">
            <v>4.0999999999999996</v>
          </cell>
          <cell r="M122">
            <v>4.4000000000000004</v>
          </cell>
          <cell r="N122">
            <v>4.5999999999999996</v>
          </cell>
          <cell r="O122">
            <v>4.9000000000000004</v>
          </cell>
          <cell r="P122">
            <v>5.2</v>
          </cell>
        </row>
        <row r="123">
          <cell r="B123" t="str">
            <v>CRUZ ALTA</v>
          </cell>
          <cell r="C123">
            <v>3</v>
          </cell>
          <cell r="D123">
            <v>3.2</v>
          </cell>
          <cell r="E123">
            <v>3.3</v>
          </cell>
          <cell r="F123">
            <v>3.2</v>
          </cell>
          <cell r="G123">
            <v>3.4</v>
          </cell>
          <cell r="I123">
            <v>3.1</v>
          </cell>
          <cell r="J123">
            <v>3.2</v>
          </cell>
          <cell r="K123">
            <v>3.5</v>
          </cell>
          <cell r="L123">
            <v>3.9</v>
          </cell>
          <cell r="M123">
            <v>4.3</v>
          </cell>
          <cell r="N123">
            <v>4.5</v>
          </cell>
          <cell r="O123">
            <v>4.8</v>
          </cell>
          <cell r="P123">
            <v>5.0999999999999996</v>
          </cell>
        </row>
        <row r="124">
          <cell r="B124" t="str">
            <v>CRUZEIRO DO SUL</v>
          </cell>
          <cell r="C124" t="str">
            <v>-</v>
          </cell>
          <cell r="D124">
            <v>3.7</v>
          </cell>
          <cell r="E124">
            <v>4.8</v>
          </cell>
          <cell r="F124" t="str">
            <v>-</v>
          </cell>
          <cell r="G124" t="str">
            <v>-</v>
          </cell>
          <cell r="I124" t="str">
            <v>-</v>
          </cell>
          <cell r="J124">
            <v>3.8</v>
          </cell>
          <cell r="K124">
            <v>4</v>
          </cell>
          <cell r="L124">
            <v>4.4000000000000004</v>
          </cell>
          <cell r="M124">
            <v>4.7</v>
          </cell>
          <cell r="N124">
            <v>5</v>
          </cell>
          <cell r="O124">
            <v>5.2</v>
          </cell>
          <cell r="P124">
            <v>5.5</v>
          </cell>
        </row>
        <row r="125">
          <cell r="B125" t="str">
            <v>DERRUBADAS</v>
          </cell>
          <cell r="C125">
            <v>4.0999999999999996</v>
          </cell>
          <cell r="D125">
            <v>4.5</v>
          </cell>
          <cell r="E125">
            <v>4.5999999999999996</v>
          </cell>
          <cell r="F125">
            <v>4.5999999999999996</v>
          </cell>
          <cell r="G125">
            <v>4.4000000000000004</v>
          </cell>
          <cell r="I125">
            <v>4.0999999999999996</v>
          </cell>
          <cell r="J125">
            <v>4.3</v>
          </cell>
          <cell r="K125">
            <v>4.5999999999999996</v>
          </cell>
          <cell r="L125">
            <v>5</v>
          </cell>
          <cell r="M125">
            <v>5.3</v>
          </cell>
          <cell r="N125">
            <v>5.6</v>
          </cell>
          <cell r="O125">
            <v>5.8</v>
          </cell>
          <cell r="P125">
            <v>6</v>
          </cell>
        </row>
        <row r="126">
          <cell r="B126" t="str">
            <v>DOIS IRMAOS</v>
          </cell>
          <cell r="C126">
            <v>4.5</v>
          </cell>
          <cell r="D126">
            <v>4.3</v>
          </cell>
          <cell r="E126">
            <v>4.3</v>
          </cell>
          <cell r="F126">
            <v>4.5</v>
          </cell>
          <cell r="G126">
            <v>4.5999999999999996</v>
          </cell>
          <cell r="I126">
            <v>4.5</v>
          </cell>
          <cell r="J126">
            <v>4.7</v>
          </cell>
          <cell r="K126">
            <v>4.9000000000000004</v>
          </cell>
          <cell r="L126">
            <v>5.3</v>
          </cell>
          <cell r="M126">
            <v>5.7</v>
          </cell>
          <cell r="N126">
            <v>5.9</v>
          </cell>
          <cell r="O126">
            <v>6.1</v>
          </cell>
          <cell r="P126">
            <v>6.3</v>
          </cell>
        </row>
        <row r="127">
          <cell r="B127" t="str">
            <v>DOM FELICIANO</v>
          </cell>
          <cell r="C127">
            <v>3.4</v>
          </cell>
          <cell r="D127">
            <v>3.4</v>
          </cell>
          <cell r="E127">
            <v>3.6</v>
          </cell>
          <cell r="F127">
            <v>3.8</v>
          </cell>
          <cell r="G127">
            <v>3.8</v>
          </cell>
          <cell r="I127">
            <v>3.4</v>
          </cell>
          <cell r="J127">
            <v>3.6</v>
          </cell>
          <cell r="K127">
            <v>3.8</v>
          </cell>
          <cell r="L127">
            <v>4.2</v>
          </cell>
          <cell r="M127">
            <v>4.5999999999999996</v>
          </cell>
          <cell r="N127">
            <v>4.9000000000000004</v>
          </cell>
          <cell r="O127">
            <v>5.0999999999999996</v>
          </cell>
          <cell r="P127">
            <v>5.4</v>
          </cell>
        </row>
        <row r="128">
          <cell r="B128" t="str">
            <v>DOM PEDRITO</v>
          </cell>
          <cell r="C128">
            <v>2.9</v>
          </cell>
          <cell r="D128">
            <v>2.8</v>
          </cell>
          <cell r="E128">
            <v>3.1</v>
          </cell>
          <cell r="F128">
            <v>3</v>
          </cell>
          <cell r="G128">
            <v>2.4</v>
          </cell>
          <cell r="I128">
            <v>3</v>
          </cell>
          <cell r="J128">
            <v>3.1</v>
          </cell>
          <cell r="K128">
            <v>3.4</v>
          </cell>
          <cell r="L128">
            <v>3.8</v>
          </cell>
          <cell r="M128">
            <v>4.2</v>
          </cell>
          <cell r="N128">
            <v>4.4000000000000004</v>
          </cell>
          <cell r="O128">
            <v>4.7</v>
          </cell>
          <cell r="P128">
            <v>5</v>
          </cell>
        </row>
        <row r="129">
          <cell r="B129" t="str">
            <v>DOUTOR MAURICIO CARDOSO</v>
          </cell>
          <cell r="C129" t="str">
            <v>-</v>
          </cell>
          <cell r="D129">
            <v>4.0999999999999996</v>
          </cell>
          <cell r="E129">
            <v>4</v>
          </cell>
          <cell r="F129">
            <v>3.6</v>
          </cell>
          <cell r="G129">
            <v>5.6</v>
          </cell>
          <cell r="I129" t="str">
            <v>-</v>
          </cell>
          <cell r="J129">
            <v>4.2</v>
          </cell>
          <cell r="K129">
            <v>4.4000000000000004</v>
          </cell>
          <cell r="L129">
            <v>4.7</v>
          </cell>
          <cell r="M129">
            <v>5</v>
          </cell>
          <cell r="N129">
            <v>5.3</v>
          </cell>
          <cell r="O129">
            <v>5.5</v>
          </cell>
          <cell r="P129">
            <v>5.8</v>
          </cell>
        </row>
        <row r="130">
          <cell r="B130" t="str">
            <v>DOUTOR RICARDO</v>
          </cell>
          <cell r="C130" t="str">
            <v>-</v>
          </cell>
          <cell r="D130">
            <v>4.7</v>
          </cell>
          <cell r="E130" t="str">
            <v>-</v>
          </cell>
          <cell r="F130" t="str">
            <v>-</v>
          </cell>
          <cell r="G130" t="str">
            <v>-</v>
          </cell>
          <cell r="I130" t="str">
            <v>-</v>
          </cell>
          <cell r="J130">
            <v>4.8</v>
          </cell>
          <cell r="K130">
            <v>5</v>
          </cell>
          <cell r="L130">
            <v>5.3</v>
          </cell>
          <cell r="M130">
            <v>5.6</v>
          </cell>
          <cell r="N130">
            <v>5.8</v>
          </cell>
          <cell r="O130">
            <v>6.1</v>
          </cell>
          <cell r="P130">
            <v>6.3</v>
          </cell>
        </row>
        <row r="131">
          <cell r="B131" t="str">
            <v>ELDORADO DO SUL</v>
          </cell>
          <cell r="C131">
            <v>3.2</v>
          </cell>
          <cell r="D131">
            <v>3.2</v>
          </cell>
          <cell r="E131">
            <v>3.3</v>
          </cell>
          <cell r="F131">
            <v>3.5</v>
          </cell>
          <cell r="G131">
            <v>3.4</v>
          </cell>
          <cell r="I131">
            <v>3.2</v>
          </cell>
          <cell r="J131">
            <v>3.3</v>
          </cell>
          <cell r="K131">
            <v>3.6</v>
          </cell>
          <cell r="L131">
            <v>4</v>
          </cell>
          <cell r="M131">
            <v>4.4000000000000004</v>
          </cell>
          <cell r="N131">
            <v>4.7</v>
          </cell>
          <cell r="O131">
            <v>4.9000000000000004</v>
          </cell>
          <cell r="P131">
            <v>5.2</v>
          </cell>
        </row>
        <row r="132">
          <cell r="B132" t="str">
            <v>ENCANTADO</v>
          </cell>
          <cell r="C132">
            <v>4.3</v>
          </cell>
          <cell r="D132">
            <v>5.3</v>
          </cell>
          <cell r="E132">
            <v>4.9000000000000004</v>
          </cell>
          <cell r="F132">
            <v>4.5</v>
          </cell>
          <cell r="G132">
            <v>4</v>
          </cell>
          <cell r="I132">
            <v>4.4000000000000004</v>
          </cell>
          <cell r="J132">
            <v>4.5</v>
          </cell>
          <cell r="K132">
            <v>4.8</v>
          </cell>
          <cell r="L132">
            <v>5.2</v>
          </cell>
          <cell r="M132">
            <v>5.5</v>
          </cell>
          <cell r="N132">
            <v>5.8</v>
          </cell>
          <cell r="O132">
            <v>6</v>
          </cell>
          <cell r="P132">
            <v>6.2</v>
          </cell>
        </row>
        <row r="133">
          <cell r="B133" t="str">
            <v>ENCRUZILHADA DO SUL</v>
          </cell>
          <cell r="C133" t="str">
            <v>-</v>
          </cell>
          <cell r="D133">
            <v>3.3</v>
          </cell>
          <cell r="E133">
            <v>4.2</v>
          </cell>
          <cell r="F133">
            <v>3.4</v>
          </cell>
          <cell r="G133">
            <v>4.3</v>
          </cell>
          <cell r="I133" t="str">
            <v>-</v>
          </cell>
          <cell r="J133">
            <v>3.4</v>
          </cell>
          <cell r="K133">
            <v>3.6</v>
          </cell>
          <cell r="L133">
            <v>4</v>
          </cell>
          <cell r="M133">
            <v>4.3</v>
          </cell>
          <cell r="N133">
            <v>4.5999999999999996</v>
          </cell>
          <cell r="O133">
            <v>4.8</v>
          </cell>
          <cell r="P133">
            <v>5.0999999999999996</v>
          </cell>
        </row>
        <row r="134">
          <cell r="B134" t="str">
            <v>ERECHIM</v>
          </cell>
          <cell r="C134">
            <v>3.7</v>
          </cell>
          <cell r="D134">
            <v>4.0999999999999996</v>
          </cell>
          <cell r="E134">
            <v>4.0999999999999996</v>
          </cell>
          <cell r="F134">
            <v>4.8</v>
          </cell>
          <cell r="G134">
            <v>4.7</v>
          </cell>
          <cell r="I134">
            <v>3.7</v>
          </cell>
          <cell r="J134">
            <v>3.9</v>
          </cell>
          <cell r="K134">
            <v>4.0999999999999996</v>
          </cell>
          <cell r="L134">
            <v>4.5</v>
          </cell>
          <cell r="M134">
            <v>4.9000000000000004</v>
          </cell>
          <cell r="N134">
            <v>5.2</v>
          </cell>
          <cell r="O134">
            <v>5.4</v>
          </cell>
          <cell r="P134">
            <v>5.7</v>
          </cell>
        </row>
        <row r="135">
          <cell r="B135" t="str">
            <v>HERVAL</v>
          </cell>
          <cell r="C135" t="str">
            <v>-</v>
          </cell>
          <cell r="D135">
            <v>4.2</v>
          </cell>
          <cell r="E135">
            <v>3.3</v>
          </cell>
          <cell r="F135">
            <v>3.1</v>
          </cell>
          <cell r="G135">
            <v>3.6</v>
          </cell>
          <cell r="I135" t="str">
            <v>-</v>
          </cell>
          <cell r="J135">
            <v>4.2</v>
          </cell>
          <cell r="K135">
            <v>4.4000000000000004</v>
          </cell>
          <cell r="L135">
            <v>4.8</v>
          </cell>
          <cell r="M135">
            <v>5.0999999999999996</v>
          </cell>
          <cell r="N135">
            <v>5.4</v>
          </cell>
          <cell r="O135">
            <v>5.6</v>
          </cell>
          <cell r="P135">
            <v>5.8</v>
          </cell>
        </row>
        <row r="136">
          <cell r="B136" t="str">
            <v>ESMERALDA</v>
          </cell>
          <cell r="C136">
            <v>2.8</v>
          </cell>
          <cell r="D136">
            <v>3.4</v>
          </cell>
          <cell r="E136">
            <v>4</v>
          </cell>
          <cell r="F136">
            <v>1.8</v>
          </cell>
          <cell r="G136" t="str">
            <v>-</v>
          </cell>
          <cell r="I136">
            <v>2.9</v>
          </cell>
          <cell r="J136">
            <v>3</v>
          </cell>
          <cell r="K136">
            <v>3.3</v>
          </cell>
          <cell r="L136">
            <v>3.7</v>
          </cell>
          <cell r="M136">
            <v>4.0999999999999996</v>
          </cell>
          <cell r="N136">
            <v>4.3</v>
          </cell>
          <cell r="O136">
            <v>4.5999999999999996</v>
          </cell>
          <cell r="P136">
            <v>4.9000000000000004</v>
          </cell>
        </row>
        <row r="137">
          <cell r="B137" t="str">
            <v>ESPERANCA DO SUL</v>
          </cell>
          <cell r="C137" t="str">
            <v>-</v>
          </cell>
          <cell r="D137">
            <v>3.5</v>
          </cell>
          <cell r="E137" t="str">
            <v>-</v>
          </cell>
          <cell r="F137">
            <v>4.4000000000000004</v>
          </cell>
          <cell r="G137" t="str">
            <v>-</v>
          </cell>
          <cell r="I137" t="str">
            <v>-</v>
          </cell>
          <cell r="J137">
            <v>3.6</v>
          </cell>
          <cell r="K137">
            <v>3.8</v>
          </cell>
          <cell r="L137">
            <v>4.2</v>
          </cell>
          <cell r="M137">
            <v>4.5</v>
          </cell>
          <cell r="N137">
            <v>4.8</v>
          </cell>
          <cell r="O137">
            <v>5</v>
          </cell>
          <cell r="P137">
            <v>5.3</v>
          </cell>
        </row>
        <row r="138">
          <cell r="B138" t="str">
            <v>ESPUMOSO</v>
          </cell>
          <cell r="C138">
            <v>3.2</v>
          </cell>
          <cell r="D138">
            <v>3.4</v>
          </cell>
          <cell r="E138">
            <v>4.8</v>
          </cell>
          <cell r="F138" t="str">
            <v>-</v>
          </cell>
          <cell r="G138" t="str">
            <v>-</v>
          </cell>
          <cell r="I138">
            <v>3.2</v>
          </cell>
          <cell r="J138">
            <v>3.4</v>
          </cell>
          <cell r="K138">
            <v>3.7</v>
          </cell>
          <cell r="L138">
            <v>4.0999999999999996</v>
          </cell>
          <cell r="M138">
            <v>4.5</v>
          </cell>
          <cell r="N138">
            <v>4.7</v>
          </cell>
          <cell r="O138">
            <v>5</v>
          </cell>
          <cell r="P138">
            <v>5.2</v>
          </cell>
        </row>
        <row r="139">
          <cell r="B139" t="str">
            <v>ESTANCIA VELHA</v>
          </cell>
          <cell r="C139">
            <v>4.5999999999999996</v>
          </cell>
          <cell r="D139">
            <v>4.5</v>
          </cell>
          <cell r="E139">
            <v>4.4000000000000004</v>
          </cell>
          <cell r="F139">
            <v>4.8</v>
          </cell>
          <cell r="G139">
            <v>4.7</v>
          </cell>
          <cell r="I139">
            <v>4.7</v>
          </cell>
          <cell r="J139">
            <v>4.8</v>
          </cell>
          <cell r="K139">
            <v>5.0999999999999996</v>
          </cell>
          <cell r="L139">
            <v>5.4</v>
          </cell>
          <cell r="M139">
            <v>5.8</v>
          </cell>
          <cell r="N139">
            <v>6</v>
          </cell>
          <cell r="O139">
            <v>6.2</v>
          </cell>
          <cell r="P139">
            <v>6.5</v>
          </cell>
        </row>
        <row r="140">
          <cell r="B140" t="str">
            <v>ESTEIO</v>
          </cell>
          <cell r="C140">
            <v>3.6</v>
          </cell>
          <cell r="D140">
            <v>3.9</v>
          </cell>
          <cell r="E140">
            <v>3.7</v>
          </cell>
          <cell r="F140">
            <v>4.0999999999999996</v>
          </cell>
          <cell r="G140">
            <v>4.4000000000000004</v>
          </cell>
          <cell r="I140">
            <v>3.7</v>
          </cell>
          <cell r="J140">
            <v>3.8</v>
          </cell>
          <cell r="K140">
            <v>4.0999999999999996</v>
          </cell>
          <cell r="L140">
            <v>4.5</v>
          </cell>
          <cell r="M140">
            <v>4.9000000000000004</v>
          </cell>
          <cell r="N140">
            <v>5.0999999999999996</v>
          </cell>
          <cell r="O140">
            <v>5.4</v>
          </cell>
          <cell r="P140">
            <v>5.6</v>
          </cell>
        </row>
        <row r="141">
          <cell r="B141" t="str">
            <v>ESTRELA</v>
          </cell>
          <cell r="C141">
            <v>3.9</v>
          </cell>
          <cell r="D141">
            <v>4.8</v>
          </cell>
          <cell r="E141">
            <v>5</v>
          </cell>
          <cell r="F141">
            <v>5</v>
          </cell>
          <cell r="G141">
            <v>4.5999999999999996</v>
          </cell>
          <cell r="I141">
            <v>4</v>
          </cell>
          <cell r="J141">
            <v>4.0999999999999996</v>
          </cell>
          <cell r="K141">
            <v>4.4000000000000004</v>
          </cell>
          <cell r="L141">
            <v>4.8</v>
          </cell>
          <cell r="M141">
            <v>5.2</v>
          </cell>
          <cell r="N141">
            <v>5.4</v>
          </cell>
          <cell r="O141">
            <v>5.6</v>
          </cell>
          <cell r="P141">
            <v>5.9</v>
          </cell>
        </row>
        <row r="142">
          <cell r="B142" t="str">
            <v>ESTRELA VELHA</v>
          </cell>
          <cell r="C142" t="str">
            <v>-</v>
          </cell>
          <cell r="D142">
            <v>4</v>
          </cell>
          <cell r="E142">
            <v>4.0999999999999996</v>
          </cell>
          <cell r="F142">
            <v>4</v>
          </cell>
          <cell r="G142">
            <v>4.4000000000000004</v>
          </cell>
          <cell r="I142" t="str">
            <v>-</v>
          </cell>
          <cell r="J142">
            <v>4.0999999999999996</v>
          </cell>
          <cell r="K142">
            <v>4.3</v>
          </cell>
          <cell r="L142">
            <v>4.5999999999999996</v>
          </cell>
          <cell r="M142">
            <v>4.9000000000000004</v>
          </cell>
          <cell r="N142">
            <v>5.2</v>
          </cell>
          <cell r="O142">
            <v>5.4</v>
          </cell>
          <cell r="P142">
            <v>5.7</v>
          </cell>
        </row>
        <row r="143">
          <cell r="B143" t="str">
            <v>FARROUPILHA</v>
          </cell>
          <cell r="C143">
            <v>4.3</v>
          </cell>
          <cell r="D143">
            <v>4.5999999999999996</v>
          </cell>
          <cell r="E143">
            <v>5</v>
          </cell>
          <cell r="F143">
            <v>5.4</v>
          </cell>
          <cell r="G143">
            <v>4.7</v>
          </cell>
          <cell r="I143">
            <v>4.3</v>
          </cell>
          <cell r="J143">
            <v>4.5</v>
          </cell>
          <cell r="K143">
            <v>4.8</v>
          </cell>
          <cell r="L143">
            <v>5.0999999999999996</v>
          </cell>
          <cell r="M143">
            <v>5.5</v>
          </cell>
          <cell r="N143">
            <v>5.7</v>
          </cell>
          <cell r="O143">
            <v>6</v>
          </cell>
          <cell r="P143">
            <v>6.2</v>
          </cell>
        </row>
        <row r="144">
          <cell r="B144" t="str">
            <v>FAZENDA VILANOVA</v>
          </cell>
          <cell r="C144">
            <v>3.2</v>
          </cell>
          <cell r="D144">
            <v>3.4</v>
          </cell>
          <cell r="E144">
            <v>4.5999999999999996</v>
          </cell>
          <cell r="F144">
            <v>4.7</v>
          </cell>
          <cell r="G144">
            <v>4.5999999999999996</v>
          </cell>
          <cell r="I144">
            <v>3.3</v>
          </cell>
          <cell r="J144">
            <v>3.4</v>
          </cell>
          <cell r="K144">
            <v>3.7</v>
          </cell>
          <cell r="L144">
            <v>4.0999999999999996</v>
          </cell>
          <cell r="M144">
            <v>4.5</v>
          </cell>
          <cell r="N144">
            <v>4.7</v>
          </cell>
          <cell r="O144">
            <v>5</v>
          </cell>
          <cell r="P144">
            <v>5.3</v>
          </cell>
        </row>
        <row r="145">
          <cell r="B145" t="str">
            <v>FELIZ</v>
          </cell>
          <cell r="C145">
            <v>2.8</v>
          </cell>
          <cell r="D145">
            <v>4.8</v>
          </cell>
          <cell r="E145" t="str">
            <v>-</v>
          </cell>
          <cell r="F145" t="str">
            <v>-</v>
          </cell>
          <cell r="G145" t="str">
            <v>-</v>
          </cell>
          <cell r="I145">
            <v>2.8</v>
          </cell>
          <cell r="J145">
            <v>3</v>
          </cell>
          <cell r="K145">
            <v>3.4</v>
          </cell>
          <cell r="L145">
            <v>3.8</v>
          </cell>
          <cell r="M145">
            <v>4.2</v>
          </cell>
          <cell r="N145">
            <v>4.5</v>
          </cell>
          <cell r="O145">
            <v>4.8</v>
          </cell>
          <cell r="P145">
            <v>5</v>
          </cell>
        </row>
        <row r="146">
          <cell r="B146" t="str">
            <v>FLORES DA CUNHA</v>
          </cell>
          <cell r="C146">
            <v>5</v>
          </cell>
          <cell r="D146">
            <v>4.5999999999999996</v>
          </cell>
          <cell r="E146">
            <v>4.5999999999999996</v>
          </cell>
          <cell r="F146">
            <v>5</v>
          </cell>
          <cell r="G146">
            <v>5.3</v>
          </cell>
          <cell r="I146">
            <v>5.0999999999999996</v>
          </cell>
          <cell r="J146">
            <v>5.2</v>
          </cell>
          <cell r="K146">
            <v>5.5</v>
          </cell>
          <cell r="L146">
            <v>5.8</v>
          </cell>
          <cell r="M146">
            <v>6.1</v>
          </cell>
          <cell r="N146">
            <v>6.4</v>
          </cell>
          <cell r="O146">
            <v>6.6</v>
          </cell>
          <cell r="P146">
            <v>6.8</v>
          </cell>
        </row>
        <row r="147">
          <cell r="B147" t="str">
            <v>FONTOURA XAVIER</v>
          </cell>
          <cell r="C147" t="str">
            <v>-</v>
          </cell>
          <cell r="D147">
            <v>3.8</v>
          </cell>
          <cell r="E147" t="str">
            <v>-</v>
          </cell>
          <cell r="F147">
            <v>3.9</v>
          </cell>
          <cell r="G147" t="str">
            <v>-</v>
          </cell>
          <cell r="I147" t="str">
            <v>-</v>
          </cell>
          <cell r="J147">
            <v>3.8</v>
          </cell>
          <cell r="K147">
            <v>4.0999999999999996</v>
          </cell>
          <cell r="L147">
            <v>4.4000000000000004</v>
          </cell>
          <cell r="M147">
            <v>4.7</v>
          </cell>
          <cell r="N147">
            <v>5</v>
          </cell>
          <cell r="O147">
            <v>5.2</v>
          </cell>
          <cell r="P147">
            <v>5.5</v>
          </cell>
        </row>
        <row r="148">
          <cell r="B148" t="str">
            <v>FORMIGUEIRO</v>
          </cell>
          <cell r="C148" t="str">
            <v>-</v>
          </cell>
          <cell r="D148">
            <v>4.0999999999999996</v>
          </cell>
          <cell r="E148">
            <v>3.5</v>
          </cell>
          <cell r="F148">
            <v>4</v>
          </cell>
          <cell r="G148">
            <v>4.3</v>
          </cell>
          <cell r="I148" t="str">
            <v>-</v>
          </cell>
          <cell r="J148">
            <v>4.2</v>
          </cell>
          <cell r="K148">
            <v>4.4000000000000004</v>
          </cell>
          <cell r="L148">
            <v>4.8</v>
          </cell>
          <cell r="M148">
            <v>5.0999999999999996</v>
          </cell>
          <cell r="N148">
            <v>5.3</v>
          </cell>
          <cell r="O148">
            <v>5.6</v>
          </cell>
          <cell r="P148">
            <v>5.8</v>
          </cell>
        </row>
        <row r="149">
          <cell r="B149" t="str">
            <v>FORQUETINHA</v>
          </cell>
          <cell r="C149" t="str">
            <v>-</v>
          </cell>
          <cell r="D149">
            <v>4.2</v>
          </cell>
          <cell r="E149">
            <v>4.7</v>
          </cell>
          <cell r="F149">
            <v>4</v>
          </cell>
          <cell r="G149" t="str">
            <v>-</v>
          </cell>
          <cell r="I149" t="str">
            <v>-</v>
          </cell>
          <cell r="J149">
            <v>4.3</v>
          </cell>
          <cell r="K149">
            <v>4.5</v>
          </cell>
          <cell r="L149">
            <v>4.9000000000000004</v>
          </cell>
          <cell r="M149">
            <v>5.2</v>
          </cell>
          <cell r="N149">
            <v>5.4</v>
          </cell>
          <cell r="O149">
            <v>5.7</v>
          </cell>
          <cell r="P149">
            <v>5.9</v>
          </cell>
        </row>
        <row r="150">
          <cell r="B150" t="str">
            <v>FORTALEZA DOS VALOS</v>
          </cell>
          <cell r="C150">
            <v>4.9000000000000004</v>
          </cell>
          <cell r="D150">
            <v>4.5</v>
          </cell>
          <cell r="E150">
            <v>4</v>
          </cell>
          <cell r="F150">
            <v>5.0999999999999996</v>
          </cell>
          <cell r="G150">
            <v>4.4000000000000004</v>
          </cell>
          <cell r="I150">
            <v>4.9000000000000004</v>
          </cell>
          <cell r="J150">
            <v>5.0999999999999996</v>
          </cell>
          <cell r="K150">
            <v>5.3</v>
          </cell>
          <cell r="L150">
            <v>5.7</v>
          </cell>
          <cell r="M150">
            <v>6</v>
          </cell>
          <cell r="N150">
            <v>6.3</v>
          </cell>
          <cell r="O150">
            <v>6.5</v>
          </cell>
          <cell r="P150">
            <v>6.7</v>
          </cell>
        </row>
        <row r="151">
          <cell r="B151" t="str">
            <v>FREDERICO WESTPHALEN</v>
          </cell>
          <cell r="C151">
            <v>3.4</v>
          </cell>
          <cell r="D151">
            <v>3.4</v>
          </cell>
          <cell r="E151">
            <v>4</v>
          </cell>
          <cell r="F151">
            <v>3.8</v>
          </cell>
          <cell r="G151">
            <v>4.0999999999999996</v>
          </cell>
          <cell r="I151">
            <v>3.5</v>
          </cell>
          <cell r="J151">
            <v>3.6</v>
          </cell>
          <cell r="K151">
            <v>3.9</v>
          </cell>
          <cell r="L151">
            <v>4.3</v>
          </cell>
          <cell r="M151">
            <v>4.7</v>
          </cell>
          <cell r="N151">
            <v>4.9000000000000004</v>
          </cell>
          <cell r="O151">
            <v>5.2</v>
          </cell>
          <cell r="P151">
            <v>5.4</v>
          </cell>
        </row>
        <row r="152">
          <cell r="B152" t="str">
            <v>GARIBALDI</v>
          </cell>
          <cell r="C152">
            <v>3.9</v>
          </cell>
          <cell r="D152">
            <v>4.9000000000000004</v>
          </cell>
          <cell r="E152">
            <v>4.4000000000000004</v>
          </cell>
          <cell r="F152">
            <v>5.3</v>
          </cell>
          <cell r="G152">
            <v>5</v>
          </cell>
          <cell r="I152">
            <v>3.9</v>
          </cell>
          <cell r="J152">
            <v>4.0999999999999996</v>
          </cell>
          <cell r="K152">
            <v>4.3</v>
          </cell>
          <cell r="L152">
            <v>4.7</v>
          </cell>
          <cell r="M152">
            <v>5.0999999999999996</v>
          </cell>
          <cell r="N152">
            <v>5.4</v>
          </cell>
          <cell r="O152">
            <v>5.6</v>
          </cell>
          <cell r="P152">
            <v>5.8</v>
          </cell>
        </row>
        <row r="153">
          <cell r="B153" t="str">
            <v>GETULIO VARGAS</v>
          </cell>
          <cell r="C153" t="str">
            <v>-</v>
          </cell>
          <cell r="D153">
            <v>4.5</v>
          </cell>
          <cell r="E153">
            <v>5.2</v>
          </cell>
          <cell r="F153">
            <v>5.0999999999999996</v>
          </cell>
          <cell r="G153">
            <v>4.5999999999999996</v>
          </cell>
          <cell r="I153" t="str">
            <v>-</v>
          </cell>
          <cell r="J153">
            <v>4.5</v>
          </cell>
          <cell r="K153">
            <v>4.8</v>
          </cell>
          <cell r="L153">
            <v>5.0999999999999996</v>
          </cell>
          <cell r="M153">
            <v>5.4</v>
          </cell>
          <cell r="N153">
            <v>5.6</v>
          </cell>
          <cell r="O153">
            <v>5.9</v>
          </cell>
          <cell r="P153">
            <v>6.1</v>
          </cell>
        </row>
        <row r="154">
          <cell r="B154" t="str">
            <v>GIRUA</v>
          </cell>
          <cell r="C154" t="str">
            <v>-</v>
          </cell>
          <cell r="D154">
            <v>3.7</v>
          </cell>
          <cell r="E154">
            <v>3.7</v>
          </cell>
          <cell r="F154">
            <v>4.2</v>
          </cell>
          <cell r="G154">
            <v>3.7</v>
          </cell>
          <cell r="I154" t="str">
            <v>-</v>
          </cell>
          <cell r="J154">
            <v>3.7</v>
          </cell>
          <cell r="K154">
            <v>4</v>
          </cell>
          <cell r="L154">
            <v>4.3</v>
          </cell>
          <cell r="M154">
            <v>4.5999999999999996</v>
          </cell>
          <cell r="N154">
            <v>4.9000000000000004</v>
          </cell>
          <cell r="O154">
            <v>5.0999999999999996</v>
          </cell>
          <cell r="P154">
            <v>5.4</v>
          </cell>
        </row>
        <row r="155">
          <cell r="B155" t="str">
            <v>GRAMADO</v>
          </cell>
          <cell r="C155">
            <v>4.2</v>
          </cell>
          <cell r="D155">
            <v>4.4000000000000004</v>
          </cell>
          <cell r="E155">
            <v>4.2</v>
          </cell>
          <cell r="F155">
            <v>4.5999999999999996</v>
          </cell>
          <cell r="G155">
            <v>4.4000000000000004</v>
          </cell>
          <cell r="I155">
            <v>4.2</v>
          </cell>
          <cell r="J155">
            <v>4.4000000000000004</v>
          </cell>
          <cell r="K155">
            <v>4.5999999999999996</v>
          </cell>
          <cell r="L155">
            <v>5</v>
          </cell>
          <cell r="M155">
            <v>5.4</v>
          </cell>
          <cell r="N155">
            <v>5.6</v>
          </cell>
          <cell r="O155">
            <v>5.9</v>
          </cell>
          <cell r="P155">
            <v>6.1</v>
          </cell>
        </row>
        <row r="156">
          <cell r="B156" t="str">
            <v>GRAVATAI</v>
          </cell>
          <cell r="C156">
            <v>3.3</v>
          </cell>
          <cell r="D156">
            <v>3.6</v>
          </cell>
          <cell r="E156">
            <v>3.7</v>
          </cell>
          <cell r="F156">
            <v>3.7</v>
          </cell>
          <cell r="G156">
            <v>3.6</v>
          </cell>
          <cell r="I156">
            <v>3.3</v>
          </cell>
          <cell r="J156">
            <v>3.5</v>
          </cell>
          <cell r="K156">
            <v>3.8</v>
          </cell>
          <cell r="L156">
            <v>4.2</v>
          </cell>
          <cell r="M156">
            <v>4.5</v>
          </cell>
          <cell r="N156">
            <v>4.8</v>
          </cell>
          <cell r="O156">
            <v>5.0999999999999996</v>
          </cell>
          <cell r="P156">
            <v>5.3</v>
          </cell>
        </row>
        <row r="157">
          <cell r="B157" t="str">
            <v>GUAIBA</v>
          </cell>
          <cell r="C157">
            <v>3.7</v>
          </cell>
          <cell r="D157">
            <v>3.8</v>
          </cell>
          <cell r="E157">
            <v>4.0999999999999996</v>
          </cell>
          <cell r="F157">
            <v>4.5</v>
          </cell>
          <cell r="G157">
            <v>4.2</v>
          </cell>
          <cell r="I157">
            <v>3.7</v>
          </cell>
          <cell r="J157">
            <v>3.9</v>
          </cell>
          <cell r="K157">
            <v>4.2</v>
          </cell>
          <cell r="L157">
            <v>4.5999999999999996</v>
          </cell>
          <cell r="M157">
            <v>4.9000000000000004</v>
          </cell>
          <cell r="N157">
            <v>5.2</v>
          </cell>
          <cell r="O157">
            <v>5.4</v>
          </cell>
          <cell r="P157">
            <v>5.7</v>
          </cell>
        </row>
        <row r="158">
          <cell r="B158" t="str">
            <v>GUAPORE</v>
          </cell>
          <cell r="C158" t="str">
            <v>-</v>
          </cell>
          <cell r="D158">
            <v>4.4000000000000004</v>
          </cell>
          <cell r="E158">
            <v>5</v>
          </cell>
          <cell r="F158">
            <v>5.2</v>
          </cell>
          <cell r="G158">
            <v>5.2</v>
          </cell>
          <cell r="I158" t="str">
            <v>-</v>
          </cell>
          <cell r="J158">
            <v>4.5</v>
          </cell>
          <cell r="K158">
            <v>4.7</v>
          </cell>
          <cell r="L158">
            <v>5</v>
          </cell>
          <cell r="M158">
            <v>5.3</v>
          </cell>
          <cell r="N158">
            <v>5.6</v>
          </cell>
          <cell r="O158">
            <v>5.8</v>
          </cell>
          <cell r="P158">
            <v>6</v>
          </cell>
        </row>
        <row r="159">
          <cell r="B159" t="str">
            <v>GUARANI DAS MISSOES</v>
          </cell>
          <cell r="C159">
            <v>4.8</v>
          </cell>
          <cell r="D159">
            <v>4.8</v>
          </cell>
          <cell r="E159">
            <v>4.8</v>
          </cell>
          <cell r="F159" t="str">
            <v>-</v>
          </cell>
          <cell r="G159">
            <v>5</v>
          </cell>
          <cell r="I159">
            <v>4.8</v>
          </cell>
          <cell r="J159">
            <v>4.9000000000000004</v>
          </cell>
          <cell r="K159">
            <v>5.2</v>
          </cell>
          <cell r="L159">
            <v>5.6</v>
          </cell>
          <cell r="M159">
            <v>5.9</v>
          </cell>
          <cell r="N159">
            <v>6.1</v>
          </cell>
          <cell r="O159">
            <v>6.3</v>
          </cell>
          <cell r="P159">
            <v>6.6</v>
          </cell>
        </row>
        <row r="160">
          <cell r="B160" t="str">
            <v>HORIZONTINA</v>
          </cell>
          <cell r="C160">
            <v>4.7</v>
          </cell>
          <cell r="D160">
            <v>4.7</v>
          </cell>
          <cell r="E160">
            <v>4.9000000000000004</v>
          </cell>
          <cell r="F160">
            <v>5</v>
          </cell>
          <cell r="G160">
            <v>5.3</v>
          </cell>
          <cell r="I160">
            <v>4.7</v>
          </cell>
          <cell r="J160">
            <v>4.8</v>
          </cell>
          <cell r="K160">
            <v>5.0999999999999996</v>
          </cell>
          <cell r="L160">
            <v>5.5</v>
          </cell>
          <cell r="M160">
            <v>5.8</v>
          </cell>
          <cell r="N160">
            <v>6</v>
          </cell>
          <cell r="O160">
            <v>6.3</v>
          </cell>
          <cell r="P160">
            <v>6.5</v>
          </cell>
        </row>
        <row r="161">
          <cell r="B161" t="str">
            <v>HULHA NEGRA</v>
          </cell>
          <cell r="C161" t="str">
            <v>-</v>
          </cell>
          <cell r="D161">
            <v>3.7</v>
          </cell>
          <cell r="E161">
            <v>4.0999999999999996</v>
          </cell>
          <cell r="F161">
            <v>4.3</v>
          </cell>
          <cell r="G161">
            <v>3.9</v>
          </cell>
          <cell r="I161" t="str">
            <v>-</v>
          </cell>
          <cell r="J161">
            <v>3.8</v>
          </cell>
          <cell r="K161">
            <v>4</v>
          </cell>
          <cell r="L161">
            <v>4.4000000000000004</v>
          </cell>
          <cell r="M161">
            <v>4.7</v>
          </cell>
          <cell r="N161">
            <v>5</v>
          </cell>
          <cell r="O161">
            <v>5.2</v>
          </cell>
          <cell r="P161">
            <v>5.5</v>
          </cell>
        </row>
        <row r="162">
          <cell r="B162" t="str">
            <v>HUMAITA</v>
          </cell>
          <cell r="C162" t="str">
            <v>-</v>
          </cell>
          <cell r="D162">
            <v>4.7</v>
          </cell>
          <cell r="E162">
            <v>5.3</v>
          </cell>
          <cell r="F162" t="str">
            <v>-</v>
          </cell>
          <cell r="G162">
            <v>5.3</v>
          </cell>
          <cell r="I162" t="str">
            <v>-</v>
          </cell>
          <cell r="J162">
            <v>4.8</v>
          </cell>
          <cell r="K162">
            <v>5</v>
          </cell>
          <cell r="L162">
            <v>5.3</v>
          </cell>
          <cell r="M162">
            <v>5.6</v>
          </cell>
          <cell r="N162">
            <v>5.8</v>
          </cell>
          <cell r="O162">
            <v>6.1</v>
          </cell>
          <cell r="P162">
            <v>6.3</v>
          </cell>
        </row>
        <row r="163">
          <cell r="B163" t="str">
            <v>IBIACA</v>
          </cell>
          <cell r="C163" t="str">
            <v>-</v>
          </cell>
          <cell r="D163">
            <v>3.7</v>
          </cell>
          <cell r="E163">
            <v>2.2999999999999998</v>
          </cell>
          <cell r="F163">
            <v>3.5</v>
          </cell>
          <cell r="G163">
            <v>4.5</v>
          </cell>
          <cell r="I163" t="str">
            <v>-</v>
          </cell>
          <cell r="J163">
            <v>3.8</v>
          </cell>
          <cell r="K163">
            <v>4</v>
          </cell>
          <cell r="L163">
            <v>4.3</v>
          </cell>
          <cell r="M163">
            <v>4.5999999999999996</v>
          </cell>
          <cell r="N163">
            <v>4.9000000000000004</v>
          </cell>
          <cell r="O163">
            <v>5.2</v>
          </cell>
          <cell r="P163">
            <v>5.4</v>
          </cell>
        </row>
        <row r="164">
          <cell r="B164" t="str">
            <v>IBIRAIARAS</v>
          </cell>
          <cell r="C164" t="str">
            <v>-</v>
          </cell>
          <cell r="D164">
            <v>4.3</v>
          </cell>
          <cell r="E164">
            <v>4.8</v>
          </cell>
          <cell r="F164">
            <v>4.4000000000000004</v>
          </cell>
          <cell r="G164">
            <v>4.7</v>
          </cell>
          <cell r="I164" t="str">
            <v>-</v>
          </cell>
          <cell r="J164">
            <v>4.3</v>
          </cell>
          <cell r="K164">
            <v>4.5999999999999996</v>
          </cell>
          <cell r="L164">
            <v>4.9000000000000004</v>
          </cell>
          <cell r="M164">
            <v>5.2</v>
          </cell>
          <cell r="N164">
            <v>5.5</v>
          </cell>
          <cell r="O164">
            <v>5.7</v>
          </cell>
          <cell r="P164">
            <v>5.9</v>
          </cell>
        </row>
        <row r="165">
          <cell r="B165" t="str">
            <v>IBIRAPUITA</v>
          </cell>
          <cell r="C165" t="str">
            <v>-</v>
          </cell>
          <cell r="D165" t="str">
            <v>-</v>
          </cell>
          <cell r="E165">
            <v>3.7</v>
          </cell>
          <cell r="F165">
            <v>3.9</v>
          </cell>
          <cell r="G165">
            <v>4.3</v>
          </cell>
          <cell r="I165" t="str">
            <v>-</v>
          </cell>
          <cell r="J165" t="str">
            <v>-</v>
          </cell>
          <cell r="K165">
            <v>3.9</v>
          </cell>
          <cell r="L165">
            <v>4.0999999999999996</v>
          </cell>
          <cell r="M165">
            <v>4.5</v>
          </cell>
          <cell r="N165">
            <v>4.7</v>
          </cell>
          <cell r="O165">
            <v>5</v>
          </cell>
          <cell r="P165">
            <v>5.3</v>
          </cell>
        </row>
        <row r="166">
          <cell r="B166" t="str">
            <v>IBIRUBA</v>
          </cell>
          <cell r="C166">
            <v>4.2</v>
          </cell>
          <cell r="D166">
            <v>4.5999999999999996</v>
          </cell>
          <cell r="E166">
            <v>4.4000000000000004</v>
          </cell>
          <cell r="F166">
            <v>3.6</v>
          </cell>
          <cell r="G166">
            <v>4.0999999999999996</v>
          </cell>
          <cell r="I166">
            <v>4.2</v>
          </cell>
          <cell r="J166">
            <v>4.4000000000000004</v>
          </cell>
          <cell r="K166">
            <v>4.7</v>
          </cell>
          <cell r="L166">
            <v>5.0999999999999996</v>
          </cell>
          <cell r="M166">
            <v>5.4</v>
          </cell>
          <cell r="N166">
            <v>5.7</v>
          </cell>
          <cell r="O166">
            <v>5.9</v>
          </cell>
          <cell r="P166">
            <v>6.1</v>
          </cell>
        </row>
        <row r="167">
          <cell r="B167" t="str">
            <v>IGREJINHA</v>
          </cell>
          <cell r="C167">
            <v>4.0999999999999996</v>
          </cell>
          <cell r="D167">
            <v>4.3</v>
          </cell>
          <cell r="E167">
            <v>4.7</v>
          </cell>
          <cell r="F167">
            <v>5.0999999999999996</v>
          </cell>
          <cell r="G167">
            <v>5.5</v>
          </cell>
          <cell r="I167">
            <v>4.0999999999999996</v>
          </cell>
          <cell r="J167">
            <v>4.3</v>
          </cell>
          <cell r="K167">
            <v>4.5999999999999996</v>
          </cell>
          <cell r="L167">
            <v>4.9000000000000004</v>
          </cell>
          <cell r="M167">
            <v>5.3</v>
          </cell>
          <cell r="N167">
            <v>5.6</v>
          </cell>
          <cell r="O167">
            <v>5.8</v>
          </cell>
          <cell r="P167">
            <v>6</v>
          </cell>
        </row>
        <row r="168">
          <cell r="B168" t="str">
            <v>IJUI</v>
          </cell>
          <cell r="C168">
            <v>4.2</v>
          </cell>
          <cell r="D168">
            <v>4.5</v>
          </cell>
          <cell r="E168">
            <v>4.7</v>
          </cell>
          <cell r="F168">
            <v>4.5</v>
          </cell>
          <cell r="G168">
            <v>4.8</v>
          </cell>
          <cell r="I168">
            <v>4.2</v>
          </cell>
          <cell r="J168">
            <v>4.3</v>
          </cell>
          <cell r="K168">
            <v>4.5999999999999996</v>
          </cell>
          <cell r="L168">
            <v>5</v>
          </cell>
          <cell r="M168">
            <v>5.4</v>
          </cell>
          <cell r="N168">
            <v>5.6</v>
          </cell>
          <cell r="O168">
            <v>5.8</v>
          </cell>
          <cell r="P168">
            <v>6.1</v>
          </cell>
        </row>
        <row r="169">
          <cell r="B169" t="str">
            <v>ILOPOLIS</v>
          </cell>
          <cell r="C169" t="str">
            <v>-</v>
          </cell>
          <cell r="D169">
            <v>3.6</v>
          </cell>
          <cell r="E169" t="str">
            <v>-</v>
          </cell>
          <cell r="F169" t="str">
            <v>-</v>
          </cell>
          <cell r="G169" t="str">
            <v>-</v>
          </cell>
          <cell r="I169" t="str">
            <v>-</v>
          </cell>
          <cell r="J169">
            <v>3.7</v>
          </cell>
          <cell r="K169">
            <v>4</v>
          </cell>
          <cell r="L169">
            <v>4.3</v>
          </cell>
          <cell r="M169">
            <v>4.5999999999999996</v>
          </cell>
          <cell r="N169">
            <v>4.9000000000000004</v>
          </cell>
          <cell r="O169">
            <v>5.0999999999999996</v>
          </cell>
          <cell r="P169">
            <v>5.4</v>
          </cell>
        </row>
        <row r="170">
          <cell r="B170" t="str">
            <v>IMBE</v>
          </cell>
          <cell r="C170">
            <v>3.4</v>
          </cell>
          <cell r="D170">
            <v>4</v>
          </cell>
          <cell r="E170">
            <v>3.7</v>
          </cell>
          <cell r="F170">
            <v>3.8</v>
          </cell>
          <cell r="G170">
            <v>3.7</v>
          </cell>
          <cell r="I170">
            <v>3.4</v>
          </cell>
          <cell r="J170">
            <v>3.6</v>
          </cell>
          <cell r="K170">
            <v>3.8</v>
          </cell>
          <cell r="L170">
            <v>4.2</v>
          </cell>
          <cell r="M170">
            <v>4.5999999999999996</v>
          </cell>
          <cell r="N170">
            <v>4.9000000000000004</v>
          </cell>
          <cell r="O170">
            <v>5.0999999999999996</v>
          </cell>
          <cell r="P170">
            <v>5.4</v>
          </cell>
        </row>
        <row r="171">
          <cell r="B171" t="str">
            <v>IMIGRANTE</v>
          </cell>
          <cell r="C171" t="str">
            <v>-</v>
          </cell>
          <cell r="D171">
            <v>6.6</v>
          </cell>
          <cell r="E171" t="str">
            <v>-</v>
          </cell>
          <cell r="F171" t="str">
            <v>-</v>
          </cell>
          <cell r="G171" t="str">
            <v>-</v>
          </cell>
          <cell r="I171" t="str">
            <v>-</v>
          </cell>
          <cell r="J171">
            <v>6.7</v>
          </cell>
          <cell r="K171">
            <v>6.8</v>
          </cell>
          <cell r="L171">
            <v>7</v>
          </cell>
          <cell r="M171">
            <v>7.3</v>
          </cell>
          <cell r="N171">
            <v>7.4</v>
          </cell>
          <cell r="O171">
            <v>7.6</v>
          </cell>
          <cell r="P171">
            <v>7.7</v>
          </cell>
        </row>
        <row r="172">
          <cell r="B172" t="str">
            <v>INDEPENDENCIA</v>
          </cell>
          <cell r="C172" t="str">
            <v>-</v>
          </cell>
          <cell r="D172">
            <v>3.8</v>
          </cell>
          <cell r="E172">
            <v>3.5</v>
          </cell>
          <cell r="F172">
            <v>3.6</v>
          </cell>
          <cell r="G172">
            <v>2.7</v>
          </cell>
          <cell r="I172" t="str">
            <v>-</v>
          </cell>
          <cell r="J172">
            <v>3.9</v>
          </cell>
          <cell r="K172">
            <v>4.0999999999999996</v>
          </cell>
          <cell r="L172">
            <v>4.4000000000000004</v>
          </cell>
          <cell r="M172">
            <v>4.8</v>
          </cell>
          <cell r="N172">
            <v>5</v>
          </cell>
          <cell r="O172">
            <v>5.3</v>
          </cell>
          <cell r="P172">
            <v>5.5</v>
          </cell>
        </row>
        <row r="173">
          <cell r="B173" t="str">
            <v>INHACORA</v>
          </cell>
          <cell r="C173">
            <v>3.4</v>
          </cell>
          <cell r="D173">
            <v>3.6</v>
          </cell>
          <cell r="E173">
            <v>3.7</v>
          </cell>
          <cell r="F173">
            <v>2.7</v>
          </cell>
          <cell r="G173">
            <v>4.2</v>
          </cell>
          <cell r="I173">
            <v>3.4</v>
          </cell>
          <cell r="J173">
            <v>3.6</v>
          </cell>
          <cell r="K173">
            <v>3.9</v>
          </cell>
          <cell r="L173">
            <v>4.3</v>
          </cell>
          <cell r="M173">
            <v>4.5999999999999996</v>
          </cell>
          <cell r="N173">
            <v>4.9000000000000004</v>
          </cell>
          <cell r="O173">
            <v>5.2</v>
          </cell>
          <cell r="P173">
            <v>5.4</v>
          </cell>
        </row>
        <row r="174">
          <cell r="B174" t="str">
            <v>IPIRANGA DO SUL</v>
          </cell>
          <cell r="C174">
            <v>4.0999999999999996</v>
          </cell>
          <cell r="D174">
            <v>4.0999999999999996</v>
          </cell>
          <cell r="E174">
            <v>4.5999999999999996</v>
          </cell>
          <cell r="F174">
            <v>4.4000000000000004</v>
          </cell>
          <cell r="G174">
            <v>3.1</v>
          </cell>
          <cell r="I174">
            <v>4.0999999999999996</v>
          </cell>
          <cell r="J174">
            <v>4.3</v>
          </cell>
          <cell r="K174">
            <v>4.5</v>
          </cell>
          <cell r="L174">
            <v>4.9000000000000004</v>
          </cell>
          <cell r="M174">
            <v>5.3</v>
          </cell>
          <cell r="N174">
            <v>5.5</v>
          </cell>
          <cell r="O174">
            <v>5.8</v>
          </cell>
          <cell r="P174">
            <v>6</v>
          </cell>
        </row>
        <row r="175">
          <cell r="B175" t="str">
            <v>ITAARA</v>
          </cell>
          <cell r="C175">
            <v>3.4</v>
          </cell>
          <cell r="D175">
            <v>4</v>
          </cell>
          <cell r="E175">
            <v>4</v>
          </cell>
          <cell r="F175">
            <v>3.4</v>
          </cell>
          <cell r="G175">
            <v>3.8</v>
          </cell>
          <cell r="I175">
            <v>3.4</v>
          </cell>
          <cell r="J175">
            <v>3.6</v>
          </cell>
          <cell r="K175">
            <v>3.8</v>
          </cell>
          <cell r="L175">
            <v>4.2</v>
          </cell>
          <cell r="M175">
            <v>4.5999999999999996</v>
          </cell>
          <cell r="N175">
            <v>4.9000000000000004</v>
          </cell>
          <cell r="O175">
            <v>5.0999999999999996</v>
          </cell>
          <cell r="P175">
            <v>5.4</v>
          </cell>
        </row>
        <row r="176">
          <cell r="B176" t="str">
            <v>ITAPUCA</v>
          </cell>
          <cell r="C176" t="str">
            <v>-</v>
          </cell>
          <cell r="D176" t="str">
            <v>-</v>
          </cell>
          <cell r="E176" t="str">
            <v>-</v>
          </cell>
          <cell r="F176" t="str">
            <v>-</v>
          </cell>
          <cell r="G176">
            <v>3</v>
          </cell>
          <cell r="I176" t="str">
            <v>-</v>
          </cell>
          <cell r="J176" t="str">
            <v>-</v>
          </cell>
          <cell r="K176" t="str">
            <v>-</v>
          </cell>
          <cell r="L176" t="str">
            <v>-</v>
          </cell>
          <cell r="M176">
            <v>3.2</v>
          </cell>
          <cell r="N176">
            <v>3.5</v>
          </cell>
          <cell r="O176">
            <v>3.7</v>
          </cell>
          <cell r="P176">
            <v>4</v>
          </cell>
        </row>
        <row r="177">
          <cell r="B177" t="str">
            <v>ITAQUI</v>
          </cell>
          <cell r="C177">
            <v>3.1</v>
          </cell>
          <cell r="D177">
            <v>3.1</v>
          </cell>
          <cell r="E177">
            <v>3.1</v>
          </cell>
          <cell r="F177">
            <v>3.1</v>
          </cell>
          <cell r="G177">
            <v>3</v>
          </cell>
          <cell r="I177">
            <v>3.1</v>
          </cell>
          <cell r="J177">
            <v>3.2</v>
          </cell>
          <cell r="K177">
            <v>3.5</v>
          </cell>
          <cell r="L177">
            <v>3.9</v>
          </cell>
          <cell r="M177">
            <v>4.3</v>
          </cell>
          <cell r="N177">
            <v>4.5999999999999996</v>
          </cell>
          <cell r="O177">
            <v>4.8</v>
          </cell>
          <cell r="P177">
            <v>5.0999999999999996</v>
          </cell>
        </row>
        <row r="178">
          <cell r="B178" t="str">
            <v>ITATIBA DO SUL</v>
          </cell>
          <cell r="C178" t="str">
            <v>-</v>
          </cell>
          <cell r="D178">
            <v>4.0999999999999996</v>
          </cell>
          <cell r="E178">
            <v>4.2</v>
          </cell>
          <cell r="F178">
            <v>4.4000000000000004</v>
          </cell>
          <cell r="G178">
            <v>4.5999999999999996</v>
          </cell>
          <cell r="I178" t="str">
            <v>-</v>
          </cell>
          <cell r="J178">
            <v>4.2</v>
          </cell>
          <cell r="K178">
            <v>4.4000000000000004</v>
          </cell>
          <cell r="L178">
            <v>4.8</v>
          </cell>
          <cell r="M178">
            <v>5.0999999999999996</v>
          </cell>
          <cell r="N178">
            <v>5.3</v>
          </cell>
          <cell r="O178">
            <v>5.6</v>
          </cell>
          <cell r="P178">
            <v>5.8</v>
          </cell>
        </row>
        <row r="179">
          <cell r="B179" t="str">
            <v>IVOTI</v>
          </cell>
          <cell r="C179">
            <v>4.5999999999999996</v>
          </cell>
          <cell r="D179">
            <v>4.5</v>
          </cell>
          <cell r="E179">
            <v>5.3</v>
          </cell>
          <cell r="F179">
            <v>5.2</v>
          </cell>
          <cell r="G179">
            <v>5.0999999999999996</v>
          </cell>
          <cell r="I179">
            <v>4.5999999999999996</v>
          </cell>
          <cell r="J179">
            <v>4.8</v>
          </cell>
          <cell r="K179">
            <v>5</v>
          </cell>
          <cell r="L179">
            <v>5.4</v>
          </cell>
          <cell r="M179">
            <v>5.8</v>
          </cell>
          <cell r="N179">
            <v>6</v>
          </cell>
          <cell r="O179">
            <v>6.2</v>
          </cell>
          <cell r="P179">
            <v>6.4</v>
          </cell>
        </row>
        <row r="180">
          <cell r="B180" t="str">
            <v>JABOTICABA</v>
          </cell>
          <cell r="C180" t="str">
            <v>-</v>
          </cell>
          <cell r="D180">
            <v>4.5999999999999996</v>
          </cell>
          <cell r="E180">
            <v>4.5</v>
          </cell>
          <cell r="F180">
            <v>4.3</v>
          </cell>
          <cell r="G180">
            <v>3.7</v>
          </cell>
          <cell r="I180" t="str">
            <v>-</v>
          </cell>
          <cell r="J180">
            <v>4.7</v>
          </cell>
          <cell r="K180">
            <v>4.9000000000000004</v>
          </cell>
          <cell r="L180">
            <v>5.2</v>
          </cell>
          <cell r="M180">
            <v>5.6</v>
          </cell>
          <cell r="N180">
            <v>5.8</v>
          </cell>
          <cell r="O180">
            <v>6</v>
          </cell>
          <cell r="P180">
            <v>6.2</v>
          </cell>
        </row>
        <row r="181">
          <cell r="B181" t="str">
            <v>JACUTINGA</v>
          </cell>
          <cell r="C181" t="str">
            <v>-</v>
          </cell>
          <cell r="D181" t="str">
            <v>-</v>
          </cell>
          <cell r="E181" t="str">
            <v>-</v>
          </cell>
          <cell r="F181">
            <v>5.2</v>
          </cell>
          <cell r="G181" t="str">
            <v>-</v>
          </cell>
          <cell r="I181" t="str">
            <v>-</v>
          </cell>
          <cell r="J181" t="str">
            <v>-</v>
          </cell>
          <cell r="K181" t="str">
            <v>-</v>
          </cell>
          <cell r="L181">
            <v>5.4</v>
          </cell>
          <cell r="M181">
            <v>5.7</v>
          </cell>
          <cell r="N181">
            <v>5.9</v>
          </cell>
          <cell r="O181">
            <v>6.1</v>
          </cell>
          <cell r="P181">
            <v>6.4</v>
          </cell>
        </row>
        <row r="182">
          <cell r="B182" t="str">
            <v>JAGUARAO</v>
          </cell>
          <cell r="C182">
            <v>2.4</v>
          </cell>
          <cell r="D182">
            <v>2.5</v>
          </cell>
          <cell r="E182">
            <v>2.4</v>
          </cell>
          <cell r="F182">
            <v>2.5</v>
          </cell>
          <cell r="G182">
            <v>2.2999999999999998</v>
          </cell>
          <cell r="I182">
            <v>2.4</v>
          </cell>
          <cell r="J182">
            <v>2.7</v>
          </cell>
          <cell r="K182">
            <v>3.1</v>
          </cell>
          <cell r="L182">
            <v>3.6</v>
          </cell>
          <cell r="M182">
            <v>4.0999999999999996</v>
          </cell>
          <cell r="N182">
            <v>4.3</v>
          </cell>
          <cell r="O182">
            <v>4.5999999999999996</v>
          </cell>
          <cell r="P182">
            <v>4.9000000000000004</v>
          </cell>
        </row>
        <row r="183">
          <cell r="B183" t="str">
            <v>JAGUARI</v>
          </cell>
          <cell r="C183">
            <v>3.7</v>
          </cell>
          <cell r="D183">
            <v>3.6</v>
          </cell>
          <cell r="E183">
            <v>4.5999999999999996</v>
          </cell>
          <cell r="F183">
            <v>4.5999999999999996</v>
          </cell>
          <cell r="G183">
            <v>4.5</v>
          </cell>
          <cell r="I183">
            <v>3.7</v>
          </cell>
          <cell r="J183">
            <v>3.9</v>
          </cell>
          <cell r="K183">
            <v>4.2</v>
          </cell>
          <cell r="L183">
            <v>4.5999999999999996</v>
          </cell>
          <cell r="M183">
            <v>4.9000000000000004</v>
          </cell>
          <cell r="N183">
            <v>5.2</v>
          </cell>
          <cell r="O183">
            <v>5.4</v>
          </cell>
          <cell r="P183">
            <v>5.7</v>
          </cell>
        </row>
        <row r="184">
          <cell r="B184" t="str">
            <v>JAQUIRANA</v>
          </cell>
          <cell r="C184" t="str">
            <v>-</v>
          </cell>
          <cell r="D184">
            <v>2.2999999999999998</v>
          </cell>
          <cell r="E184">
            <v>2.2999999999999998</v>
          </cell>
          <cell r="F184">
            <v>2</v>
          </cell>
          <cell r="G184">
            <v>4.2</v>
          </cell>
          <cell r="I184" t="str">
            <v>-</v>
          </cell>
          <cell r="J184">
            <v>2.4</v>
          </cell>
          <cell r="K184">
            <v>2.6</v>
          </cell>
          <cell r="L184">
            <v>2.9</v>
          </cell>
          <cell r="M184">
            <v>3.2</v>
          </cell>
          <cell r="N184">
            <v>3.4</v>
          </cell>
          <cell r="O184">
            <v>3.7</v>
          </cell>
          <cell r="P184">
            <v>4</v>
          </cell>
        </row>
        <row r="185">
          <cell r="B185" t="str">
            <v>JULIO DE CASTILHOS</v>
          </cell>
          <cell r="C185" t="str">
            <v>-</v>
          </cell>
          <cell r="D185">
            <v>3</v>
          </cell>
          <cell r="E185">
            <v>3.5</v>
          </cell>
          <cell r="F185">
            <v>3.4</v>
          </cell>
          <cell r="G185">
            <v>4.0999999999999996</v>
          </cell>
          <cell r="I185" t="str">
            <v>-</v>
          </cell>
          <cell r="J185">
            <v>3</v>
          </cell>
          <cell r="K185">
            <v>3.2</v>
          </cell>
          <cell r="L185">
            <v>3.6</v>
          </cell>
          <cell r="M185">
            <v>3.9</v>
          </cell>
          <cell r="N185">
            <v>4.2</v>
          </cell>
          <cell r="O185">
            <v>4.4000000000000004</v>
          </cell>
          <cell r="P185">
            <v>4.7</v>
          </cell>
        </row>
        <row r="186">
          <cell r="B186" t="str">
            <v>LAJEADO</v>
          </cell>
          <cell r="C186">
            <v>4.9000000000000004</v>
          </cell>
          <cell r="D186">
            <v>4.2</v>
          </cell>
          <cell r="E186">
            <v>4.5999999999999996</v>
          </cell>
          <cell r="F186">
            <v>4.5</v>
          </cell>
          <cell r="G186">
            <v>4.7</v>
          </cell>
          <cell r="I186">
            <v>4.9000000000000004</v>
          </cell>
          <cell r="J186">
            <v>5</v>
          </cell>
          <cell r="K186">
            <v>5.3</v>
          </cell>
          <cell r="L186">
            <v>5.7</v>
          </cell>
          <cell r="M186">
            <v>6</v>
          </cell>
          <cell r="N186">
            <v>6.2</v>
          </cell>
          <cell r="O186">
            <v>6.4</v>
          </cell>
          <cell r="P186">
            <v>6.6</v>
          </cell>
        </row>
        <row r="187">
          <cell r="B187" t="str">
            <v>LAVRAS DO SUL</v>
          </cell>
          <cell r="C187" t="str">
            <v>-</v>
          </cell>
          <cell r="D187">
            <v>2.2000000000000002</v>
          </cell>
          <cell r="E187" t="str">
            <v>-</v>
          </cell>
          <cell r="F187">
            <v>2.7</v>
          </cell>
          <cell r="G187">
            <v>3.9</v>
          </cell>
          <cell r="I187" t="str">
            <v>-</v>
          </cell>
          <cell r="J187">
            <v>2.2999999999999998</v>
          </cell>
          <cell r="K187">
            <v>2.6</v>
          </cell>
          <cell r="L187">
            <v>2.9</v>
          </cell>
          <cell r="M187">
            <v>3.3</v>
          </cell>
          <cell r="N187">
            <v>3.5</v>
          </cell>
          <cell r="O187">
            <v>3.8</v>
          </cell>
          <cell r="P187">
            <v>4.0999999999999996</v>
          </cell>
        </row>
        <row r="188">
          <cell r="B188" t="str">
            <v>LINDOLFO COLLOR</v>
          </cell>
          <cell r="C188" t="str">
            <v>-</v>
          </cell>
          <cell r="D188">
            <v>4.5</v>
          </cell>
          <cell r="E188">
            <v>4.3</v>
          </cell>
          <cell r="F188">
            <v>3.8</v>
          </cell>
          <cell r="G188" t="str">
            <v>-</v>
          </cell>
          <cell r="I188" t="str">
            <v>-</v>
          </cell>
          <cell r="J188">
            <v>4.5</v>
          </cell>
          <cell r="K188">
            <v>4.7</v>
          </cell>
          <cell r="L188">
            <v>5.0999999999999996</v>
          </cell>
          <cell r="M188">
            <v>5.4</v>
          </cell>
          <cell r="N188">
            <v>5.6</v>
          </cell>
          <cell r="O188">
            <v>5.9</v>
          </cell>
          <cell r="P188">
            <v>6.1</v>
          </cell>
        </row>
        <row r="189">
          <cell r="B189" t="str">
            <v>MACAMBARA</v>
          </cell>
          <cell r="C189" t="str">
            <v>-</v>
          </cell>
          <cell r="D189" t="str">
            <v>-</v>
          </cell>
          <cell r="E189" t="str">
            <v>-</v>
          </cell>
          <cell r="F189" t="str">
            <v>-</v>
          </cell>
          <cell r="G189">
            <v>3.1</v>
          </cell>
          <cell r="I189" t="str">
            <v>-</v>
          </cell>
          <cell r="J189" t="str">
            <v>-</v>
          </cell>
          <cell r="K189" t="str">
            <v>-</v>
          </cell>
          <cell r="L189" t="str">
            <v>-</v>
          </cell>
          <cell r="M189">
            <v>3.4</v>
          </cell>
          <cell r="N189">
            <v>3.6</v>
          </cell>
          <cell r="O189">
            <v>3.9</v>
          </cell>
          <cell r="P189">
            <v>4.2</v>
          </cell>
        </row>
        <row r="190">
          <cell r="B190" t="str">
            <v>MAMPITUBA</v>
          </cell>
          <cell r="C190">
            <v>4</v>
          </cell>
          <cell r="D190">
            <v>4.2</v>
          </cell>
          <cell r="E190">
            <v>4.4000000000000004</v>
          </cell>
          <cell r="F190">
            <v>3.7</v>
          </cell>
          <cell r="G190" t="str">
            <v>-</v>
          </cell>
          <cell r="I190">
            <v>4</v>
          </cell>
          <cell r="J190">
            <v>4.2</v>
          </cell>
          <cell r="K190">
            <v>4.5</v>
          </cell>
          <cell r="L190">
            <v>4.9000000000000004</v>
          </cell>
          <cell r="M190">
            <v>5.2</v>
          </cell>
          <cell r="N190">
            <v>5.5</v>
          </cell>
          <cell r="O190">
            <v>5.7</v>
          </cell>
          <cell r="P190">
            <v>5.9</v>
          </cell>
        </row>
        <row r="191">
          <cell r="B191" t="str">
            <v>MANOEL VIANA</v>
          </cell>
          <cell r="C191">
            <v>2.8</v>
          </cell>
          <cell r="D191">
            <v>2.6</v>
          </cell>
          <cell r="E191" t="str">
            <v>-</v>
          </cell>
          <cell r="F191">
            <v>3.6</v>
          </cell>
          <cell r="G191" t="str">
            <v>-</v>
          </cell>
          <cell r="I191">
            <v>2.9</v>
          </cell>
          <cell r="J191">
            <v>3</v>
          </cell>
          <cell r="K191">
            <v>3.3</v>
          </cell>
          <cell r="L191">
            <v>3.7</v>
          </cell>
          <cell r="M191">
            <v>4.0999999999999996</v>
          </cell>
          <cell r="N191">
            <v>4.3</v>
          </cell>
          <cell r="O191">
            <v>4.5999999999999996</v>
          </cell>
          <cell r="P191">
            <v>4.9000000000000004</v>
          </cell>
        </row>
        <row r="192">
          <cell r="B192" t="str">
            <v>MARAU</v>
          </cell>
          <cell r="C192">
            <v>4.2</v>
          </cell>
          <cell r="D192">
            <v>4.4000000000000004</v>
          </cell>
          <cell r="E192">
            <v>4.5999999999999996</v>
          </cell>
          <cell r="F192">
            <v>4.4000000000000004</v>
          </cell>
          <cell r="G192">
            <v>3.9</v>
          </cell>
          <cell r="I192">
            <v>4.2</v>
          </cell>
          <cell r="J192">
            <v>4.4000000000000004</v>
          </cell>
          <cell r="K192">
            <v>4.7</v>
          </cell>
          <cell r="L192">
            <v>5.0999999999999996</v>
          </cell>
          <cell r="M192">
            <v>5.4</v>
          </cell>
          <cell r="N192">
            <v>5.7</v>
          </cell>
          <cell r="O192">
            <v>5.9</v>
          </cell>
          <cell r="P192">
            <v>6.1</v>
          </cell>
        </row>
        <row r="193">
          <cell r="B193" t="str">
            <v>MARIANA PIMENTEL</v>
          </cell>
          <cell r="C193" t="str">
            <v>-</v>
          </cell>
          <cell r="D193" t="str">
            <v>-</v>
          </cell>
          <cell r="E193">
            <v>4.2</v>
          </cell>
          <cell r="F193" t="str">
            <v>-</v>
          </cell>
          <cell r="G193" t="str">
            <v>-</v>
          </cell>
          <cell r="I193" t="str">
            <v>-</v>
          </cell>
          <cell r="J193" t="str">
            <v>-</v>
          </cell>
          <cell r="K193">
            <v>4.4000000000000004</v>
          </cell>
          <cell r="L193">
            <v>4.5999999999999996</v>
          </cell>
          <cell r="M193">
            <v>4.9000000000000004</v>
          </cell>
          <cell r="N193">
            <v>5.2</v>
          </cell>
          <cell r="O193">
            <v>5.4</v>
          </cell>
          <cell r="P193">
            <v>5.7</v>
          </cell>
        </row>
        <row r="194">
          <cell r="B194" t="str">
            <v>MARQUES DE SOUZA</v>
          </cell>
          <cell r="C194" t="str">
            <v>-</v>
          </cell>
          <cell r="D194">
            <v>3.4</v>
          </cell>
          <cell r="E194" t="str">
            <v>-</v>
          </cell>
          <cell r="F194" t="str">
            <v>-</v>
          </cell>
          <cell r="G194" t="str">
            <v>-</v>
          </cell>
          <cell r="I194" t="str">
            <v>-</v>
          </cell>
          <cell r="J194">
            <v>3.5</v>
          </cell>
          <cell r="K194">
            <v>3.7</v>
          </cell>
          <cell r="L194">
            <v>4.0999999999999996</v>
          </cell>
          <cell r="M194">
            <v>4.4000000000000004</v>
          </cell>
          <cell r="N194">
            <v>4.7</v>
          </cell>
          <cell r="O194">
            <v>4.9000000000000004</v>
          </cell>
          <cell r="P194">
            <v>5.2</v>
          </cell>
        </row>
        <row r="195">
          <cell r="B195" t="str">
            <v>MATO QUEIMADO</v>
          </cell>
          <cell r="C195" t="str">
            <v>-</v>
          </cell>
          <cell r="D195">
            <v>4.2</v>
          </cell>
          <cell r="E195" t="str">
            <v>-</v>
          </cell>
          <cell r="F195" t="str">
            <v>-</v>
          </cell>
          <cell r="G195" t="str">
            <v>-</v>
          </cell>
          <cell r="I195" t="str">
            <v>-</v>
          </cell>
          <cell r="J195">
            <v>4.2</v>
          </cell>
          <cell r="K195">
            <v>4.4000000000000004</v>
          </cell>
          <cell r="L195">
            <v>4.8</v>
          </cell>
          <cell r="M195">
            <v>5.0999999999999996</v>
          </cell>
          <cell r="N195">
            <v>5.4</v>
          </cell>
          <cell r="O195">
            <v>5.6</v>
          </cell>
          <cell r="P195">
            <v>5.8</v>
          </cell>
        </row>
        <row r="196">
          <cell r="B196" t="str">
            <v>MINAS DO LEAO</v>
          </cell>
          <cell r="C196" t="str">
            <v>-</v>
          </cell>
          <cell r="D196">
            <v>3.6</v>
          </cell>
          <cell r="E196">
            <v>4.4000000000000004</v>
          </cell>
          <cell r="F196">
            <v>3.5</v>
          </cell>
          <cell r="G196">
            <v>4.5999999999999996</v>
          </cell>
          <cell r="I196" t="str">
            <v>-</v>
          </cell>
          <cell r="J196">
            <v>3.7</v>
          </cell>
          <cell r="K196">
            <v>3.9</v>
          </cell>
          <cell r="L196">
            <v>4.2</v>
          </cell>
          <cell r="M196">
            <v>4.5999999999999996</v>
          </cell>
          <cell r="N196">
            <v>4.8</v>
          </cell>
          <cell r="O196">
            <v>5.0999999999999996</v>
          </cell>
          <cell r="P196">
            <v>5.3</v>
          </cell>
        </row>
        <row r="197">
          <cell r="B197" t="str">
            <v>MIRAGUAI</v>
          </cell>
          <cell r="C197">
            <v>2.2000000000000002</v>
          </cell>
          <cell r="D197">
            <v>4</v>
          </cell>
          <cell r="E197">
            <v>3.1</v>
          </cell>
          <cell r="F197" t="str">
            <v>-</v>
          </cell>
          <cell r="G197" t="str">
            <v>-</v>
          </cell>
          <cell r="I197">
            <v>2.2999999999999998</v>
          </cell>
          <cell r="J197">
            <v>2.4</v>
          </cell>
          <cell r="K197">
            <v>2.6</v>
          </cell>
          <cell r="L197">
            <v>3</v>
          </cell>
          <cell r="M197">
            <v>3.4</v>
          </cell>
          <cell r="N197">
            <v>3.6</v>
          </cell>
          <cell r="O197">
            <v>3.9</v>
          </cell>
          <cell r="P197">
            <v>4.2</v>
          </cell>
        </row>
        <row r="198">
          <cell r="B198" t="str">
            <v>MONTE ALEGRE DOS CAMPOS</v>
          </cell>
          <cell r="C198" t="str">
            <v>-</v>
          </cell>
          <cell r="D198">
            <v>4</v>
          </cell>
          <cell r="E198">
            <v>3.6</v>
          </cell>
          <cell r="F198">
            <v>4.0999999999999996</v>
          </cell>
          <cell r="G198" t="str">
            <v>-</v>
          </cell>
          <cell r="I198" t="str">
            <v>-</v>
          </cell>
          <cell r="J198">
            <v>4</v>
          </cell>
          <cell r="K198">
            <v>4.3</v>
          </cell>
          <cell r="L198">
            <v>4.5999999999999996</v>
          </cell>
          <cell r="M198">
            <v>4.9000000000000004</v>
          </cell>
          <cell r="N198">
            <v>5.2</v>
          </cell>
          <cell r="O198">
            <v>5.4</v>
          </cell>
          <cell r="P198">
            <v>5.7</v>
          </cell>
        </row>
        <row r="199">
          <cell r="B199" t="str">
            <v>MONTENEGRO</v>
          </cell>
          <cell r="C199">
            <v>3.7</v>
          </cell>
          <cell r="D199">
            <v>3.7</v>
          </cell>
          <cell r="E199">
            <v>4.5999999999999996</v>
          </cell>
          <cell r="F199">
            <v>4</v>
          </cell>
          <cell r="G199">
            <v>4</v>
          </cell>
          <cell r="I199">
            <v>3.7</v>
          </cell>
          <cell r="J199">
            <v>3.9</v>
          </cell>
          <cell r="K199">
            <v>4.2</v>
          </cell>
          <cell r="L199">
            <v>4.5999999999999996</v>
          </cell>
          <cell r="M199">
            <v>4.9000000000000004</v>
          </cell>
          <cell r="N199">
            <v>5.2</v>
          </cell>
          <cell r="O199">
            <v>5.4</v>
          </cell>
          <cell r="P199">
            <v>5.7</v>
          </cell>
        </row>
        <row r="200">
          <cell r="B200" t="str">
            <v>MORRO REDONDO</v>
          </cell>
          <cell r="C200" t="str">
            <v>-</v>
          </cell>
          <cell r="D200">
            <v>3.5</v>
          </cell>
          <cell r="E200">
            <v>3.5</v>
          </cell>
          <cell r="F200">
            <v>3.2</v>
          </cell>
          <cell r="G200">
            <v>3.6</v>
          </cell>
          <cell r="I200" t="str">
            <v>-</v>
          </cell>
          <cell r="J200">
            <v>3.6</v>
          </cell>
          <cell r="K200">
            <v>3.8</v>
          </cell>
          <cell r="L200">
            <v>4.2</v>
          </cell>
          <cell r="M200">
            <v>4.5</v>
          </cell>
          <cell r="N200">
            <v>4.8</v>
          </cell>
          <cell r="O200">
            <v>5</v>
          </cell>
          <cell r="P200">
            <v>5.3</v>
          </cell>
        </row>
        <row r="201">
          <cell r="B201" t="str">
            <v>MORRO REUTER</v>
          </cell>
          <cell r="C201" t="str">
            <v>-</v>
          </cell>
          <cell r="D201">
            <v>4</v>
          </cell>
          <cell r="E201">
            <v>5</v>
          </cell>
          <cell r="F201" t="str">
            <v>-</v>
          </cell>
          <cell r="G201">
            <v>5.2</v>
          </cell>
          <cell r="I201" t="str">
            <v>-</v>
          </cell>
          <cell r="J201">
            <v>4.0999999999999996</v>
          </cell>
          <cell r="K201">
            <v>4.3</v>
          </cell>
          <cell r="L201">
            <v>4.7</v>
          </cell>
          <cell r="M201">
            <v>5</v>
          </cell>
          <cell r="N201">
            <v>5.2</v>
          </cell>
          <cell r="O201">
            <v>5.5</v>
          </cell>
          <cell r="P201">
            <v>5.7</v>
          </cell>
        </row>
        <row r="202">
          <cell r="B202" t="str">
            <v>MOSTARDAS</v>
          </cell>
          <cell r="C202" t="str">
            <v>-</v>
          </cell>
          <cell r="D202">
            <v>4.4000000000000004</v>
          </cell>
          <cell r="E202">
            <v>4.8</v>
          </cell>
          <cell r="F202">
            <v>4.5</v>
          </cell>
          <cell r="G202">
            <v>4.4000000000000004</v>
          </cell>
          <cell r="I202" t="str">
            <v>-</v>
          </cell>
          <cell r="J202">
            <v>4.5</v>
          </cell>
          <cell r="K202">
            <v>4.7</v>
          </cell>
          <cell r="L202">
            <v>5</v>
          </cell>
          <cell r="M202">
            <v>5.3</v>
          </cell>
          <cell r="N202">
            <v>5.6</v>
          </cell>
          <cell r="O202">
            <v>5.8</v>
          </cell>
          <cell r="P202">
            <v>6</v>
          </cell>
        </row>
        <row r="203">
          <cell r="B203" t="str">
            <v>MUCUM</v>
          </cell>
          <cell r="C203" t="str">
            <v>-</v>
          </cell>
          <cell r="D203">
            <v>4.2</v>
          </cell>
          <cell r="E203">
            <v>4.3</v>
          </cell>
          <cell r="F203" t="str">
            <v>-</v>
          </cell>
          <cell r="G203" t="str">
            <v>-</v>
          </cell>
          <cell r="I203" t="str">
            <v>-</v>
          </cell>
          <cell r="J203">
            <v>4.3</v>
          </cell>
          <cell r="K203">
            <v>4.5</v>
          </cell>
          <cell r="L203">
            <v>4.8</v>
          </cell>
          <cell r="M203">
            <v>5.2</v>
          </cell>
          <cell r="N203">
            <v>5.4</v>
          </cell>
          <cell r="O203">
            <v>5.6</v>
          </cell>
          <cell r="P203">
            <v>5.9</v>
          </cell>
        </row>
        <row r="204">
          <cell r="B204" t="str">
            <v>NAO-ME-TOQUE</v>
          </cell>
          <cell r="C204">
            <v>4</v>
          </cell>
          <cell r="D204">
            <v>3.3</v>
          </cell>
          <cell r="E204">
            <v>3.6</v>
          </cell>
          <cell r="F204">
            <v>3.6</v>
          </cell>
          <cell r="G204">
            <v>4.0999999999999996</v>
          </cell>
          <cell r="I204">
            <v>4.0999999999999996</v>
          </cell>
          <cell r="J204">
            <v>4.2</v>
          </cell>
          <cell r="K204">
            <v>4.5</v>
          </cell>
          <cell r="L204">
            <v>4.9000000000000004</v>
          </cell>
          <cell r="M204">
            <v>5.2</v>
          </cell>
          <cell r="N204">
            <v>5.5</v>
          </cell>
          <cell r="O204">
            <v>5.7</v>
          </cell>
          <cell r="P204">
            <v>6</v>
          </cell>
        </row>
        <row r="205">
          <cell r="B205" t="str">
            <v>NONOAI</v>
          </cell>
          <cell r="C205">
            <v>2.6</v>
          </cell>
          <cell r="D205">
            <v>3.4</v>
          </cell>
          <cell r="E205">
            <v>3.3</v>
          </cell>
          <cell r="F205">
            <v>3.6</v>
          </cell>
          <cell r="G205">
            <v>3.4</v>
          </cell>
          <cell r="I205">
            <v>2.6</v>
          </cell>
          <cell r="J205">
            <v>2.7</v>
          </cell>
          <cell r="K205">
            <v>3</v>
          </cell>
          <cell r="L205">
            <v>3.4</v>
          </cell>
          <cell r="M205">
            <v>3.8</v>
          </cell>
          <cell r="N205">
            <v>4</v>
          </cell>
          <cell r="O205">
            <v>4.3</v>
          </cell>
          <cell r="P205">
            <v>4.5999999999999996</v>
          </cell>
        </row>
        <row r="206">
          <cell r="B206" t="str">
            <v>NOVA ALVORADA</v>
          </cell>
          <cell r="C206" t="str">
            <v>-</v>
          </cell>
          <cell r="D206" t="str">
            <v>-</v>
          </cell>
          <cell r="E206">
            <v>4.4000000000000004</v>
          </cell>
          <cell r="F206" t="str">
            <v>-</v>
          </cell>
          <cell r="G206" t="str">
            <v>-</v>
          </cell>
          <cell r="I206" t="str">
            <v>-</v>
          </cell>
          <cell r="J206" t="str">
            <v>-</v>
          </cell>
          <cell r="K206">
            <v>4.5</v>
          </cell>
          <cell r="L206">
            <v>4.8</v>
          </cell>
          <cell r="M206">
            <v>5.0999999999999996</v>
          </cell>
          <cell r="N206">
            <v>5.4</v>
          </cell>
          <cell r="O206">
            <v>5.6</v>
          </cell>
          <cell r="P206">
            <v>5.9</v>
          </cell>
        </row>
        <row r="207">
          <cell r="B207" t="str">
            <v>NOVA BASSANO</v>
          </cell>
          <cell r="C207" t="str">
            <v>-</v>
          </cell>
          <cell r="D207" t="str">
            <v>-</v>
          </cell>
          <cell r="E207">
            <v>4.8</v>
          </cell>
          <cell r="F207">
            <v>5</v>
          </cell>
          <cell r="G207">
            <v>4.5</v>
          </cell>
          <cell r="I207" t="str">
            <v>-</v>
          </cell>
          <cell r="J207" t="str">
            <v>-</v>
          </cell>
          <cell r="K207">
            <v>5</v>
          </cell>
          <cell r="L207">
            <v>5.3</v>
          </cell>
          <cell r="M207">
            <v>5.6</v>
          </cell>
          <cell r="N207">
            <v>5.8</v>
          </cell>
          <cell r="O207">
            <v>6</v>
          </cell>
          <cell r="P207">
            <v>6.3</v>
          </cell>
        </row>
        <row r="208">
          <cell r="B208" t="str">
            <v>NOVA BOA VISTA</v>
          </cell>
          <cell r="C208" t="str">
            <v>-</v>
          </cell>
          <cell r="D208">
            <v>4.3</v>
          </cell>
          <cell r="E208">
            <v>5.2</v>
          </cell>
          <cell r="F208" t="str">
            <v>-</v>
          </cell>
          <cell r="G208" t="str">
            <v>-</v>
          </cell>
          <cell r="I208" t="str">
            <v>-</v>
          </cell>
          <cell r="J208">
            <v>4.4000000000000004</v>
          </cell>
          <cell r="K208">
            <v>4.5999999999999996</v>
          </cell>
          <cell r="L208">
            <v>5</v>
          </cell>
          <cell r="M208">
            <v>5.3</v>
          </cell>
          <cell r="N208">
            <v>5.5</v>
          </cell>
          <cell r="O208">
            <v>5.8</v>
          </cell>
          <cell r="P208">
            <v>6</v>
          </cell>
        </row>
        <row r="209">
          <cell r="B209" t="str">
            <v>NOVA ESPERANCA DO SUL</v>
          </cell>
          <cell r="C209">
            <v>3.1</v>
          </cell>
          <cell r="D209">
            <v>2.8</v>
          </cell>
          <cell r="E209">
            <v>2.9</v>
          </cell>
          <cell r="F209">
            <v>2.6</v>
          </cell>
          <cell r="G209" t="str">
            <v>-</v>
          </cell>
          <cell r="I209">
            <v>3.2</v>
          </cell>
          <cell r="J209">
            <v>3.3</v>
          </cell>
          <cell r="K209">
            <v>3.6</v>
          </cell>
          <cell r="L209">
            <v>4</v>
          </cell>
          <cell r="M209">
            <v>4.4000000000000004</v>
          </cell>
          <cell r="N209">
            <v>4.5999999999999996</v>
          </cell>
          <cell r="O209">
            <v>4.9000000000000004</v>
          </cell>
          <cell r="P209">
            <v>5.2</v>
          </cell>
        </row>
        <row r="210">
          <cell r="B210" t="str">
            <v>NOVA HARTZ</v>
          </cell>
          <cell r="C210">
            <v>3.1</v>
          </cell>
          <cell r="D210">
            <v>3.7</v>
          </cell>
          <cell r="E210">
            <v>4.3</v>
          </cell>
          <cell r="F210">
            <v>4.4000000000000004</v>
          </cell>
          <cell r="G210">
            <v>4.5</v>
          </cell>
          <cell r="I210">
            <v>3.1</v>
          </cell>
          <cell r="J210">
            <v>3.3</v>
          </cell>
          <cell r="K210">
            <v>3.6</v>
          </cell>
          <cell r="L210">
            <v>4</v>
          </cell>
          <cell r="M210">
            <v>4.3</v>
          </cell>
          <cell r="N210">
            <v>4.5999999999999996</v>
          </cell>
          <cell r="O210">
            <v>4.9000000000000004</v>
          </cell>
          <cell r="P210">
            <v>5.0999999999999996</v>
          </cell>
        </row>
        <row r="211">
          <cell r="B211" t="str">
            <v>NOVA PALMA</v>
          </cell>
          <cell r="C211" t="str">
            <v>-</v>
          </cell>
          <cell r="D211">
            <v>3.6</v>
          </cell>
          <cell r="E211">
            <v>4.2</v>
          </cell>
          <cell r="F211">
            <v>4.5</v>
          </cell>
          <cell r="G211" t="str">
            <v>-</v>
          </cell>
          <cell r="I211" t="str">
            <v>-</v>
          </cell>
          <cell r="J211">
            <v>3.6</v>
          </cell>
          <cell r="K211">
            <v>3.9</v>
          </cell>
          <cell r="L211">
            <v>4.2</v>
          </cell>
          <cell r="M211">
            <v>4.5</v>
          </cell>
          <cell r="N211">
            <v>4.8</v>
          </cell>
          <cell r="O211">
            <v>5.0999999999999996</v>
          </cell>
          <cell r="P211">
            <v>5.3</v>
          </cell>
        </row>
        <row r="212">
          <cell r="B212" t="str">
            <v>NOVA PETROPOLIS</v>
          </cell>
          <cell r="C212">
            <v>3.1</v>
          </cell>
          <cell r="D212">
            <v>3.2</v>
          </cell>
          <cell r="E212">
            <v>5.2</v>
          </cell>
          <cell r="F212">
            <v>5.2</v>
          </cell>
          <cell r="G212">
            <v>5.8</v>
          </cell>
          <cell r="I212">
            <v>3.1</v>
          </cell>
          <cell r="J212">
            <v>3.2</v>
          </cell>
          <cell r="K212">
            <v>3.5</v>
          </cell>
          <cell r="L212">
            <v>3.9</v>
          </cell>
          <cell r="M212">
            <v>4.3</v>
          </cell>
          <cell r="N212">
            <v>4.5999999999999996</v>
          </cell>
          <cell r="O212">
            <v>4.8</v>
          </cell>
          <cell r="P212">
            <v>5.0999999999999996</v>
          </cell>
        </row>
        <row r="213">
          <cell r="B213" t="str">
            <v>NOVA PRATA</v>
          </cell>
          <cell r="C213" t="str">
            <v>-</v>
          </cell>
          <cell r="D213">
            <v>4</v>
          </cell>
          <cell r="E213">
            <v>3.9</v>
          </cell>
          <cell r="F213">
            <v>4.9000000000000004</v>
          </cell>
          <cell r="G213">
            <v>4.5999999999999996</v>
          </cell>
          <cell r="I213" t="str">
            <v>-</v>
          </cell>
          <cell r="J213">
            <v>4.0999999999999996</v>
          </cell>
          <cell r="K213">
            <v>4.3</v>
          </cell>
          <cell r="L213">
            <v>4.7</v>
          </cell>
          <cell r="M213">
            <v>5</v>
          </cell>
          <cell r="N213">
            <v>5.3</v>
          </cell>
          <cell r="O213">
            <v>5.5</v>
          </cell>
          <cell r="P213">
            <v>5.7</v>
          </cell>
        </row>
        <row r="214">
          <cell r="B214" t="str">
            <v>NOVA RAMADA</v>
          </cell>
          <cell r="C214">
            <v>4.9000000000000004</v>
          </cell>
          <cell r="D214">
            <v>4.5999999999999996</v>
          </cell>
          <cell r="E214" t="str">
            <v>-</v>
          </cell>
          <cell r="F214" t="str">
            <v>-</v>
          </cell>
          <cell r="G214" t="str">
            <v>-</v>
          </cell>
          <cell r="I214">
            <v>4.9000000000000004</v>
          </cell>
          <cell r="J214">
            <v>5.0999999999999996</v>
          </cell>
          <cell r="K214">
            <v>5.3</v>
          </cell>
          <cell r="L214">
            <v>5.7</v>
          </cell>
          <cell r="M214">
            <v>6</v>
          </cell>
          <cell r="N214">
            <v>6.2</v>
          </cell>
          <cell r="O214">
            <v>6.4</v>
          </cell>
          <cell r="P214">
            <v>6.6</v>
          </cell>
        </row>
        <row r="215">
          <cell r="B215" t="str">
            <v>NOVA SANTA RITA</v>
          </cell>
          <cell r="C215">
            <v>3.5</v>
          </cell>
          <cell r="D215">
            <v>3.8</v>
          </cell>
          <cell r="E215">
            <v>3.5</v>
          </cell>
          <cell r="F215">
            <v>3.6</v>
          </cell>
          <cell r="G215">
            <v>3.6</v>
          </cell>
          <cell r="I215">
            <v>3.5</v>
          </cell>
          <cell r="J215">
            <v>3.7</v>
          </cell>
          <cell r="K215">
            <v>4</v>
          </cell>
          <cell r="L215">
            <v>4.4000000000000004</v>
          </cell>
          <cell r="M215">
            <v>4.8</v>
          </cell>
          <cell r="N215">
            <v>5</v>
          </cell>
          <cell r="O215">
            <v>5.3</v>
          </cell>
          <cell r="P215">
            <v>5.5</v>
          </cell>
        </row>
        <row r="216">
          <cell r="B216" t="str">
            <v>NOVO HAMBURGO</v>
          </cell>
          <cell r="C216">
            <v>3.6</v>
          </cell>
          <cell r="D216">
            <v>3.8</v>
          </cell>
          <cell r="E216">
            <v>3.9</v>
          </cell>
          <cell r="F216">
            <v>4.5999999999999996</v>
          </cell>
          <cell r="G216">
            <v>4.3</v>
          </cell>
          <cell r="I216">
            <v>3.7</v>
          </cell>
          <cell r="J216">
            <v>3.8</v>
          </cell>
          <cell r="K216">
            <v>4.0999999999999996</v>
          </cell>
          <cell r="L216">
            <v>4.5</v>
          </cell>
          <cell r="M216">
            <v>4.9000000000000004</v>
          </cell>
          <cell r="N216">
            <v>5.0999999999999996</v>
          </cell>
          <cell r="O216">
            <v>5.4</v>
          </cell>
          <cell r="P216">
            <v>5.6</v>
          </cell>
        </row>
        <row r="217">
          <cell r="B217" t="str">
            <v>OSORIO</v>
          </cell>
          <cell r="C217">
            <v>3.6</v>
          </cell>
          <cell r="D217">
            <v>3.2</v>
          </cell>
          <cell r="E217">
            <v>4.0999999999999996</v>
          </cell>
          <cell r="F217">
            <v>4.5999999999999996</v>
          </cell>
          <cell r="G217">
            <v>4.2</v>
          </cell>
          <cell r="I217">
            <v>3.7</v>
          </cell>
          <cell r="J217">
            <v>3.8</v>
          </cell>
          <cell r="K217">
            <v>4.0999999999999996</v>
          </cell>
          <cell r="L217">
            <v>4.5</v>
          </cell>
          <cell r="M217">
            <v>4.9000000000000004</v>
          </cell>
          <cell r="N217">
            <v>5.0999999999999996</v>
          </cell>
          <cell r="O217">
            <v>5.4</v>
          </cell>
          <cell r="P217">
            <v>5.6</v>
          </cell>
        </row>
        <row r="218">
          <cell r="B218" t="str">
            <v>PALMARES DO SUL</v>
          </cell>
          <cell r="C218">
            <v>4.0999999999999996</v>
          </cell>
          <cell r="D218">
            <v>3.9</v>
          </cell>
          <cell r="E218">
            <v>4.4000000000000004</v>
          </cell>
          <cell r="F218">
            <v>4.5</v>
          </cell>
          <cell r="G218">
            <v>3</v>
          </cell>
          <cell r="I218">
            <v>4.0999999999999996</v>
          </cell>
          <cell r="J218">
            <v>4.3</v>
          </cell>
          <cell r="K218">
            <v>4.5</v>
          </cell>
          <cell r="L218">
            <v>4.9000000000000004</v>
          </cell>
          <cell r="M218">
            <v>5.3</v>
          </cell>
          <cell r="N218">
            <v>5.5</v>
          </cell>
          <cell r="O218">
            <v>5.8</v>
          </cell>
          <cell r="P218">
            <v>6</v>
          </cell>
        </row>
        <row r="219">
          <cell r="B219" t="str">
            <v>PALMEIRA DAS MISSOES</v>
          </cell>
          <cell r="C219">
            <v>3.2</v>
          </cell>
          <cell r="D219" t="str">
            <v>-</v>
          </cell>
          <cell r="E219">
            <v>3.5</v>
          </cell>
          <cell r="F219" t="str">
            <v>-</v>
          </cell>
          <cell r="G219" t="str">
            <v>-</v>
          </cell>
          <cell r="I219">
            <v>3.3</v>
          </cell>
          <cell r="J219">
            <v>3.4</v>
          </cell>
          <cell r="K219">
            <v>3.7</v>
          </cell>
          <cell r="L219">
            <v>4.0999999999999996</v>
          </cell>
          <cell r="M219">
            <v>4.5</v>
          </cell>
          <cell r="N219">
            <v>4.7</v>
          </cell>
          <cell r="O219">
            <v>5</v>
          </cell>
          <cell r="P219">
            <v>5.3</v>
          </cell>
        </row>
        <row r="220">
          <cell r="B220" t="str">
            <v>PANAMBI</v>
          </cell>
          <cell r="C220">
            <v>3.9</v>
          </cell>
          <cell r="D220">
            <v>4.3</v>
          </cell>
          <cell r="E220">
            <v>4.3</v>
          </cell>
          <cell r="F220">
            <v>4.2</v>
          </cell>
          <cell r="G220">
            <v>4.3</v>
          </cell>
          <cell r="I220">
            <v>3.9</v>
          </cell>
          <cell r="J220">
            <v>4.0999999999999996</v>
          </cell>
          <cell r="K220">
            <v>4.4000000000000004</v>
          </cell>
          <cell r="L220">
            <v>4.8</v>
          </cell>
          <cell r="M220">
            <v>5.0999999999999996</v>
          </cell>
          <cell r="N220">
            <v>5.4</v>
          </cell>
          <cell r="O220">
            <v>5.6</v>
          </cell>
          <cell r="P220">
            <v>5.9</v>
          </cell>
        </row>
        <row r="221">
          <cell r="B221" t="str">
            <v>PANTANO GRANDE</v>
          </cell>
          <cell r="C221" t="str">
            <v>-</v>
          </cell>
          <cell r="D221">
            <v>3.7</v>
          </cell>
          <cell r="E221">
            <v>3.7</v>
          </cell>
          <cell r="F221">
            <v>3.9</v>
          </cell>
          <cell r="G221">
            <v>2.8</v>
          </cell>
          <cell r="I221" t="str">
            <v>-</v>
          </cell>
          <cell r="J221">
            <v>3.8</v>
          </cell>
          <cell r="K221">
            <v>4</v>
          </cell>
          <cell r="L221">
            <v>4.4000000000000004</v>
          </cell>
          <cell r="M221">
            <v>4.7</v>
          </cell>
          <cell r="N221">
            <v>5</v>
          </cell>
          <cell r="O221">
            <v>5.2</v>
          </cell>
          <cell r="P221">
            <v>5.5</v>
          </cell>
        </row>
        <row r="222">
          <cell r="B222" t="str">
            <v>PARAI</v>
          </cell>
          <cell r="C222" t="str">
            <v>-</v>
          </cell>
          <cell r="D222" t="str">
            <v>-</v>
          </cell>
          <cell r="E222" t="str">
            <v>-</v>
          </cell>
          <cell r="F222">
            <v>4.8</v>
          </cell>
          <cell r="G222">
            <v>4.4000000000000004</v>
          </cell>
          <cell r="I222" t="str">
            <v>-</v>
          </cell>
          <cell r="J222" t="str">
            <v>-</v>
          </cell>
          <cell r="K222" t="str">
            <v>-</v>
          </cell>
          <cell r="L222">
            <v>5</v>
          </cell>
          <cell r="M222">
            <v>5.2</v>
          </cell>
          <cell r="N222">
            <v>5.5</v>
          </cell>
          <cell r="O222">
            <v>5.7</v>
          </cell>
          <cell r="P222">
            <v>6</v>
          </cell>
        </row>
        <row r="223">
          <cell r="B223" t="str">
            <v>PARECI NOVO</v>
          </cell>
          <cell r="C223">
            <v>4.3</v>
          </cell>
          <cell r="D223">
            <v>5</v>
          </cell>
          <cell r="E223">
            <v>4.4000000000000004</v>
          </cell>
          <cell r="F223">
            <v>4.8</v>
          </cell>
          <cell r="G223">
            <v>4.5</v>
          </cell>
          <cell r="I223">
            <v>4.3</v>
          </cell>
          <cell r="J223">
            <v>4.5</v>
          </cell>
          <cell r="K223">
            <v>4.7</v>
          </cell>
          <cell r="L223">
            <v>5.0999999999999996</v>
          </cell>
          <cell r="M223">
            <v>5.5</v>
          </cell>
          <cell r="N223">
            <v>5.7</v>
          </cell>
          <cell r="O223">
            <v>6</v>
          </cell>
          <cell r="P223">
            <v>6.2</v>
          </cell>
        </row>
        <row r="224">
          <cell r="B224" t="str">
            <v>PAROBE</v>
          </cell>
          <cell r="C224">
            <v>3.8</v>
          </cell>
          <cell r="D224">
            <v>3.8</v>
          </cell>
          <cell r="E224">
            <v>4.3</v>
          </cell>
          <cell r="F224">
            <v>4.5</v>
          </cell>
          <cell r="G224">
            <v>4.4000000000000004</v>
          </cell>
          <cell r="I224">
            <v>3.8</v>
          </cell>
          <cell r="J224">
            <v>4</v>
          </cell>
          <cell r="K224">
            <v>4.3</v>
          </cell>
          <cell r="L224">
            <v>4.7</v>
          </cell>
          <cell r="M224">
            <v>5</v>
          </cell>
          <cell r="N224">
            <v>5.3</v>
          </cell>
          <cell r="O224">
            <v>5.5</v>
          </cell>
          <cell r="P224">
            <v>5.8</v>
          </cell>
        </row>
        <row r="225">
          <cell r="B225" t="str">
            <v>PASSO FUNDO</v>
          </cell>
          <cell r="C225">
            <v>3.6</v>
          </cell>
          <cell r="D225">
            <v>3.7</v>
          </cell>
          <cell r="E225">
            <v>4</v>
          </cell>
          <cell r="F225">
            <v>4.4000000000000004</v>
          </cell>
          <cell r="G225">
            <v>4.2</v>
          </cell>
          <cell r="I225">
            <v>3.6</v>
          </cell>
          <cell r="J225">
            <v>3.8</v>
          </cell>
          <cell r="K225">
            <v>4.0999999999999996</v>
          </cell>
          <cell r="L225">
            <v>4.5</v>
          </cell>
          <cell r="M225">
            <v>4.8</v>
          </cell>
          <cell r="N225">
            <v>5.0999999999999996</v>
          </cell>
          <cell r="O225">
            <v>5.4</v>
          </cell>
          <cell r="P225">
            <v>5.6</v>
          </cell>
        </row>
        <row r="226">
          <cell r="B226" t="str">
            <v>PAVERAMA</v>
          </cell>
          <cell r="C226">
            <v>3.2</v>
          </cell>
          <cell r="D226">
            <v>3.6</v>
          </cell>
          <cell r="E226">
            <v>3.7</v>
          </cell>
          <cell r="F226">
            <v>3.8</v>
          </cell>
          <cell r="G226" t="str">
            <v>-</v>
          </cell>
          <cell r="I226">
            <v>3.2</v>
          </cell>
          <cell r="J226">
            <v>3.4</v>
          </cell>
          <cell r="K226">
            <v>3.6</v>
          </cell>
          <cell r="L226">
            <v>4</v>
          </cell>
          <cell r="M226">
            <v>4.4000000000000004</v>
          </cell>
          <cell r="N226">
            <v>4.7</v>
          </cell>
          <cell r="O226">
            <v>4.9000000000000004</v>
          </cell>
          <cell r="P226">
            <v>5.2</v>
          </cell>
        </row>
        <row r="227">
          <cell r="B227" t="str">
            <v>PEDRAS ALTAS</v>
          </cell>
          <cell r="C227" t="str">
            <v>-</v>
          </cell>
          <cell r="D227">
            <v>3.8</v>
          </cell>
          <cell r="E227" t="str">
            <v>-</v>
          </cell>
          <cell r="F227" t="str">
            <v>-</v>
          </cell>
          <cell r="G227" t="str">
            <v>-</v>
          </cell>
          <cell r="I227" t="str">
            <v>-</v>
          </cell>
          <cell r="J227">
            <v>3.9</v>
          </cell>
          <cell r="K227">
            <v>4.0999999999999996</v>
          </cell>
          <cell r="L227">
            <v>4.5</v>
          </cell>
          <cell r="M227">
            <v>4.8</v>
          </cell>
          <cell r="N227">
            <v>5</v>
          </cell>
          <cell r="O227">
            <v>5.3</v>
          </cell>
          <cell r="P227">
            <v>5.5</v>
          </cell>
        </row>
        <row r="228">
          <cell r="B228" t="str">
            <v>PEDRO OSORIO</v>
          </cell>
          <cell r="C228" t="str">
            <v>-</v>
          </cell>
          <cell r="D228">
            <v>2.8</v>
          </cell>
          <cell r="E228" t="str">
            <v>-</v>
          </cell>
          <cell r="F228" t="str">
            <v>-</v>
          </cell>
          <cell r="G228" t="str">
            <v>-</v>
          </cell>
          <cell r="I228" t="str">
            <v>-</v>
          </cell>
          <cell r="J228">
            <v>2.9</v>
          </cell>
          <cell r="K228">
            <v>3.1</v>
          </cell>
          <cell r="L228">
            <v>3.4</v>
          </cell>
          <cell r="M228">
            <v>3.8</v>
          </cell>
          <cell r="N228">
            <v>4</v>
          </cell>
          <cell r="O228">
            <v>4.3</v>
          </cell>
          <cell r="P228">
            <v>4.5999999999999996</v>
          </cell>
        </row>
        <row r="229">
          <cell r="B229" t="str">
            <v>PEJUCARA</v>
          </cell>
          <cell r="C229" t="str">
            <v>-</v>
          </cell>
          <cell r="D229">
            <v>2.8</v>
          </cell>
          <cell r="E229">
            <v>4.4000000000000004</v>
          </cell>
          <cell r="F229" t="str">
            <v>-</v>
          </cell>
          <cell r="G229" t="str">
            <v>-</v>
          </cell>
          <cell r="I229" t="str">
            <v>-</v>
          </cell>
          <cell r="J229">
            <v>2.9</v>
          </cell>
          <cell r="K229">
            <v>3.1</v>
          </cell>
          <cell r="L229">
            <v>3.4</v>
          </cell>
          <cell r="M229">
            <v>3.8</v>
          </cell>
          <cell r="N229">
            <v>4</v>
          </cell>
          <cell r="O229">
            <v>4.3</v>
          </cell>
          <cell r="P229">
            <v>4.5999999999999996</v>
          </cell>
        </row>
        <row r="230">
          <cell r="B230" t="str">
            <v>PELOTAS</v>
          </cell>
          <cell r="C230">
            <v>3.2</v>
          </cell>
          <cell r="D230">
            <v>2.9</v>
          </cell>
          <cell r="E230">
            <v>3.1</v>
          </cell>
          <cell r="F230">
            <v>3.4</v>
          </cell>
          <cell r="G230">
            <v>3.5</v>
          </cell>
          <cell r="I230">
            <v>3.2</v>
          </cell>
          <cell r="J230">
            <v>3.4</v>
          </cell>
          <cell r="K230">
            <v>3.7</v>
          </cell>
          <cell r="L230">
            <v>4.0999999999999996</v>
          </cell>
          <cell r="M230">
            <v>4.5</v>
          </cell>
          <cell r="N230">
            <v>4.7</v>
          </cell>
          <cell r="O230">
            <v>5</v>
          </cell>
          <cell r="P230">
            <v>5.2</v>
          </cell>
        </row>
        <row r="231">
          <cell r="B231" t="str">
            <v>PICADA CAFE</v>
          </cell>
          <cell r="C231" t="str">
            <v>-</v>
          </cell>
          <cell r="D231">
            <v>5</v>
          </cell>
          <cell r="E231">
            <v>4.0999999999999996</v>
          </cell>
          <cell r="F231" t="str">
            <v>-</v>
          </cell>
          <cell r="G231">
            <v>6.9</v>
          </cell>
          <cell r="I231" t="str">
            <v>-</v>
          </cell>
          <cell r="J231">
            <v>5</v>
          </cell>
          <cell r="K231">
            <v>5.2</v>
          </cell>
          <cell r="L231">
            <v>5.5</v>
          </cell>
          <cell r="M231">
            <v>5.9</v>
          </cell>
          <cell r="N231">
            <v>6.1</v>
          </cell>
          <cell r="O231">
            <v>6.3</v>
          </cell>
          <cell r="P231">
            <v>6.5</v>
          </cell>
        </row>
        <row r="232">
          <cell r="B232" t="str">
            <v>PINHAL GRANDE</v>
          </cell>
          <cell r="C232" t="str">
            <v>-</v>
          </cell>
          <cell r="D232">
            <v>4.5999999999999996</v>
          </cell>
          <cell r="E232">
            <v>2.4</v>
          </cell>
          <cell r="F232">
            <v>3.8</v>
          </cell>
          <cell r="G232">
            <v>4.9000000000000004</v>
          </cell>
          <cell r="I232" t="str">
            <v>-</v>
          </cell>
          <cell r="J232">
            <v>4.7</v>
          </cell>
          <cell r="K232">
            <v>4.9000000000000004</v>
          </cell>
          <cell r="L232">
            <v>5.2</v>
          </cell>
          <cell r="M232">
            <v>5.5</v>
          </cell>
          <cell r="N232">
            <v>5.8</v>
          </cell>
          <cell r="O232">
            <v>6</v>
          </cell>
          <cell r="P232">
            <v>6.2</v>
          </cell>
        </row>
        <row r="233">
          <cell r="B233" t="str">
            <v>PINHEIRO MACHADO</v>
          </cell>
          <cell r="C233" t="str">
            <v>-</v>
          </cell>
          <cell r="D233">
            <v>2.7</v>
          </cell>
          <cell r="E233">
            <v>3.7</v>
          </cell>
          <cell r="F233">
            <v>3.7</v>
          </cell>
          <cell r="G233">
            <v>3.9</v>
          </cell>
          <cell r="I233" t="str">
            <v>-</v>
          </cell>
          <cell r="J233">
            <v>2.8</v>
          </cell>
          <cell r="K233">
            <v>3.1</v>
          </cell>
          <cell r="L233">
            <v>3.5</v>
          </cell>
          <cell r="M233">
            <v>3.8</v>
          </cell>
          <cell r="N233">
            <v>4.0999999999999996</v>
          </cell>
          <cell r="O233">
            <v>4.3</v>
          </cell>
          <cell r="P233">
            <v>4.5999999999999996</v>
          </cell>
        </row>
        <row r="234">
          <cell r="B234" t="str">
            <v>PLANALTO</v>
          </cell>
          <cell r="C234">
            <v>3.8</v>
          </cell>
          <cell r="D234">
            <v>3.7</v>
          </cell>
          <cell r="E234">
            <v>3.8</v>
          </cell>
          <cell r="F234">
            <v>4</v>
          </cell>
          <cell r="G234">
            <v>4.4000000000000004</v>
          </cell>
          <cell r="I234">
            <v>3.8</v>
          </cell>
          <cell r="J234">
            <v>3.9</v>
          </cell>
          <cell r="K234">
            <v>4.2</v>
          </cell>
          <cell r="L234">
            <v>4.5999999999999996</v>
          </cell>
          <cell r="M234">
            <v>5</v>
          </cell>
          <cell r="N234">
            <v>5.3</v>
          </cell>
          <cell r="O234">
            <v>5.5</v>
          </cell>
          <cell r="P234">
            <v>5.7</v>
          </cell>
        </row>
        <row r="235">
          <cell r="B235" t="str">
            <v>PONTAO</v>
          </cell>
          <cell r="C235">
            <v>3.3</v>
          </cell>
          <cell r="D235">
            <v>3.6</v>
          </cell>
          <cell r="E235">
            <v>3.6</v>
          </cell>
          <cell r="F235">
            <v>4.0999999999999996</v>
          </cell>
          <cell r="G235">
            <v>4.3</v>
          </cell>
          <cell r="I235">
            <v>3.3</v>
          </cell>
          <cell r="J235">
            <v>3.5</v>
          </cell>
          <cell r="K235">
            <v>3.8</v>
          </cell>
          <cell r="L235">
            <v>4.2</v>
          </cell>
          <cell r="M235">
            <v>4.5</v>
          </cell>
          <cell r="N235">
            <v>4.8</v>
          </cell>
          <cell r="O235">
            <v>5.0999999999999996</v>
          </cell>
          <cell r="P235">
            <v>5.3</v>
          </cell>
        </row>
        <row r="236">
          <cell r="B236" t="str">
            <v>PORTAO</v>
          </cell>
          <cell r="C236">
            <v>3</v>
          </cell>
          <cell r="D236">
            <v>2.6</v>
          </cell>
          <cell r="E236">
            <v>3.2</v>
          </cell>
          <cell r="F236">
            <v>3.7</v>
          </cell>
          <cell r="G236">
            <v>3.8</v>
          </cell>
          <cell r="I236">
            <v>3.1</v>
          </cell>
          <cell r="J236">
            <v>3.3</v>
          </cell>
          <cell r="K236">
            <v>3.6</v>
          </cell>
          <cell r="L236">
            <v>4</v>
          </cell>
          <cell r="M236">
            <v>4.5</v>
          </cell>
          <cell r="N236">
            <v>4.7</v>
          </cell>
          <cell r="O236">
            <v>5</v>
          </cell>
          <cell r="P236">
            <v>5.2</v>
          </cell>
        </row>
        <row r="237">
          <cell r="B237" t="str">
            <v>PORTO ALEGRE</v>
          </cell>
          <cell r="C237">
            <v>3.2</v>
          </cell>
          <cell r="D237">
            <v>3.3</v>
          </cell>
          <cell r="E237">
            <v>3.6</v>
          </cell>
          <cell r="F237">
            <v>3.6</v>
          </cell>
          <cell r="G237">
            <v>3.6</v>
          </cell>
          <cell r="I237">
            <v>3.3</v>
          </cell>
          <cell r="J237">
            <v>3.4</v>
          </cell>
          <cell r="K237">
            <v>3.7</v>
          </cell>
          <cell r="L237">
            <v>4.0999999999999996</v>
          </cell>
          <cell r="M237">
            <v>4.5</v>
          </cell>
          <cell r="N237">
            <v>4.7</v>
          </cell>
          <cell r="O237">
            <v>5</v>
          </cell>
          <cell r="P237">
            <v>5.3</v>
          </cell>
        </row>
        <row r="238">
          <cell r="B238" t="str">
            <v>PROGRESSO</v>
          </cell>
          <cell r="C238" t="str">
            <v>-</v>
          </cell>
          <cell r="D238" t="str">
            <v>-</v>
          </cell>
          <cell r="E238">
            <v>4.2</v>
          </cell>
          <cell r="F238">
            <v>3.6</v>
          </cell>
          <cell r="G238">
            <v>3.9</v>
          </cell>
          <cell r="I238" t="str">
            <v>-</v>
          </cell>
          <cell r="J238" t="str">
            <v>-</v>
          </cell>
          <cell r="K238">
            <v>4.4000000000000004</v>
          </cell>
          <cell r="L238">
            <v>4.7</v>
          </cell>
          <cell r="M238">
            <v>5</v>
          </cell>
          <cell r="N238">
            <v>5.2</v>
          </cell>
          <cell r="O238">
            <v>5.5</v>
          </cell>
          <cell r="P238">
            <v>5.7</v>
          </cell>
        </row>
        <row r="239">
          <cell r="B239" t="str">
            <v>QUARAI</v>
          </cell>
          <cell r="C239" t="str">
            <v>-</v>
          </cell>
          <cell r="D239">
            <v>3.2</v>
          </cell>
          <cell r="E239" t="str">
            <v>-</v>
          </cell>
          <cell r="F239">
            <v>3.3</v>
          </cell>
          <cell r="G239" t="str">
            <v>-</v>
          </cell>
          <cell r="I239" t="str">
            <v>-</v>
          </cell>
          <cell r="J239">
            <v>3.3</v>
          </cell>
          <cell r="K239">
            <v>3.5</v>
          </cell>
          <cell r="L239">
            <v>3.8</v>
          </cell>
          <cell r="M239">
            <v>4.2</v>
          </cell>
          <cell r="N239">
            <v>4.4000000000000004</v>
          </cell>
          <cell r="O239">
            <v>4.7</v>
          </cell>
          <cell r="P239">
            <v>5</v>
          </cell>
        </row>
        <row r="240">
          <cell r="B240" t="str">
            <v>REDENTORA</v>
          </cell>
          <cell r="C240" t="str">
            <v>-</v>
          </cell>
          <cell r="D240">
            <v>2.8</v>
          </cell>
          <cell r="E240" t="str">
            <v>-</v>
          </cell>
          <cell r="F240" t="str">
            <v>-</v>
          </cell>
          <cell r="G240" t="str">
            <v>-</v>
          </cell>
          <cell r="I240" t="str">
            <v>-</v>
          </cell>
          <cell r="J240">
            <v>2.9</v>
          </cell>
          <cell r="K240">
            <v>3.1</v>
          </cell>
          <cell r="L240">
            <v>3.5</v>
          </cell>
          <cell r="M240">
            <v>3.8</v>
          </cell>
          <cell r="N240">
            <v>4.0999999999999996</v>
          </cell>
          <cell r="O240">
            <v>4.3</v>
          </cell>
          <cell r="P240">
            <v>4.5999999999999996</v>
          </cell>
        </row>
        <row r="241">
          <cell r="B241" t="str">
            <v>RESTINGA SECA</v>
          </cell>
          <cell r="C241">
            <v>3</v>
          </cell>
          <cell r="D241">
            <v>3.6</v>
          </cell>
          <cell r="E241">
            <v>3.4</v>
          </cell>
          <cell r="F241">
            <v>3.8</v>
          </cell>
          <cell r="G241">
            <v>3.5</v>
          </cell>
          <cell r="I241">
            <v>3</v>
          </cell>
          <cell r="J241">
            <v>3.2</v>
          </cell>
          <cell r="K241">
            <v>3.4</v>
          </cell>
          <cell r="L241">
            <v>3.8</v>
          </cell>
          <cell r="M241">
            <v>4.2</v>
          </cell>
          <cell r="N241">
            <v>4.5</v>
          </cell>
          <cell r="O241">
            <v>4.8</v>
          </cell>
          <cell r="P241">
            <v>5</v>
          </cell>
        </row>
        <row r="242">
          <cell r="B242" t="str">
            <v>RIO GRANDE</v>
          </cell>
          <cell r="C242">
            <v>3.2</v>
          </cell>
          <cell r="D242">
            <v>3.3</v>
          </cell>
          <cell r="E242">
            <v>3.5</v>
          </cell>
          <cell r="F242">
            <v>3.6</v>
          </cell>
          <cell r="G242">
            <v>3.4</v>
          </cell>
          <cell r="I242">
            <v>3.2</v>
          </cell>
          <cell r="J242">
            <v>3.4</v>
          </cell>
          <cell r="K242">
            <v>3.6</v>
          </cell>
          <cell r="L242">
            <v>4</v>
          </cell>
          <cell r="M242">
            <v>4.4000000000000004</v>
          </cell>
          <cell r="N242">
            <v>4.7</v>
          </cell>
          <cell r="O242">
            <v>4.9000000000000004</v>
          </cell>
          <cell r="P242">
            <v>5.2</v>
          </cell>
        </row>
        <row r="243">
          <cell r="B243" t="str">
            <v>RIOZINHO</v>
          </cell>
          <cell r="C243">
            <v>3.6</v>
          </cell>
          <cell r="D243">
            <v>4</v>
          </cell>
          <cell r="E243">
            <v>3.4</v>
          </cell>
          <cell r="F243">
            <v>4.5999999999999996</v>
          </cell>
          <cell r="G243" t="str">
            <v>-</v>
          </cell>
          <cell r="I243">
            <v>3.6</v>
          </cell>
          <cell r="J243">
            <v>3.8</v>
          </cell>
          <cell r="K243">
            <v>4.0999999999999996</v>
          </cell>
          <cell r="L243">
            <v>4.5</v>
          </cell>
          <cell r="M243">
            <v>4.8</v>
          </cell>
          <cell r="N243">
            <v>5.0999999999999996</v>
          </cell>
          <cell r="O243">
            <v>5.4</v>
          </cell>
          <cell r="P243">
            <v>5.6</v>
          </cell>
        </row>
        <row r="244">
          <cell r="B244" t="str">
            <v>ROLANTE</v>
          </cell>
          <cell r="C244">
            <v>3.6</v>
          </cell>
          <cell r="D244">
            <v>3.9</v>
          </cell>
          <cell r="E244">
            <v>4.8</v>
          </cell>
          <cell r="F244">
            <v>4.5</v>
          </cell>
          <cell r="G244">
            <v>4.0999999999999996</v>
          </cell>
          <cell r="I244">
            <v>3.7</v>
          </cell>
          <cell r="J244">
            <v>3.8</v>
          </cell>
          <cell r="K244">
            <v>4.0999999999999996</v>
          </cell>
          <cell r="L244">
            <v>4.5</v>
          </cell>
          <cell r="M244">
            <v>4.9000000000000004</v>
          </cell>
          <cell r="N244">
            <v>5.0999999999999996</v>
          </cell>
          <cell r="O244">
            <v>5.4</v>
          </cell>
          <cell r="P244">
            <v>5.6</v>
          </cell>
        </row>
        <row r="245">
          <cell r="B245" t="str">
            <v>RONDINHA</v>
          </cell>
          <cell r="C245">
            <v>4.4000000000000004</v>
          </cell>
          <cell r="D245">
            <v>4.5999999999999996</v>
          </cell>
          <cell r="E245">
            <v>4.9000000000000004</v>
          </cell>
          <cell r="F245">
            <v>4.7</v>
          </cell>
          <cell r="G245">
            <v>4.7</v>
          </cell>
          <cell r="I245">
            <v>4.4000000000000004</v>
          </cell>
          <cell r="J245">
            <v>4.5</v>
          </cell>
          <cell r="K245">
            <v>4.8</v>
          </cell>
          <cell r="L245">
            <v>5.2</v>
          </cell>
          <cell r="M245">
            <v>5.5</v>
          </cell>
          <cell r="N245">
            <v>5.8</v>
          </cell>
          <cell r="O245">
            <v>6</v>
          </cell>
          <cell r="P245">
            <v>6.2</v>
          </cell>
        </row>
        <row r="246">
          <cell r="B246" t="str">
            <v>ROSARIO DO SUL</v>
          </cell>
          <cell r="C246">
            <v>3.4</v>
          </cell>
          <cell r="D246">
            <v>3.6</v>
          </cell>
          <cell r="E246">
            <v>3.8</v>
          </cell>
          <cell r="F246">
            <v>3.7</v>
          </cell>
          <cell r="G246">
            <v>4</v>
          </cell>
          <cell r="I246">
            <v>3.4</v>
          </cell>
          <cell r="J246">
            <v>3.5</v>
          </cell>
          <cell r="K246">
            <v>3.8</v>
          </cell>
          <cell r="L246">
            <v>4.2</v>
          </cell>
          <cell r="M246">
            <v>4.5999999999999996</v>
          </cell>
          <cell r="N246">
            <v>4.9000000000000004</v>
          </cell>
          <cell r="O246">
            <v>5.0999999999999996</v>
          </cell>
          <cell r="P246">
            <v>5.4</v>
          </cell>
        </row>
        <row r="247">
          <cell r="B247" t="str">
            <v>SALTO DO JACUI</v>
          </cell>
          <cell r="C247" t="str">
            <v>-</v>
          </cell>
          <cell r="D247">
            <v>3.6</v>
          </cell>
          <cell r="E247">
            <v>3.5</v>
          </cell>
          <cell r="F247" t="str">
            <v>-</v>
          </cell>
          <cell r="G247" t="str">
            <v>-</v>
          </cell>
          <cell r="I247" t="str">
            <v>-</v>
          </cell>
          <cell r="J247">
            <v>3.7</v>
          </cell>
          <cell r="K247">
            <v>3.9</v>
          </cell>
          <cell r="L247">
            <v>4.2</v>
          </cell>
          <cell r="M247">
            <v>4.5</v>
          </cell>
          <cell r="N247">
            <v>4.8</v>
          </cell>
          <cell r="O247">
            <v>5.0999999999999996</v>
          </cell>
          <cell r="P247">
            <v>5.3</v>
          </cell>
        </row>
        <row r="248">
          <cell r="B248" t="str">
            <v>SALVADOR DO SUL</v>
          </cell>
          <cell r="C248" t="str">
            <v>-</v>
          </cell>
          <cell r="D248">
            <v>3.6</v>
          </cell>
          <cell r="E248" t="str">
            <v>-</v>
          </cell>
          <cell r="F248" t="str">
            <v>-</v>
          </cell>
          <cell r="G248" t="str">
            <v>-</v>
          </cell>
          <cell r="I248" t="str">
            <v>-</v>
          </cell>
          <cell r="J248">
            <v>3.7</v>
          </cell>
          <cell r="K248">
            <v>3.9</v>
          </cell>
          <cell r="L248">
            <v>4.2</v>
          </cell>
          <cell r="M248">
            <v>4.5999999999999996</v>
          </cell>
          <cell r="N248">
            <v>4.8</v>
          </cell>
          <cell r="O248">
            <v>5.0999999999999996</v>
          </cell>
          <cell r="P248">
            <v>5.3</v>
          </cell>
        </row>
        <row r="249">
          <cell r="B249" t="str">
            <v>SANANDUVA</v>
          </cell>
          <cell r="C249">
            <v>3.7</v>
          </cell>
          <cell r="D249">
            <v>3.9</v>
          </cell>
          <cell r="E249">
            <v>3.8</v>
          </cell>
          <cell r="F249">
            <v>4.0999999999999996</v>
          </cell>
          <cell r="G249">
            <v>4.5</v>
          </cell>
          <cell r="I249">
            <v>3.7</v>
          </cell>
          <cell r="J249">
            <v>3.9</v>
          </cell>
          <cell r="K249">
            <v>4.0999999999999996</v>
          </cell>
          <cell r="L249">
            <v>4.5</v>
          </cell>
          <cell r="M249">
            <v>4.9000000000000004</v>
          </cell>
          <cell r="N249">
            <v>5.2</v>
          </cell>
          <cell r="O249">
            <v>5.4</v>
          </cell>
          <cell r="P249">
            <v>5.7</v>
          </cell>
        </row>
        <row r="250">
          <cell r="B250" t="str">
            <v>SANTA BARBARA DO SUL</v>
          </cell>
          <cell r="C250">
            <v>3.3</v>
          </cell>
          <cell r="D250">
            <v>4.2</v>
          </cell>
          <cell r="E250">
            <v>4</v>
          </cell>
          <cell r="F250">
            <v>3.7</v>
          </cell>
          <cell r="G250">
            <v>3.8</v>
          </cell>
          <cell r="I250">
            <v>3.4</v>
          </cell>
          <cell r="J250">
            <v>3.5</v>
          </cell>
          <cell r="K250">
            <v>3.8</v>
          </cell>
          <cell r="L250">
            <v>4.2</v>
          </cell>
          <cell r="M250">
            <v>4.5999999999999996</v>
          </cell>
          <cell r="N250">
            <v>4.8</v>
          </cell>
          <cell r="O250">
            <v>5.0999999999999996</v>
          </cell>
          <cell r="P250">
            <v>5.3</v>
          </cell>
        </row>
        <row r="251">
          <cell r="B251" t="str">
            <v>SANTA CECILIA DO SUL</v>
          </cell>
          <cell r="C251" t="str">
            <v>-</v>
          </cell>
          <cell r="D251">
            <v>4.8</v>
          </cell>
          <cell r="E251">
            <v>5</v>
          </cell>
          <cell r="F251" t="str">
            <v>-</v>
          </cell>
          <cell r="G251" t="str">
            <v>-</v>
          </cell>
          <cell r="I251" t="str">
            <v>-</v>
          </cell>
          <cell r="J251">
            <v>4.9000000000000004</v>
          </cell>
          <cell r="K251">
            <v>5.0999999999999996</v>
          </cell>
          <cell r="L251">
            <v>5.4</v>
          </cell>
          <cell r="M251">
            <v>5.8</v>
          </cell>
          <cell r="N251">
            <v>6</v>
          </cell>
          <cell r="O251">
            <v>6.2</v>
          </cell>
          <cell r="P251">
            <v>6.4</v>
          </cell>
        </row>
        <row r="252">
          <cell r="B252" t="str">
            <v>SANTA CRUZ DO SUL</v>
          </cell>
          <cell r="C252">
            <v>3.6</v>
          </cell>
          <cell r="D252">
            <v>3.6</v>
          </cell>
          <cell r="E252">
            <v>3.6</v>
          </cell>
          <cell r="F252">
            <v>4.5</v>
          </cell>
          <cell r="G252">
            <v>4.2</v>
          </cell>
          <cell r="I252">
            <v>3.6</v>
          </cell>
          <cell r="J252">
            <v>3.7</v>
          </cell>
          <cell r="K252">
            <v>4</v>
          </cell>
          <cell r="L252">
            <v>4.4000000000000004</v>
          </cell>
          <cell r="M252">
            <v>4.8</v>
          </cell>
          <cell r="N252">
            <v>5.0999999999999996</v>
          </cell>
          <cell r="O252">
            <v>5.3</v>
          </cell>
          <cell r="P252">
            <v>5.6</v>
          </cell>
        </row>
        <row r="253">
          <cell r="B253" t="str">
            <v>SANTA MARIA</v>
          </cell>
          <cell r="C253">
            <v>3.8</v>
          </cell>
          <cell r="D253">
            <v>3.8</v>
          </cell>
          <cell r="E253">
            <v>4</v>
          </cell>
          <cell r="F253">
            <v>4.3</v>
          </cell>
          <cell r="G253">
            <v>4.3</v>
          </cell>
          <cell r="I253">
            <v>3.8</v>
          </cell>
          <cell r="J253">
            <v>4</v>
          </cell>
          <cell r="K253">
            <v>4.3</v>
          </cell>
          <cell r="L253">
            <v>4.7</v>
          </cell>
          <cell r="M253">
            <v>5</v>
          </cell>
          <cell r="N253">
            <v>5.3</v>
          </cell>
          <cell r="O253">
            <v>5.5</v>
          </cell>
          <cell r="P253">
            <v>5.8</v>
          </cell>
        </row>
        <row r="254">
          <cell r="B254" t="str">
            <v>SANTA MARIA DO HERVAL</v>
          </cell>
          <cell r="C254" t="str">
            <v>-</v>
          </cell>
          <cell r="D254">
            <v>5</v>
          </cell>
          <cell r="E254">
            <v>4.5999999999999996</v>
          </cell>
          <cell r="F254">
            <v>4.8</v>
          </cell>
          <cell r="G254" t="str">
            <v>-</v>
          </cell>
          <cell r="I254" t="str">
            <v>-</v>
          </cell>
          <cell r="J254">
            <v>5.0999999999999996</v>
          </cell>
          <cell r="K254">
            <v>5.3</v>
          </cell>
          <cell r="L254">
            <v>5.6</v>
          </cell>
          <cell r="M254">
            <v>5.9</v>
          </cell>
          <cell r="N254">
            <v>6.1</v>
          </cell>
          <cell r="O254">
            <v>6.4</v>
          </cell>
          <cell r="P254">
            <v>6.6</v>
          </cell>
        </row>
        <row r="255">
          <cell r="B255" t="str">
            <v>SANTA MARGARIDA DO SUL</v>
          </cell>
          <cell r="C255" t="str">
            <v>-</v>
          </cell>
          <cell r="D255">
            <v>2.9</v>
          </cell>
          <cell r="E255" t="str">
            <v>-</v>
          </cell>
          <cell r="F255" t="str">
            <v>-</v>
          </cell>
          <cell r="G255" t="str">
            <v>-</v>
          </cell>
          <cell r="I255" t="str">
            <v>-</v>
          </cell>
          <cell r="J255">
            <v>3</v>
          </cell>
          <cell r="K255">
            <v>3.2</v>
          </cell>
          <cell r="L255">
            <v>3.5</v>
          </cell>
          <cell r="M255">
            <v>3.8</v>
          </cell>
          <cell r="N255">
            <v>4.0999999999999996</v>
          </cell>
          <cell r="O255">
            <v>4.4000000000000004</v>
          </cell>
          <cell r="P255">
            <v>4.5999999999999996</v>
          </cell>
        </row>
        <row r="256">
          <cell r="B256" t="str">
            <v>SANTANA DA BOA VISTA</v>
          </cell>
          <cell r="C256">
            <v>2.4</v>
          </cell>
          <cell r="D256">
            <v>2.8</v>
          </cell>
          <cell r="E256">
            <v>3</v>
          </cell>
          <cell r="F256">
            <v>3</v>
          </cell>
          <cell r="G256">
            <v>3</v>
          </cell>
          <cell r="I256">
            <v>2.5</v>
          </cell>
          <cell r="J256">
            <v>2.6</v>
          </cell>
          <cell r="K256">
            <v>2.9</v>
          </cell>
          <cell r="L256">
            <v>3.3</v>
          </cell>
          <cell r="M256">
            <v>3.6</v>
          </cell>
          <cell r="N256">
            <v>3.9</v>
          </cell>
          <cell r="O256">
            <v>4.2</v>
          </cell>
          <cell r="P256">
            <v>4.4000000000000004</v>
          </cell>
        </row>
        <row r="257">
          <cell r="B257" t="str">
            <v>SANT ANA DO LIVRAMENTO</v>
          </cell>
          <cell r="C257" t="str">
            <v>-</v>
          </cell>
          <cell r="D257">
            <v>3.3</v>
          </cell>
          <cell r="E257">
            <v>3.3</v>
          </cell>
          <cell r="F257">
            <v>3.9</v>
          </cell>
          <cell r="G257">
            <v>3.7</v>
          </cell>
          <cell r="I257" t="str">
            <v>-</v>
          </cell>
          <cell r="J257">
            <v>3.4</v>
          </cell>
          <cell r="K257">
            <v>3.6</v>
          </cell>
          <cell r="L257">
            <v>3.9</v>
          </cell>
          <cell r="M257">
            <v>4.3</v>
          </cell>
          <cell r="N257">
            <v>4.5</v>
          </cell>
          <cell r="O257">
            <v>4.8</v>
          </cell>
          <cell r="P257">
            <v>5</v>
          </cell>
        </row>
        <row r="258">
          <cell r="B258" t="str">
            <v>SANTA ROSA</v>
          </cell>
          <cell r="C258">
            <v>4.3</v>
          </cell>
          <cell r="D258">
            <v>4.0999999999999996</v>
          </cell>
          <cell r="E258">
            <v>4.5</v>
          </cell>
          <cell r="F258">
            <v>4.2</v>
          </cell>
          <cell r="G258">
            <v>4.5</v>
          </cell>
          <cell r="I258">
            <v>4.3</v>
          </cell>
          <cell r="J258">
            <v>4.4000000000000004</v>
          </cell>
          <cell r="K258">
            <v>4.7</v>
          </cell>
          <cell r="L258">
            <v>5.0999999999999996</v>
          </cell>
          <cell r="M258">
            <v>5.5</v>
          </cell>
          <cell r="N258">
            <v>5.7</v>
          </cell>
          <cell r="O258">
            <v>5.9</v>
          </cell>
          <cell r="P258">
            <v>6.2</v>
          </cell>
        </row>
        <row r="259">
          <cell r="B259" t="str">
            <v>SANTA VITORIA DO PALMAR</v>
          </cell>
          <cell r="C259">
            <v>2.9</v>
          </cell>
          <cell r="D259">
            <v>3.1</v>
          </cell>
          <cell r="E259">
            <v>3.4</v>
          </cell>
          <cell r="F259">
            <v>3.4</v>
          </cell>
          <cell r="G259">
            <v>4.0999999999999996</v>
          </cell>
          <cell r="I259">
            <v>2.9</v>
          </cell>
          <cell r="J259">
            <v>3.1</v>
          </cell>
          <cell r="K259">
            <v>3.4</v>
          </cell>
          <cell r="L259">
            <v>3.8</v>
          </cell>
          <cell r="M259">
            <v>4.0999999999999996</v>
          </cell>
          <cell r="N259">
            <v>4.4000000000000004</v>
          </cell>
          <cell r="O259">
            <v>4.7</v>
          </cell>
          <cell r="P259">
            <v>4.9000000000000004</v>
          </cell>
        </row>
        <row r="260">
          <cell r="B260" t="str">
            <v>SANTIAGO</v>
          </cell>
          <cell r="C260">
            <v>2.9</v>
          </cell>
          <cell r="D260">
            <v>3.5</v>
          </cell>
          <cell r="E260">
            <v>3.4</v>
          </cell>
          <cell r="F260">
            <v>3.8</v>
          </cell>
          <cell r="G260">
            <v>4.2</v>
          </cell>
          <cell r="I260">
            <v>2.9</v>
          </cell>
          <cell r="J260">
            <v>3</v>
          </cell>
          <cell r="K260">
            <v>3.3</v>
          </cell>
          <cell r="L260">
            <v>3.7</v>
          </cell>
          <cell r="M260">
            <v>4.0999999999999996</v>
          </cell>
          <cell r="N260">
            <v>4.3</v>
          </cell>
          <cell r="O260">
            <v>4.5999999999999996</v>
          </cell>
          <cell r="P260">
            <v>4.9000000000000004</v>
          </cell>
        </row>
        <row r="261">
          <cell r="B261" t="str">
            <v>SANTO ANGELO</v>
          </cell>
          <cell r="C261">
            <v>3.5</v>
          </cell>
          <cell r="D261">
            <v>3.6</v>
          </cell>
          <cell r="E261">
            <v>4.0999999999999996</v>
          </cell>
          <cell r="F261">
            <v>4</v>
          </cell>
          <cell r="G261">
            <v>4.3</v>
          </cell>
          <cell r="I261">
            <v>3.6</v>
          </cell>
          <cell r="J261">
            <v>3.7</v>
          </cell>
          <cell r="K261">
            <v>4</v>
          </cell>
          <cell r="L261">
            <v>4.4000000000000004</v>
          </cell>
          <cell r="M261">
            <v>4.8</v>
          </cell>
          <cell r="N261">
            <v>5</v>
          </cell>
          <cell r="O261">
            <v>5.3</v>
          </cell>
          <cell r="P261">
            <v>5.5</v>
          </cell>
        </row>
        <row r="262">
          <cell r="B262" t="str">
            <v>SANTO ANTONIO DA PATRULHA</v>
          </cell>
          <cell r="C262">
            <v>3.6</v>
          </cell>
          <cell r="D262">
            <v>3.8</v>
          </cell>
          <cell r="E262">
            <v>4.3</v>
          </cell>
          <cell r="F262">
            <v>4.4000000000000004</v>
          </cell>
          <cell r="G262">
            <v>4.5</v>
          </cell>
          <cell r="I262">
            <v>3.6</v>
          </cell>
          <cell r="J262">
            <v>3.7</v>
          </cell>
          <cell r="K262">
            <v>4</v>
          </cell>
          <cell r="L262">
            <v>4.4000000000000004</v>
          </cell>
          <cell r="M262">
            <v>4.8</v>
          </cell>
          <cell r="N262">
            <v>5.0999999999999996</v>
          </cell>
          <cell r="O262">
            <v>5.3</v>
          </cell>
          <cell r="P262">
            <v>5.6</v>
          </cell>
        </row>
        <row r="263">
          <cell r="B263" t="str">
            <v>SANTO ANTONIO DAS MISSOES</v>
          </cell>
          <cell r="C263">
            <v>3.5</v>
          </cell>
          <cell r="D263">
            <v>3.4</v>
          </cell>
          <cell r="E263">
            <v>3.2</v>
          </cell>
          <cell r="F263" t="str">
            <v>-</v>
          </cell>
          <cell r="G263" t="str">
            <v>-</v>
          </cell>
          <cell r="I263">
            <v>3.6</v>
          </cell>
          <cell r="J263">
            <v>3.7</v>
          </cell>
          <cell r="K263">
            <v>4</v>
          </cell>
          <cell r="L263">
            <v>4.4000000000000004</v>
          </cell>
          <cell r="M263">
            <v>4.8</v>
          </cell>
          <cell r="N263">
            <v>5</v>
          </cell>
          <cell r="O263">
            <v>5.3</v>
          </cell>
          <cell r="P263">
            <v>5.5</v>
          </cell>
        </row>
        <row r="264">
          <cell r="B264" t="str">
            <v>SANTO AUGUSTO</v>
          </cell>
          <cell r="C264">
            <v>4</v>
          </cell>
          <cell r="D264">
            <v>3.9</v>
          </cell>
          <cell r="E264">
            <v>4</v>
          </cell>
          <cell r="F264">
            <v>4.5999999999999996</v>
          </cell>
          <cell r="G264" t="str">
            <v>-</v>
          </cell>
          <cell r="I264">
            <v>4.0999999999999996</v>
          </cell>
          <cell r="J264">
            <v>4.2</v>
          </cell>
          <cell r="K264">
            <v>4.5</v>
          </cell>
          <cell r="L264">
            <v>4.9000000000000004</v>
          </cell>
          <cell r="M264">
            <v>5.3</v>
          </cell>
          <cell r="N264">
            <v>5.5</v>
          </cell>
          <cell r="O264">
            <v>5.7</v>
          </cell>
          <cell r="P264">
            <v>6</v>
          </cell>
        </row>
        <row r="265">
          <cell r="B265" t="str">
            <v>SANTO CRISTO</v>
          </cell>
          <cell r="C265">
            <v>4.5</v>
          </cell>
          <cell r="D265">
            <v>4.4000000000000004</v>
          </cell>
          <cell r="E265">
            <v>4.4000000000000004</v>
          </cell>
          <cell r="F265">
            <v>4.5999999999999996</v>
          </cell>
          <cell r="G265">
            <v>4.5999999999999996</v>
          </cell>
          <cell r="I265">
            <v>4.5999999999999996</v>
          </cell>
          <cell r="J265">
            <v>4.7</v>
          </cell>
          <cell r="K265">
            <v>5</v>
          </cell>
          <cell r="L265">
            <v>5.4</v>
          </cell>
          <cell r="M265">
            <v>5.7</v>
          </cell>
          <cell r="N265">
            <v>5.9</v>
          </cell>
          <cell r="O265">
            <v>6.2</v>
          </cell>
          <cell r="P265">
            <v>6.4</v>
          </cell>
        </row>
        <row r="266">
          <cell r="B266" t="str">
            <v>SAO BORJA</v>
          </cell>
          <cell r="C266">
            <v>3.7</v>
          </cell>
          <cell r="D266">
            <v>3.7</v>
          </cell>
          <cell r="E266">
            <v>3.8</v>
          </cell>
          <cell r="F266">
            <v>3.5</v>
          </cell>
          <cell r="G266">
            <v>4.0999999999999996</v>
          </cell>
          <cell r="I266">
            <v>3.7</v>
          </cell>
          <cell r="J266">
            <v>3.9</v>
          </cell>
          <cell r="K266">
            <v>4.0999999999999996</v>
          </cell>
          <cell r="L266">
            <v>4.5</v>
          </cell>
          <cell r="M266">
            <v>4.9000000000000004</v>
          </cell>
          <cell r="N266">
            <v>5.2</v>
          </cell>
          <cell r="O266">
            <v>5.4</v>
          </cell>
          <cell r="P266">
            <v>5.7</v>
          </cell>
        </row>
        <row r="267">
          <cell r="B267" t="str">
            <v>SAO FRANCISCO DE ASSIS</v>
          </cell>
          <cell r="C267">
            <v>2.9</v>
          </cell>
          <cell r="D267">
            <v>3.2</v>
          </cell>
          <cell r="E267">
            <v>3.4</v>
          </cell>
          <cell r="F267">
            <v>3.7</v>
          </cell>
          <cell r="G267">
            <v>3.4</v>
          </cell>
          <cell r="I267">
            <v>2.9</v>
          </cell>
          <cell r="J267">
            <v>3.1</v>
          </cell>
          <cell r="K267">
            <v>3.4</v>
          </cell>
          <cell r="L267">
            <v>3.8</v>
          </cell>
          <cell r="M267">
            <v>4.0999999999999996</v>
          </cell>
          <cell r="N267">
            <v>4.4000000000000004</v>
          </cell>
          <cell r="O267">
            <v>4.7</v>
          </cell>
          <cell r="P267">
            <v>4.9000000000000004</v>
          </cell>
        </row>
        <row r="268">
          <cell r="B268" t="str">
            <v>SAO FRANCISCO DE PAULA</v>
          </cell>
          <cell r="C268" t="str">
            <v>-</v>
          </cell>
          <cell r="D268">
            <v>3.7</v>
          </cell>
          <cell r="E268">
            <v>4.0999999999999996</v>
          </cell>
          <cell r="F268">
            <v>4</v>
          </cell>
          <cell r="G268">
            <v>3.3</v>
          </cell>
          <cell r="I268" t="str">
            <v>-</v>
          </cell>
          <cell r="J268">
            <v>3.7</v>
          </cell>
          <cell r="K268">
            <v>4</v>
          </cell>
          <cell r="L268">
            <v>4.3</v>
          </cell>
          <cell r="M268">
            <v>4.5999999999999996</v>
          </cell>
          <cell r="N268">
            <v>4.9000000000000004</v>
          </cell>
          <cell r="O268">
            <v>5.0999999999999996</v>
          </cell>
          <cell r="P268">
            <v>5.4</v>
          </cell>
        </row>
        <row r="269">
          <cell r="B269" t="str">
            <v>SAO GABRIEL</v>
          </cell>
          <cell r="C269">
            <v>2.9</v>
          </cell>
          <cell r="D269">
            <v>3.2</v>
          </cell>
          <cell r="E269">
            <v>3.4</v>
          </cell>
          <cell r="F269">
            <v>3.7</v>
          </cell>
          <cell r="G269">
            <v>3</v>
          </cell>
          <cell r="I269">
            <v>2.9</v>
          </cell>
          <cell r="J269">
            <v>3</v>
          </cell>
          <cell r="K269">
            <v>3.3</v>
          </cell>
          <cell r="L269">
            <v>3.7</v>
          </cell>
          <cell r="M269">
            <v>4.0999999999999996</v>
          </cell>
          <cell r="N269">
            <v>4.3</v>
          </cell>
          <cell r="O269">
            <v>4.5999999999999996</v>
          </cell>
          <cell r="P269">
            <v>4.9000000000000004</v>
          </cell>
        </row>
        <row r="270">
          <cell r="B270" t="str">
            <v>SAO JERONIMO</v>
          </cell>
          <cell r="C270" t="str">
            <v>-</v>
          </cell>
          <cell r="D270">
            <v>3.6</v>
          </cell>
          <cell r="E270" t="str">
            <v>-</v>
          </cell>
          <cell r="F270" t="str">
            <v>-</v>
          </cell>
          <cell r="G270" t="str">
            <v>-</v>
          </cell>
          <cell r="I270" t="str">
            <v>-</v>
          </cell>
          <cell r="J270">
            <v>3.7</v>
          </cell>
          <cell r="K270">
            <v>3.9</v>
          </cell>
          <cell r="L270">
            <v>4.2</v>
          </cell>
          <cell r="M270">
            <v>4.5999999999999996</v>
          </cell>
          <cell r="N270">
            <v>4.8</v>
          </cell>
          <cell r="O270">
            <v>5.0999999999999996</v>
          </cell>
          <cell r="P270">
            <v>5.3</v>
          </cell>
        </row>
        <row r="271">
          <cell r="B271" t="str">
            <v>SAO JOAO DA URTIGA</v>
          </cell>
          <cell r="C271" t="str">
            <v>-</v>
          </cell>
          <cell r="D271">
            <v>3.5</v>
          </cell>
          <cell r="E271">
            <v>3.8</v>
          </cell>
          <cell r="F271">
            <v>4.0999999999999996</v>
          </cell>
          <cell r="G271">
            <v>3.8</v>
          </cell>
          <cell r="I271" t="str">
            <v>-</v>
          </cell>
          <cell r="J271">
            <v>3.6</v>
          </cell>
          <cell r="K271">
            <v>3.8</v>
          </cell>
          <cell r="L271">
            <v>4.2</v>
          </cell>
          <cell r="M271">
            <v>4.5</v>
          </cell>
          <cell r="N271">
            <v>4.8</v>
          </cell>
          <cell r="O271">
            <v>5</v>
          </cell>
          <cell r="P271">
            <v>5.3</v>
          </cell>
        </row>
        <row r="272">
          <cell r="B272" t="str">
            <v>SAO JOSE DO HORTENCIO</v>
          </cell>
          <cell r="C272" t="str">
            <v>-</v>
          </cell>
          <cell r="D272">
            <v>4.3</v>
          </cell>
          <cell r="E272">
            <v>4.3</v>
          </cell>
          <cell r="F272" t="str">
            <v>-</v>
          </cell>
          <cell r="G272">
            <v>4</v>
          </cell>
          <cell r="I272" t="str">
            <v>-</v>
          </cell>
          <cell r="J272">
            <v>4.4000000000000004</v>
          </cell>
          <cell r="K272">
            <v>4.5999999999999996</v>
          </cell>
          <cell r="L272">
            <v>5</v>
          </cell>
          <cell r="M272">
            <v>5.3</v>
          </cell>
          <cell r="N272">
            <v>5.5</v>
          </cell>
          <cell r="O272">
            <v>5.8</v>
          </cell>
          <cell r="P272">
            <v>6</v>
          </cell>
        </row>
        <row r="273">
          <cell r="B273" t="str">
            <v>SAO JOSE DO NORTE</v>
          </cell>
          <cell r="C273">
            <v>2.1</v>
          </cell>
          <cell r="D273">
            <v>3.3</v>
          </cell>
          <cell r="E273">
            <v>2.8</v>
          </cell>
          <cell r="F273">
            <v>3</v>
          </cell>
          <cell r="G273">
            <v>3.4</v>
          </cell>
          <cell r="I273">
            <v>2.2000000000000002</v>
          </cell>
          <cell r="J273">
            <v>2.5</v>
          </cell>
          <cell r="K273">
            <v>2.8</v>
          </cell>
          <cell r="L273">
            <v>3.3</v>
          </cell>
          <cell r="M273">
            <v>3.8</v>
          </cell>
          <cell r="N273">
            <v>4</v>
          </cell>
          <cell r="O273">
            <v>4.3</v>
          </cell>
          <cell r="P273">
            <v>4.5999999999999996</v>
          </cell>
        </row>
        <row r="274">
          <cell r="B274" t="str">
            <v>SAO JOSE DO SUL</v>
          </cell>
          <cell r="C274" t="str">
            <v>-</v>
          </cell>
          <cell r="D274">
            <v>4.3</v>
          </cell>
          <cell r="E274">
            <v>4.5999999999999996</v>
          </cell>
          <cell r="F274" t="str">
            <v>-</v>
          </cell>
          <cell r="G274" t="str">
            <v>-</v>
          </cell>
          <cell r="I274" t="str">
            <v>-</v>
          </cell>
          <cell r="J274">
            <v>4.4000000000000004</v>
          </cell>
          <cell r="K274">
            <v>4.5999999999999996</v>
          </cell>
          <cell r="L274">
            <v>4.9000000000000004</v>
          </cell>
          <cell r="M274">
            <v>5.3</v>
          </cell>
          <cell r="N274">
            <v>5.5</v>
          </cell>
          <cell r="O274">
            <v>5.7</v>
          </cell>
          <cell r="P274">
            <v>6</v>
          </cell>
        </row>
        <row r="275">
          <cell r="B275" t="str">
            <v>SAO JOSE DOS AUSENTES</v>
          </cell>
          <cell r="C275" t="str">
            <v>-</v>
          </cell>
          <cell r="D275" t="str">
            <v>-</v>
          </cell>
          <cell r="E275" t="str">
            <v>-</v>
          </cell>
          <cell r="F275">
            <v>3.6</v>
          </cell>
          <cell r="G275">
            <v>3.7</v>
          </cell>
          <cell r="I275" t="str">
            <v>-</v>
          </cell>
          <cell r="J275" t="str">
            <v>-</v>
          </cell>
          <cell r="K275" t="str">
            <v>-</v>
          </cell>
          <cell r="L275">
            <v>3.9</v>
          </cell>
          <cell r="M275">
            <v>4.0999999999999996</v>
          </cell>
          <cell r="N275">
            <v>4.4000000000000004</v>
          </cell>
          <cell r="O275">
            <v>4.7</v>
          </cell>
          <cell r="P275">
            <v>4.9000000000000004</v>
          </cell>
        </row>
        <row r="276">
          <cell r="B276" t="str">
            <v>SAO LEOPOLDO</v>
          </cell>
          <cell r="C276">
            <v>3.5</v>
          </cell>
          <cell r="D276">
            <v>3.7</v>
          </cell>
          <cell r="E276">
            <v>4.3</v>
          </cell>
          <cell r="F276">
            <v>4</v>
          </cell>
          <cell r="G276">
            <v>3.9</v>
          </cell>
          <cell r="I276">
            <v>3.5</v>
          </cell>
          <cell r="J276">
            <v>3.7</v>
          </cell>
          <cell r="K276">
            <v>4</v>
          </cell>
          <cell r="L276">
            <v>4.4000000000000004</v>
          </cell>
          <cell r="M276">
            <v>4.7</v>
          </cell>
          <cell r="N276">
            <v>5</v>
          </cell>
          <cell r="O276">
            <v>5.3</v>
          </cell>
          <cell r="P276">
            <v>5.5</v>
          </cell>
        </row>
        <row r="277">
          <cell r="B277" t="str">
            <v>SAO LOURENCO DO SUL</v>
          </cell>
          <cell r="C277">
            <v>4.2</v>
          </cell>
          <cell r="D277">
            <v>4.3</v>
          </cell>
          <cell r="E277">
            <v>4.2</v>
          </cell>
          <cell r="F277">
            <v>4.7</v>
          </cell>
          <cell r="G277">
            <v>4.8</v>
          </cell>
          <cell r="I277">
            <v>4.2</v>
          </cell>
          <cell r="J277">
            <v>4.4000000000000004</v>
          </cell>
          <cell r="K277">
            <v>4.5999999999999996</v>
          </cell>
          <cell r="L277">
            <v>5</v>
          </cell>
          <cell r="M277">
            <v>5.4</v>
          </cell>
          <cell r="N277">
            <v>5.6</v>
          </cell>
          <cell r="O277">
            <v>5.9</v>
          </cell>
          <cell r="P277">
            <v>6.1</v>
          </cell>
        </row>
        <row r="278">
          <cell r="B278" t="str">
            <v>SAO LUIZ GONZAGA</v>
          </cell>
          <cell r="C278" t="str">
            <v>-</v>
          </cell>
          <cell r="D278">
            <v>3.4</v>
          </cell>
          <cell r="E278">
            <v>3.7</v>
          </cell>
          <cell r="F278">
            <v>4.3</v>
          </cell>
          <cell r="G278">
            <v>3.9</v>
          </cell>
          <cell r="I278" t="str">
            <v>-</v>
          </cell>
          <cell r="J278">
            <v>3.5</v>
          </cell>
          <cell r="K278">
            <v>3.7</v>
          </cell>
          <cell r="L278">
            <v>4.0999999999999996</v>
          </cell>
          <cell r="M278">
            <v>4.4000000000000004</v>
          </cell>
          <cell r="N278">
            <v>4.7</v>
          </cell>
          <cell r="O278">
            <v>4.9000000000000004</v>
          </cell>
          <cell r="P278">
            <v>5.2</v>
          </cell>
        </row>
        <row r="279">
          <cell r="B279" t="str">
            <v>SAO MARCOS</v>
          </cell>
          <cell r="C279">
            <v>4.2</v>
          </cell>
          <cell r="D279">
            <v>4.5</v>
          </cell>
          <cell r="E279">
            <v>4.3</v>
          </cell>
          <cell r="F279">
            <v>4.0999999999999996</v>
          </cell>
          <cell r="G279">
            <v>4.4000000000000004</v>
          </cell>
          <cell r="I279">
            <v>4.2</v>
          </cell>
          <cell r="J279">
            <v>4.4000000000000004</v>
          </cell>
          <cell r="K279">
            <v>4.7</v>
          </cell>
          <cell r="L279">
            <v>5.0999999999999996</v>
          </cell>
          <cell r="M279">
            <v>5.4</v>
          </cell>
          <cell r="N279">
            <v>5.7</v>
          </cell>
          <cell r="O279">
            <v>5.9</v>
          </cell>
          <cell r="P279">
            <v>6.1</v>
          </cell>
        </row>
        <row r="280">
          <cell r="B280" t="str">
            <v>SAO MARTINHO</v>
          </cell>
          <cell r="C280">
            <v>4.4000000000000004</v>
          </cell>
          <cell r="D280">
            <v>4.0999999999999996</v>
          </cell>
          <cell r="E280">
            <v>4.3</v>
          </cell>
          <cell r="F280">
            <v>5.2</v>
          </cell>
          <cell r="G280">
            <v>4.7</v>
          </cell>
          <cell r="I280">
            <v>4.5</v>
          </cell>
          <cell r="J280">
            <v>4.5999999999999996</v>
          </cell>
          <cell r="K280">
            <v>4.9000000000000004</v>
          </cell>
          <cell r="L280">
            <v>5.3</v>
          </cell>
          <cell r="M280">
            <v>5.6</v>
          </cell>
          <cell r="N280">
            <v>5.9</v>
          </cell>
          <cell r="O280">
            <v>6.1</v>
          </cell>
          <cell r="P280">
            <v>6.3</v>
          </cell>
        </row>
        <row r="281">
          <cell r="B281" t="str">
            <v>SAO NICOLAU</v>
          </cell>
          <cell r="C281" t="str">
            <v>-</v>
          </cell>
          <cell r="D281">
            <v>3.8</v>
          </cell>
          <cell r="E281">
            <v>3.9</v>
          </cell>
          <cell r="F281">
            <v>4.0999999999999996</v>
          </cell>
          <cell r="G281">
            <v>4</v>
          </cell>
          <cell r="I281" t="str">
            <v>-</v>
          </cell>
          <cell r="J281">
            <v>3.9</v>
          </cell>
          <cell r="K281">
            <v>4.0999999999999996</v>
          </cell>
          <cell r="L281">
            <v>4.4000000000000004</v>
          </cell>
          <cell r="M281">
            <v>4.8</v>
          </cell>
          <cell r="N281">
            <v>5</v>
          </cell>
          <cell r="O281">
            <v>5.3</v>
          </cell>
          <cell r="P281">
            <v>5.5</v>
          </cell>
        </row>
        <row r="282">
          <cell r="B282" t="str">
            <v>SAO PAULO DAS MISSOES</v>
          </cell>
          <cell r="C282" t="str">
            <v>-</v>
          </cell>
          <cell r="D282">
            <v>4.2</v>
          </cell>
          <cell r="E282">
            <v>4.3</v>
          </cell>
          <cell r="F282">
            <v>4.3</v>
          </cell>
          <cell r="G282">
            <v>4.9000000000000004</v>
          </cell>
          <cell r="I282" t="str">
            <v>-</v>
          </cell>
          <cell r="J282">
            <v>4.3</v>
          </cell>
          <cell r="K282">
            <v>4.5</v>
          </cell>
          <cell r="L282">
            <v>4.8</v>
          </cell>
          <cell r="M282">
            <v>5.2</v>
          </cell>
          <cell r="N282">
            <v>5.4</v>
          </cell>
          <cell r="O282">
            <v>5.6</v>
          </cell>
          <cell r="P282">
            <v>5.9</v>
          </cell>
        </row>
        <row r="283">
          <cell r="B283" t="str">
            <v>SAO PEDRO DO SUL</v>
          </cell>
          <cell r="C283" t="str">
            <v>-</v>
          </cell>
          <cell r="D283">
            <v>3.7</v>
          </cell>
          <cell r="E283">
            <v>4</v>
          </cell>
          <cell r="F283" t="str">
            <v>-</v>
          </cell>
          <cell r="G283">
            <v>4</v>
          </cell>
          <cell r="I283" t="str">
            <v>-</v>
          </cell>
          <cell r="J283">
            <v>3.8</v>
          </cell>
          <cell r="K283">
            <v>4</v>
          </cell>
          <cell r="L283">
            <v>4.3</v>
          </cell>
          <cell r="M283">
            <v>4.7</v>
          </cell>
          <cell r="N283">
            <v>4.9000000000000004</v>
          </cell>
          <cell r="O283">
            <v>5.2</v>
          </cell>
          <cell r="P283">
            <v>5.4</v>
          </cell>
        </row>
        <row r="284">
          <cell r="B284" t="str">
            <v>SAO SEPE</v>
          </cell>
          <cell r="C284">
            <v>4.4000000000000004</v>
          </cell>
          <cell r="D284">
            <v>3.6</v>
          </cell>
          <cell r="E284">
            <v>3.6</v>
          </cell>
          <cell r="F284">
            <v>4</v>
          </cell>
          <cell r="G284">
            <v>4</v>
          </cell>
          <cell r="I284">
            <v>4.4000000000000004</v>
          </cell>
          <cell r="J284">
            <v>4.5999999999999996</v>
          </cell>
          <cell r="K284">
            <v>4.8</v>
          </cell>
          <cell r="L284">
            <v>5.2</v>
          </cell>
          <cell r="M284">
            <v>5.6</v>
          </cell>
          <cell r="N284">
            <v>5.8</v>
          </cell>
          <cell r="O284">
            <v>6</v>
          </cell>
          <cell r="P284">
            <v>6.3</v>
          </cell>
        </row>
        <row r="285">
          <cell r="B285" t="str">
            <v>SAO VALENTIM</v>
          </cell>
          <cell r="C285" t="str">
            <v>-</v>
          </cell>
          <cell r="D285">
            <v>3.2</v>
          </cell>
          <cell r="E285">
            <v>5.8</v>
          </cell>
          <cell r="F285" t="str">
            <v>-</v>
          </cell>
          <cell r="G285" t="str">
            <v>-</v>
          </cell>
          <cell r="I285" t="str">
            <v>-</v>
          </cell>
          <cell r="J285">
            <v>3.3</v>
          </cell>
          <cell r="K285">
            <v>3.5</v>
          </cell>
          <cell r="L285">
            <v>3.9</v>
          </cell>
          <cell r="M285">
            <v>4.2</v>
          </cell>
          <cell r="N285">
            <v>4.5</v>
          </cell>
          <cell r="O285">
            <v>4.7</v>
          </cell>
          <cell r="P285">
            <v>5</v>
          </cell>
        </row>
        <row r="286">
          <cell r="B286" t="str">
            <v>SAO VICENTE DO SUL</v>
          </cell>
          <cell r="C286" t="str">
            <v>-</v>
          </cell>
          <cell r="D286">
            <v>4.2</v>
          </cell>
          <cell r="E286">
            <v>4.4000000000000004</v>
          </cell>
          <cell r="F286">
            <v>3.1</v>
          </cell>
          <cell r="G286">
            <v>3.1</v>
          </cell>
          <cell r="I286" t="str">
            <v>-</v>
          </cell>
          <cell r="J286">
            <v>4.3</v>
          </cell>
          <cell r="K286">
            <v>4.5</v>
          </cell>
          <cell r="L286">
            <v>4.8</v>
          </cell>
          <cell r="M286">
            <v>5.2</v>
          </cell>
          <cell r="N286">
            <v>5.4</v>
          </cell>
          <cell r="O286">
            <v>5.6</v>
          </cell>
          <cell r="P286">
            <v>5.9</v>
          </cell>
        </row>
        <row r="287">
          <cell r="B287" t="str">
            <v>SAPIRANGA</v>
          </cell>
          <cell r="C287">
            <v>4.5999999999999996</v>
          </cell>
          <cell r="D287">
            <v>4.4000000000000004</v>
          </cell>
          <cell r="E287">
            <v>5</v>
          </cell>
          <cell r="F287">
            <v>5.2</v>
          </cell>
          <cell r="G287">
            <v>5.0999999999999996</v>
          </cell>
          <cell r="I287">
            <v>4.7</v>
          </cell>
          <cell r="J287">
            <v>4.8</v>
          </cell>
          <cell r="K287">
            <v>5.0999999999999996</v>
          </cell>
          <cell r="L287">
            <v>5.5</v>
          </cell>
          <cell r="M287">
            <v>5.8</v>
          </cell>
          <cell r="N287">
            <v>6</v>
          </cell>
          <cell r="O287">
            <v>6.2</v>
          </cell>
          <cell r="P287">
            <v>6.5</v>
          </cell>
        </row>
        <row r="288">
          <cell r="B288" t="str">
            <v>SAPUCAIA DO SUL</v>
          </cell>
          <cell r="C288">
            <v>3.4</v>
          </cell>
          <cell r="D288">
            <v>3.7</v>
          </cell>
          <cell r="E288">
            <v>4</v>
          </cell>
          <cell r="F288">
            <v>3.9</v>
          </cell>
          <cell r="G288">
            <v>3.8</v>
          </cell>
          <cell r="I288">
            <v>3.5</v>
          </cell>
          <cell r="J288">
            <v>3.6</v>
          </cell>
          <cell r="K288">
            <v>3.9</v>
          </cell>
          <cell r="L288">
            <v>4.3</v>
          </cell>
          <cell r="M288">
            <v>4.7</v>
          </cell>
          <cell r="N288">
            <v>4.9000000000000004</v>
          </cell>
          <cell r="O288">
            <v>5.2</v>
          </cell>
          <cell r="P288">
            <v>5.4</v>
          </cell>
        </row>
        <row r="289">
          <cell r="B289" t="str">
            <v>SARANDI</v>
          </cell>
          <cell r="C289">
            <v>3.9</v>
          </cell>
          <cell r="D289">
            <v>4.5999999999999996</v>
          </cell>
          <cell r="E289">
            <v>4.4000000000000004</v>
          </cell>
          <cell r="F289">
            <v>4.2</v>
          </cell>
          <cell r="G289">
            <v>4.5999999999999996</v>
          </cell>
          <cell r="I289">
            <v>4</v>
          </cell>
          <cell r="J289">
            <v>4.0999999999999996</v>
          </cell>
          <cell r="K289">
            <v>4.4000000000000004</v>
          </cell>
          <cell r="L289">
            <v>4.8</v>
          </cell>
          <cell r="M289">
            <v>5.2</v>
          </cell>
          <cell r="N289">
            <v>5.4</v>
          </cell>
          <cell r="O289">
            <v>5.7</v>
          </cell>
          <cell r="P289">
            <v>5.9</v>
          </cell>
        </row>
        <row r="290">
          <cell r="B290" t="str">
            <v>SEBERI</v>
          </cell>
          <cell r="C290" t="str">
            <v>-</v>
          </cell>
          <cell r="D290">
            <v>2.8</v>
          </cell>
          <cell r="E290" t="str">
            <v>-</v>
          </cell>
          <cell r="F290" t="str">
            <v>-</v>
          </cell>
          <cell r="G290" t="str">
            <v>-</v>
          </cell>
          <cell r="I290" t="str">
            <v>-</v>
          </cell>
          <cell r="J290">
            <v>2.9</v>
          </cell>
          <cell r="K290">
            <v>3.1</v>
          </cell>
          <cell r="L290">
            <v>3.4</v>
          </cell>
          <cell r="M290">
            <v>3.7</v>
          </cell>
          <cell r="N290">
            <v>4</v>
          </cell>
          <cell r="O290">
            <v>4.3</v>
          </cell>
          <cell r="P290">
            <v>4.5</v>
          </cell>
        </row>
        <row r="291">
          <cell r="B291" t="str">
            <v>SEDE NOVA</v>
          </cell>
          <cell r="C291" t="str">
            <v>-</v>
          </cell>
          <cell r="D291">
            <v>4.7</v>
          </cell>
          <cell r="E291" t="str">
            <v>-</v>
          </cell>
          <cell r="F291">
            <v>5.3</v>
          </cell>
          <cell r="G291">
            <v>5.3</v>
          </cell>
          <cell r="I291" t="str">
            <v>-</v>
          </cell>
          <cell r="J291">
            <v>4.8</v>
          </cell>
          <cell r="K291">
            <v>5</v>
          </cell>
          <cell r="L291">
            <v>5.3</v>
          </cell>
          <cell r="M291">
            <v>5.6</v>
          </cell>
          <cell r="N291">
            <v>5.9</v>
          </cell>
          <cell r="O291">
            <v>6.1</v>
          </cell>
          <cell r="P291">
            <v>6.3</v>
          </cell>
        </row>
        <row r="292">
          <cell r="B292" t="str">
            <v>SERAFINA CORREA</v>
          </cell>
          <cell r="C292">
            <v>4.3</v>
          </cell>
          <cell r="D292">
            <v>4.5999999999999996</v>
          </cell>
          <cell r="E292">
            <v>4.7</v>
          </cell>
          <cell r="F292">
            <v>4.3</v>
          </cell>
          <cell r="G292">
            <v>5.4</v>
          </cell>
          <cell r="I292">
            <v>4.3</v>
          </cell>
          <cell r="J292">
            <v>4.4000000000000004</v>
          </cell>
          <cell r="K292">
            <v>4.7</v>
          </cell>
          <cell r="L292">
            <v>5.0999999999999996</v>
          </cell>
          <cell r="M292">
            <v>5.5</v>
          </cell>
          <cell r="N292">
            <v>5.7</v>
          </cell>
          <cell r="O292">
            <v>5.9</v>
          </cell>
          <cell r="P292">
            <v>6.2</v>
          </cell>
        </row>
        <row r="293">
          <cell r="B293" t="str">
            <v>SERTAO</v>
          </cell>
          <cell r="C293">
            <v>4.4000000000000004</v>
          </cell>
          <cell r="D293">
            <v>4.7</v>
          </cell>
          <cell r="E293">
            <v>4.9000000000000004</v>
          </cell>
          <cell r="F293">
            <v>4.5999999999999996</v>
          </cell>
          <cell r="G293">
            <v>5.0999999999999996</v>
          </cell>
          <cell r="I293">
            <v>4.4000000000000004</v>
          </cell>
          <cell r="J293">
            <v>4.5999999999999996</v>
          </cell>
          <cell r="K293">
            <v>4.9000000000000004</v>
          </cell>
          <cell r="L293">
            <v>5.2</v>
          </cell>
          <cell r="M293">
            <v>5.6</v>
          </cell>
          <cell r="N293">
            <v>5.8</v>
          </cell>
          <cell r="O293">
            <v>6.1</v>
          </cell>
          <cell r="P293">
            <v>6.3</v>
          </cell>
        </row>
        <row r="294">
          <cell r="B294" t="str">
            <v>SINIMBU</v>
          </cell>
          <cell r="C294">
            <v>4.4000000000000004</v>
          </cell>
          <cell r="D294">
            <v>4.4000000000000004</v>
          </cell>
          <cell r="E294">
            <v>4.4000000000000004</v>
          </cell>
          <cell r="F294">
            <v>4.3</v>
          </cell>
          <cell r="G294">
            <v>4.8</v>
          </cell>
          <cell r="I294">
            <v>4.5</v>
          </cell>
          <cell r="J294">
            <v>4.5999999999999996</v>
          </cell>
          <cell r="K294">
            <v>4.9000000000000004</v>
          </cell>
          <cell r="L294">
            <v>5.3</v>
          </cell>
          <cell r="M294">
            <v>5.6</v>
          </cell>
          <cell r="N294">
            <v>5.9</v>
          </cell>
          <cell r="O294">
            <v>6.1</v>
          </cell>
          <cell r="P294">
            <v>6.3</v>
          </cell>
        </row>
        <row r="295">
          <cell r="B295" t="str">
            <v>SOBRADINHO</v>
          </cell>
          <cell r="C295" t="str">
            <v>-</v>
          </cell>
          <cell r="D295">
            <v>3.7</v>
          </cell>
          <cell r="E295">
            <v>3.9</v>
          </cell>
          <cell r="F295">
            <v>4.2</v>
          </cell>
          <cell r="G295" t="str">
            <v>-</v>
          </cell>
          <cell r="I295" t="str">
            <v>-</v>
          </cell>
          <cell r="J295">
            <v>3.8</v>
          </cell>
          <cell r="K295">
            <v>4</v>
          </cell>
          <cell r="L295">
            <v>4.4000000000000004</v>
          </cell>
          <cell r="M295">
            <v>4.7</v>
          </cell>
          <cell r="N295">
            <v>5</v>
          </cell>
          <cell r="O295">
            <v>5.2</v>
          </cell>
          <cell r="P295">
            <v>5.5</v>
          </cell>
        </row>
        <row r="296">
          <cell r="B296" t="str">
            <v>SOLEDADE</v>
          </cell>
          <cell r="C296">
            <v>3.7</v>
          </cell>
          <cell r="D296">
            <v>4</v>
          </cell>
          <cell r="E296">
            <v>3.7</v>
          </cell>
          <cell r="F296">
            <v>3.9</v>
          </cell>
          <cell r="G296">
            <v>3.8</v>
          </cell>
          <cell r="I296">
            <v>3.8</v>
          </cell>
          <cell r="J296">
            <v>3.9</v>
          </cell>
          <cell r="K296">
            <v>4.2</v>
          </cell>
          <cell r="L296">
            <v>4.5999999999999996</v>
          </cell>
          <cell r="M296">
            <v>5</v>
          </cell>
          <cell r="N296">
            <v>5.2</v>
          </cell>
          <cell r="O296">
            <v>5.5</v>
          </cell>
          <cell r="P296">
            <v>5.7</v>
          </cell>
        </row>
        <row r="297">
          <cell r="B297" t="str">
            <v>TAPEJARA</v>
          </cell>
          <cell r="C297">
            <v>4.8</v>
          </cell>
          <cell r="D297">
            <v>4.2</v>
          </cell>
          <cell r="E297">
            <v>4.0999999999999996</v>
          </cell>
          <cell r="F297">
            <v>4.5999999999999996</v>
          </cell>
          <cell r="G297">
            <v>4.8</v>
          </cell>
          <cell r="I297">
            <v>4.8</v>
          </cell>
          <cell r="J297">
            <v>4.9000000000000004</v>
          </cell>
          <cell r="K297">
            <v>5.2</v>
          </cell>
          <cell r="L297">
            <v>5.6</v>
          </cell>
          <cell r="M297">
            <v>5.9</v>
          </cell>
          <cell r="N297">
            <v>6.1</v>
          </cell>
          <cell r="O297">
            <v>6.3</v>
          </cell>
          <cell r="P297">
            <v>6.6</v>
          </cell>
        </row>
        <row r="298">
          <cell r="B298" t="str">
            <v>TAPERA</v>
          </cell>
          <cell r="C298" t="str">
            <v>-</v>
          </cell>
          <cell r="D298">
            <v>3.3</v>
          </cell>
          <cell r="E298">
            <v>4</v>
          </cell>
          <cell r="F298" t="str">
            <v>-</v>
          </cell>
          <cell r="G298" t="str">
            <v>-</v>
          </cell>
          <cell r="I298" t="str">
            <v>-</v>
          </cell>
          <cell r="J298">
            <v>3.4</v>
          </cell>
          <cell r="K298">
            <v>3.6</v>
          </cell>
          <cell r="L298">
            <v>4</v>
          </cell>
          <cell r="M298">
            <v>4.3</v>
          </cell>
          <cell r="N298">
            <v>4.5999999999999996</v>
          </cell>
          <cell r="O298">
            <v>4.8</v>
          </cell>
          <cell r="P298">
            <v>5.0999999999999996</v>
          </cell>
        </row>
        <row r="299">
          <cell r="B299" t="str">
            <v>TAPES</v>
          </cell>
          <cell r="C299">
            <v>3.1</v>
          </cell>
          <cell r="D299">
            <v>3.2</v>
          </cell>
          <cell r="E299">
            <v>3.7</v>
          </cell>
          <cell r="F299">
            <v>3.9</v>
          </cell>
          <cell r="G299">
            <v>3.8</v>
          </cell>
          <cell r="I299">
            <v>3.1</v>
          </cell>
          <cell r="J299">
            <v>3.3</v>
          </cell>
          <cell r="K299">
            <v>3.6</v>
          </cell>
          <cell r="L299">
            <v>4</v>
          </cell>
          <cell r="M299">
            <v>4.3</v>
          </cell>
          <cell r="N299">
            <v>4.5999999999999996</v>
          </cell>
          <cell r="O299">
            <v>4.9000000000000004</v>
          </cell>
          <cell r="P299">
            <v>5.0999999999999996</v>
          </cell>
        </row>
        <row r="300">
          <cell r="B300" t="str">
            <v>TAQUARA</v>
          </cell>
          <cell r="C300">
            <v>3.4</v>
          </cell>
          <cell r="D300">
            <v>3.6</v>
          </cell>
          <cell r="E300">
            <v>3.8</v>
          </cell>
          <cell r="F300">
            <v>3.9</v>
          </cell>
          <cell r="G300">
            <v>4</v>
          </cell>
          <cell r="I300">
            <v>3.4</v>
          </cell>
          <cell r="J300">
            <v>3.6</v>
          </cell>
          <cell r="K300">
            <v>3.9</v>
          </cell>
          <cell r="L300">
            <v>4.3</v>
          </cell>
          <cell r="M300">
            <v>4.5999999999999996</v>
          </cell>
          <cell r="N300">
            <v>4.9000000000000004</v>
          </cell>
          <cell r="O300">
            <v>5.2</v>
          </cell>
          <cell r="P300">
            <v>5.4</v>
          </cell>
        </row>
        <row r="301">
          <cell r="B301" t="str">
            <v>TAQUARI</v>
          </cell>
          <cell r="C301">
            <v>3.7</v>
          </cell>
          <cell r="D301">
            <v>3</v>
          </cell>
          <cell r="E301">
            <v>3.4</v>
          </cell>
          <cell r="F301" t="str">
            <v>-</v>
          </cell>
          <cell r="G301" t="str">
            <v>-</v>
          </cell>
          <cell r="I301">
            <v>3.7</v>
          </cell>
          <cell r="J301">
            <v>3.9</v>
          </cell>
          <cell r="K301">
            <v>4.2</v>
          </cell>
          <cell r="L301">
            <v>4.5999999999999996</v>
          </cell>
          <cell r="M301">
            <v>4.9000000000000004</v>
          </cell>
          <cell r="N301">
            <v>5.2</v>
          </cell>
          <cell r="O301">
            <v>5.5</v>
          </cell>
          <cell r="P301">
            <v>5.7</v>
          </cell>
        </row>
        <row r="302">
          <cell r="B302" t="str">
            <v>TAQUARUCU DO SUL</v>
          </cell>
          <cell r="C302" t="str">
            <v>-</v>
          </cell>
          <cell r="D302" t="str">
            <v>-</v>
          </cell>
          <cell r="E302">
            <v>4.5999999999999996</v>
          </cell>
          <cell r="F302">
            <v>4.5999999999999996</v>
          </cell>
          <cell r="G302">
            <v>4.3</v>
          </cell>
          <cell r="I302" t="str">
            <v>-</v>
          </cell>
          <cell r="J302" t="str">
            <v>-</v>
          </cell>
          <cell r="K302">
            <v>4.7</v>
          </cell>
          <cell r="L302">
            <v>5</v>
          </cell>
          <cell r="M302">
            <v>5.3</v>
          </cell>
          <cell r="N302">
            <v>5.5</v>
          </cell>
          <cell r="O302">
            <v>5.8</v>
          </cell>
          <cell r="P302">
            <v>6</v>
          </cell>
        </row>
        <row r="303">
          <cell r="B303" t="str">
            <v>TENENTE PORTELA</v>
          </cell>
          <cell r="C303" t="str">
            <v>-</v>
          </cell>
          <cell r="D303">
            <v>3.5</v>
          </cell>
          <cell r="E303" t="str">
            <v>-</v>
          </cell>
          <cell r="F303">
            <v>4.3</v>
          </cell>
          <cell r="G303">
            <v>4.4000000000000004</v>
          </cell>
          <cell r="I303" t="str">
            <v>-</v>
          </cell>
          <cell r="J303">
            <v>3.6</v>
          </cell>
          <cell r="K303">
            <v>3.8</v>
          </cell>
          <cell r="L303">
            <v>4.2</v>
          </cell>
          <cell r="M303">
            <v>4.5</v>
          </cell>
          <cell r="N303">
            <v>4.8</v>
          </cell>
          <cell r="O303">
            <v>5</v>
          </cell>
          <cell r="P303">
            <v>5.3</v>
          </cell>
        </row>
        <row r="304">
          <cell r="B304" t="str">
            <v>TERRA DE AREIA</v>
          </cell>
          <cell r="C304">
            <v>2.5</v>
          </cell>
          <cell r="D304">
            <v>2.9</v>
          </cell>
          <cell r="E304">
            <v>2.8</v>
          </cell>
          <cell r="F304">
            <v>3.4</v>
          </cell>
          <cell r="G304">
            <v>3.3</v>
          </cell>
          <cell r="I304">
            <v>2.6</v>
          </cell>
          <cell r="J304">
            <v>2.8</v>
          </cell>
          <cell r="K304">
            <v>3.2</v>
          </cell>
          <cell r="L304">
            <v>3.7</v>
          </cell>
          <cell r="M304">
            <v>4.0999999999999996</v>
          </cell>
          <cell r="N304">
            <v>4.4000000000000004</v>
          </cell>
          <cell r="O304">
            <v>4.5999999999999996</v>
          </cell>
          <cell r="P304">
            <v>4.9000000000000004</v>
          </cell>
        </row>
        <row r="305">
          <cell r="B305" t="str">
            <v>TEUTONIA</v>
          </cell>
          <cell r="C305">
            <v>3.8</v>
          </cell>
          <cell r="D305">
            <v>4.4000000000000004</v>
          </cell>
          <cell r="E305">
            <v>4.7</v>
          </cell>
          <cell r="F305">
            <v>4.7</v>
          </cell>
          <cell r="G305">
            <v>4.5</v>
          </cell>
          <cell r="I305">
            <v>3.9</v>
          </cell>
          <cell r="J305">
            <v>4</v>
          </cell>
          <cell r="K305">
            <v>4.3</v>
          </cell>
          <cell r="L305">
            <v>4.7</v>
          </cell>
          <cell r="M305">
            <v>5.0999999999999996</v>
          </cell>
          <cell r="N305">
            <v>5.3</v>
          </cell>
          <cell r="O305">
            <v>5.6</v>
          </cell>
          <cell r="P305">
            <v>5.8</v>
          </cell>
        </row>
        <row r="306">
          <cell r="B306" t="str">
            <v>TIO HUGO</v>
          </cell>
          <cell r="C306" t="str">
            <v>-</v>
          </cell>
          <cell r="D306">
            <v>4.0999999999999996</v>
          </cell>
          <cell r="E306">
            <v>4.2</v>
          </cell>
          <cell r="F306" t="str">
            <v>-</v>
          </cell>
          <cell r="G306" t="str">
            <v>-</v>
          </cell>
          <cell r="I306" t="str">
            <v>-</v>
          </cell>
          <cell r="J306">
            <v>4.2</v>
          </cell>
          <cell r="K306">
            <v>4.4000000000000004</v>
          </cell>
          <cell r="L306">
            <v>4.7</v>
          </cell>
          <cell r="M306">
            <v>5</v>
          </cell>
          <cell r="N306">
            <v>5.3</v>
          </cell>
          <cell r="O306">
            <v>5.5</v>
          </cell>
          <cell r="P306">
            <v>5.8</v>
          </cell>
        </row>
        <row r="307">
          <cell r="B307" t="str">
            <v>TORRES</v>
          </cell>
          <cell r="C307">
            <v>4.3</v>
          </cell>
          <cell r="D307">
            <v>4.4000000000000004</v>
          </cell>
          <cell r="E307">
            <v>4.4000000000000004</v>
          </cell>
          <cell r="F307">
            <v>4</v>
          </cell>
          <cell r="G307">
            <v>4.2</v>
          </cell>
          <cell r="I307">
            <v>4.3</v>
          </cell>
          <cell r="J307">
            <v>4.5</v>
          </cell>
          <cell r="K307">
            <v>4.7</v>
          </cell>
          <cell r="L307">
            <v>5.0999999999999996</v>
          </cell>
          <cell r="M307">
            <v>5.5</v>
          </cell>
          <cell r="N307">
            <v>5.7</v>
          </cell>
          <cell r="O307">
            <v>6</v>
          </cell>
          <cell r="P307">
            <v>6.2</v>
          </cell>
        </row>
        <row r="308">
          <cell r="B308" t="str">
            <v>TRAMANDAI</v>
          </cell>
          <cell r="C308">
            <v>3.4</v>
          </cell>
          <cell r="D308">
            <v>3.6</v>
          </cell>
          <cell r="E308">
            <v>4</v>
          </cell>
          <cell r="F308">
            <v>4</v>
          </cell>
          <cell r="G308">
            <v>3.9</v>
          </cell>
          <cell r="I308">
            <v>3.4</v>
          </cell>
          <cell r="J308">
            <v>3.6</v>
          </cell>
          <cell r="K308">
            <v>3.8</v>
          </cell>
          <cell r="L308">
            <v>4.2</v>
          </cell>
          <cell r="M308">
            <v>4.5999999999999996</v>
          </cell>
          <cell r="N308">
            <v>4.9000000000000004</v>
          </cell>
          <cell r="O308">
            <v>5.0999999999999996</v>
          </cell>
          <cell r="P308">
            <v>5.4</v>
          </cell>
        </row>
        <row r="309">
          <cell r="B309" t="str">
            <v>TRES CACHOEIRAS</v>
          </cell>
          <cell r="C309">
            <v>3.7</v>
          </cell>
          <cell r="D309">
            <v>3.8</v>
          </cell>
          <cell r="E309">
            <v>5.2</v>
          </cell>
          <cell r="F309">
            <v>4.4000000000000004</v>
          </cell>
          <cell r="G309">
            <v>4.5</v>
          </cell>
          <cell r="I309">
            <v>3.7</v>
          </cell>
          <cell r="J309">
            <v>3.9</v>
          </cell>
          <cell r="K309">
            <v>4.2</v>
          </cell>
          <cell r="L309">
            <v>4.5999999999999996</v>
          </cell>
          <cell r="M309">
            <v>4.9000000000000004</v>
          </cell>
          <cell r="N309">
            <v>5.2</v>
          </cell>
          <cell r="O309">
            <v>5.4</v>
          </cell>
          <cell r="P309">
            <v>5.7</v>
          </cell>
        </row>
        <row r="310">
          <cell r="B310" t="str">
            <v>TRES COROAS</v>
          </cell>
          <cell r="C310">
            <v>3.6</v>
          </cell>
          <cell r="D310">
            <v>4.5</v>
          </cell>
          <cell r="E310">
            <v>4.7</v>
          </cell>
          <cell r="F310">
            <v>4.3</v>
          </cell>
          <cell r="G310">
            <v>4.5999999999999996</v>
          </cell>
          <cell r="I310">
            <v>3.6</v>
          </cell>
          <cell r="J310">
            <v>3.7</v>
          </cell>
          <cell r="K310">
            <v>4</v>
          </cell>
          <cell r="L310">
            <v>4.4000000000000004</v>
          </cell>
          <cell r="M310">
            <v>4.8</v>
          </cell>
          <cell r="N310">
            <v>5</v>
          </cell>
          <cell r="O310">
            <v>5.3</v>
          </cell>
          <cell r="P310">
            <v>5.6</v>
          </cell>
        </row>
        <row r="311">
          <cell r="B311" t="str">
            <v>TRES DE MAIO</v>
          </cell>
          <cell r="C311">
            <v>3.3</v>
          </cell>
          <cell r="D311">
            <v>4.3</v>
          </cell>
          <cell r="E311">
            <v>4.3</v>
          </cell>
          <cell r="F311">
            <v>4.3</v>
          </cell>
          <cell r="G311">
            <v>4.5999999999999996</v>
          </cell>
          <cell r="I311">
            <v>3.3</v>
          </cell>
          <cell r="J311">
            <v>3.5</v>
          </cell>
          <cell r="K311">
            <v>3.7</v>
          </cell>
          <cell r="L311">
            <v>4.0999999999999996</v>
          </cell>
          <cell r="M311">
            <v>4.5</v>
          </cell>
          <cell r="N311">
            <v>4.8</v>
          </cell>
          <cell r="O311">
            <v>5</v>
          </cell>
          <cell r="P311">
            <v>5.3</v>
          </cell>
        </row>
        <row r="312">
          <cell r="B312" t="str">
            <v>TRES PALMEIRAS</v>
          </cell>
          <cell r="C312" t="str">
            <v>-</v>
          </cell>
          <cell r="D312" t="str">
            <v>-</v>
          </cell>
          <cell r="E312">
            <v>3.7</v>
          </cell>
          <cell r="F312">
            <v>4.3</v>
          </cell>
          <cell r="G312">
            <v>4.4000000000000004</v>
          </cell>
          <cell r="I312" t="str">
            <v>-</v>
          </cell>
          <cell r="J312" t="str">
            <v>-</v>
          </cell>
          <cell r="K312">
            <v>3.9</v>
          </cell>
          <cell r="L312">
            <v>4.2</v>
          </cell>
          <cell r="M312">
            <v>4.5</v>
          </cell>
          <cell r="N312">
            <v>4.7</v>
          </cell>
          <cell r="O312">
            <v>5</v>
          </cell>
          <cell r="P312">
            <v>5.3</v>
          </cell>
        </row>
        <row r="313">
          <cell r="B313" t="str">
            <v>TRES PASSOS</v>
          </cell>
          <cell r="C313">
            <v>4.3</v>
          </cell>
          <cell r="D313">
            <v>4.5</v>
          </cell>
          <cell r="E313">
            <v>4.8</v>
          </cell>
          <cell r="F313">
            <v>4.8</v>
          </cell>
          <cell r="G313">
            <v>5.0999999999999996</v>
          </cell>
          <cell r="I313">
            <v>4.3</v>
          </cell>
          <cell r="J313">
            <v>4.4000000000000004</v>
          </cell>
          <cell r="K313">
            <v>4.7</v>
          </cell>
          <cell r="L313">
            <v>5.0999999999999996</v>
          </cell>
          <cell r="M313">
            <v>5.5</v>
          </cell>
          <cell r="N313">
            <v>5.7</v>
          </cell>
          <cell r="O313">
            <v>5.9</v>
          </cell>
          <cell r="P313">
            <v>6.2</v>
          </cell>
        </row>
        <row r="314">
          <cell r="B314" t="str">
            <v>TRINDADE DO SUL</v>
          </cell>
          <cell r="C314" t="str">
            <v>-</v>
          </cell>
          <cell r="D314" t="str">
            <v>-</v>
          </cell>
          <cell r="E314" t="str">
            <v>-</v>
          </cell>
          <cell r="F314" t="str">
            <v>-</v>
          </cell>
          <cell r="G314">
            <v>3.9</v>
          </cell>
          <cell r="I314" t="str">
            <v>-</v>
          </cell>
          <cell r="J314" t="str">
            <v>-</v>
          </cell>
          <cell r="K314" t="str">
            <v>-</v>
          </cell>
          <cell r="L314" t="str">
            <v>-</v>
          </cell>
          <cell r="M314">
            <v>4.0999999999999996</v>
          </cell>
          <cell r="N314">
            <v>4.4000000000000004</v>
          </cell>
          <cell r="O314">
            <v>4.5999999999999996</v>
          </cell>
          <cell r="P314">
            <v>4.9000000000000004</v>
          </cell>
        </row>
        <row r="315">
          <cell r="B315" t="str">
            <v>TRIUNFO</v>
          </cell>
          <cell r="C315">
            <v>4.0999999999999996</v>
          </cell>
          <cell r="D315">
            <v>3.6</v>
          </cell>
          <cell r="E315">
            <v>4.0999999999999996</v>
          </cell>
          <cell r="F315">
            <v>4.3</v>
          </cell>
          <cell r="G315">
            <v>3.5</v>
          </cell>
          <cell r="I315">
            <v>4.0999999999999996</v>
          </cell>
          <cell r="J315">
            <v>4.3</v>
          </cell>
          <cell r="K315">
            <v>4.5</v>
          </cell>
          <cell r="L315">
            <v>4.9000000000000004</v>
          </cell>
          <cell r="M315">
            <v>5.3</v>
          </cell>
          <cell r="N315">
            <v>5.5</v>
          </cell>
          <cell r="O315">
            <v>5.8</v>
          </cell>
          <cell r="P315">
            <v>6</v>
          </cell>
        </row>
        <row r="316">
          <cell r="B316" t="str">
            <v>TUCUNDUVA</v>
          </cell>
          <cell r="C316" t="str">
            <v>-</v>
          </cell>
          <cell r="D316">
            <v>4.3</v>
          </cell>
          <cell r="E316">
            <v>3.5</v>
          </cell>
          <cell r="F316" t="str">
            <v>-</v>
          </cell>
          <cell r="G316" t="str">
            <v>-</v>
          </cell>
          <cell r="I316" t="str">
            <v>-</v>
          </cell>
          <cell r="J316">
            <v>4.4000000000000004</v>
          </cell>
          <cell r="K316">
            <v>4.5999999999999996</v>
          </cell>
          <cell r="L316">
            <v>5</v>
          </cell>
          <cell r="M316">
            <v>5.3</v>
          </cell>
          <cell r="N316">
            <v>5.5</v>
          </cell>
          <cell r="O316">
            <v>5.8</v>
          </cell>
          <cell r="P316">
            <v>6</v>
          </cell>
        </row>
        <row r="317">
          <cell r="B317" t="str">
            <v>TUPANCIRETA</v>
          </cell>
          <cell r="C317">
            <v>4.4000000000000004</v>
          </cell>
          <cell r="D317">
            <v>4.0999999999999996</v>
          </cell>
          <cell r="E317">
            <v>4.4000000000000004</v>
          </cell>
          <cell r="F317">
            <v>4.0999999999999996</v>
          </cell>
          <cell r="G317">
            <v>4.8</v>
          </cell>
          <cell r="I317">
            <v>4.5</v>
          </cell>
          <cell r="J317">
            <v>4.5999999999999996</v>
          </cell>
          <cell r="K317">
            <v>4.9000000000000004</v>
          </cell>
          <cell r="L317">
            <v>5.3</v>
          </cell>
          <cell r="M317">
            <v>5.6</v>
          </cell>
          <cell r="N317">
            <v>5.8</v>
          </cell>
          <cell r="O317">
            <v>6.1</v>
          </cell>
          <cell r="P317">
            <v>6.3</v>
          </cell>
        </row>
        <row r="318">
          <cell r="B318" t="str">
            <v>TUPANDI</v>
          </cell>
          <cell r="C318">
            <v>4.2</v>
          </cell>
          <cell r="D318">
            <v>5.3</v>
          </cell>
          <cell r="E318">
            <v>5.3</v>
          </cell>
          <cell r="F318">
            <v>5.0999999999999996</v>
          </cell>
          <cell r="G318">
            <v>4.7</v>
          </cell>
          <cell r="I318">
            <v>4.3</v>
          </cell>
          <cell r="J318">
            <v>4.4000000000000004</v>
          </cell>
          <cell r="K318">
            <v>4.7</v>
          </cell>
          <cell r="L318">
            <v>5.0999999999999996</v>
          </cell>
          <cell r="M318">
            <v>5.4</v>
          </cell>
          <cell r="N318">
            <v>5.7</v>
          </cell>
          <cell r="O318">
            <v>5.9</v>
          </cell>
          <cell r="P318">
            <v>6.1</v>
          </cell>
        </row>
        <row r="319">
          <cell r="B319" t="str">
            <v>TURUCU</v>
          </cell>
          <cell r="C319">
            <v>3.2</v>
          </cell>
          <cell r="D319">
            <v>3.5</v>
          </cell>
          <cell r="E319">
            <v>3.5</v>
          </cell>
          <cell r="F319">
            <v>4.5</v>
          </cell>
          <cell r="G319" t="str">
            <v>-</v>
          </cell>
          <cell r="I319">
            <v>3.2</v>
          </cell>
          <cell r="J319">
            <v>3.3</v>
          </cell>
          <cell r="K319">
            <v>3.6</v>
          </cell>
          <cell r="L319">
            <v>4</v>
          </cell>
          <cell r="M319">
            <v>4.4000000000000004</v>
          </cell>
          <cell r="N319">
            <v>4.7</v>
          </cell>
          <cell r="O319">
            <v>4.9000000000000004</v>
          </cell>
          <cell r="P319">
            <v>5.2</v>
          </cell>
        </row>
        <row r="320">
          <cell r="B320" t="str">
            <v>URUGUAIANA</v>
          </cell>
          <cell r="C320">
            <v>3.7</v>
          </cell>
          <cell r="D320">
            <v>3.8</v>
          </cell>
          <cell r="E320">
            <v>4.2</v>
          </cell>
          <cell r="F320">
            <v>3.9</v>
          </cell>
          <cell r="G320">
            <v>3.7</v>
          </cell>
          <cell r="I320">
            <v>3.7</v>
          </cell>
          <cell r="J320">
            <v>3.9</v>
          </cell>
          <cell r="K320">
            <v>4.0999999999999996</v>
          </cell>
          <cell r="L320">
            <v>4.5</v>
          </cell>
          <cell r="M320">
            <v>4.9000000000000004</v>
          </cell>
          <cell r="N320">
            <v>5.2</v>
          </cell>
          <cell r="O320">
            <v>5.4</v>
          </cell>
          <cell r="P320">
            <v>5.7</v>
          </cell>
        </row>
        <row r="321">
          <cell r="B321" t="str">
            <v>VACARIA</v>
          </cell>
          <cell r="C321">
            <v>3.5</v>
          </cell>
          <cell r="D321">
            <v>3.7</v>
          </cell>
          <cell r="E321">
            <v>3.7</v>
          </cell>
          <cell r="F321">
            <v>3.6</v>
          </cell>
          <cell r="G321">
            <v>4</v>
          </cell>
          <cell r="I321">
            <v>3.6</v>
          </cell>
          <cell r="J321">
            <v>3.7</v>
          </cell>
          <cell r="K321">
            <v>4</v>
          </cell>
          <cell r="L321">
            <v>4.4000000000000004</v>
          </cell>
          <cell r="M321">
            <v>4.8</v>
          </cell>
          <cell r="N321">
            <v>5</v>
          </cell>
          <cell r="O321">
            <v>5.3</v>
          </cell>
          <cell r="P321">
            <v>5.6</v>
          </cell>
        </row>
        <row r="322">
          <cell r="B322" t="str">
            <v>VENANCIO AIRES</v>
          </cell>
          <cell r="C322">
            <v>3.8</v>
          </cell>
          <cell r="D322">
            <v>4.0999999999999996</v>
          </cell>
          <cell r="E322">
            <v>4</v>
          </cell>
          <cell r="F322">
            <v>4.2</v>
          </cell>
          <cell r="G322">
            <v>4.3</v>
          </cell>
          <cell r="I322">
            <v>3.9</v>
          </cell>
          <cell r="J322">
            <v>4</v>
          </cell>
          <cell r="K322">
            <v>4.3</v>
          </cell>
          <cell r="L322">
            <v>4.7</v>
          </cell>
          <cell r="M322">
            <v>5.0999999999999996</v>
          </cell>
          <cell r="N322">
            <v>5.3</v>
          </cell>
          <cell r="O322">
            <v>5.6</v>
          </cell>
          <cell r="P322">
            <v>5.8</v>
          </cell>
        </row>
        <row r="323">
          <cell r="B323" t="str">
            <v>VERA CRUZ</v>
          </cell>
          <cell r="C323" t="str">
            <v>-</v>
          </cell>
          <cell r="D323">
            <v>4.0999999999999996</v>
          </cell>
          <cell r="E323">
            <v>3.8</v>
          </cell>
          <cell r="F323">
            <v>4.4000000000000004</v>
          </cell>
          <cell r="G323">
            <v>4.0999999999999996</v>
          </cell>
          <cell r="I323" t="str">
            <v>-</v>
          </cell>
          <cell r="J323">
            <v>4.2</v>
          </cell>
          <cell r="K323">
            <v>4.4000000000000004</v>
          </cell>
          <cell r="L323">
            <v>4.7</v>
          </cell>
          <cell r="M323">
            <v>5.0999999999999996</v>
          </cell>
          <cell r="N323">
            <v>5.3</v>
          </cell>
          <cell r="O323">
            <v>5.6</v>
          </cell>
          <cell r="P323">
            <v>5.8</v>
          </cell>
        </row>
        <row r="324">
          <cell r="B324" t="str">
            <v>VERANOPOLIS</v>
          </cell>
          <cell r="C324">
            <v>4.4000000000000004</v>
          </cell>
          <cell r="D324">
            <v>4.7</v>
          </cell>
          <cell r="E324">
            <v>5.2</v>
          </cell>
          <cell r="F324">
            <v>5.2</v>
          </cell>
          <cell r="G324">
            <v>5.0999999999999996</v>
          </cell>
          <cell r="I324">
            <v>4.4000000000000004</v>
          </cell>
          <cell r="J324">
            <v>4.5</v>
          </cell>
          <cell r="K324">
            <v>4.8</v>
          </cell>
          <cell r="L324">
            <v>5.2</v>
          </cell>
          <cell r="M324">
            <v>5.5</v>
          </cell>
          <cell r="N324">
            <v>5.8</v>
          </cell>
          <cell r="O324">
            <v>6</v>
          </cell>
          <cell r="P324">
            <v>6.2</v>
          </cell>
        </row>
        <row r="325">
          <cell r="B325" t="str">
            <v>VIADUTOS</v>
          </cell>
          <cell r="C325" t="str">
            <v>-</v>
          </cell>
          <cell r="D325">
            <v>4.5</v>
          </cell>
          <cell r="E325">
            <v>4.4000000000000004</v>
          </cell>
          <cell r="F325">
            <v>5</v>
          </cell>
          <cell r="G325">
            <v>4.7</v>
          </cell>
          <cell r="I325" t="str">
            <v>-</v>
          </cell>
          <cell r="J325">
            <v>4.5999999999999996</v>
          </cell>
          <cell r="K325">
            <v>4.8</v>
          </cell>
          <cell r="L325">
            <v>5.0999999999999996</v>
          </cell>
          <cell r="M325">
            <v>5.4</v>
          </cell>
          <cell r="N325">
            <v>5.7</v>
          </cell>
          <cell r="O325">
            <v>5.9</v>
          </cell>
          <cell r="P325">
            <v>6.1</v>
          </cell>
        </row>
        <row r="326">
          <cell r="B326" t="str">
            <v>VIAMAO</v>
          </cell>
          <cell r="C326">
            <v>3.3</v>
          </cell>
          <cell r="D326">
            <v>3.5</v>
          </cell>
          <cell r="E326">
            <v>3.3</v>
          </cell>
          <cell r="F326">
            <v>3.2</v>
          </cell>
          <cell r="G326">
            <v>3.3</v>
          </cell>
          <cell r="I326">
            <v>3.3</v>
          </cell>
          <cell r="J326">
            <v>3.4</v>
          </cell>
          <cell r="K326">
            <v>3.7</v>
          </cell>
          <cell r="L326">
            <v>4.0999999999999996</v>
          </cell>
          <cell r="M326">
            <v>4.5</v>
          </cell>
          <cell r="N326">
            <v>4.7</v>
          </cell>
          <cell r="O326">
            <v>5</v>
          </cell>
          <cell r="P326">
            <v>5.3</v>
          </cell>
        </row>
        <row r="327">
          <cell r="B327" t="str">
            <v>VICENTE DUTRA</v>
          </cell>
          <cell r="C327">
            <v>3.5</v>
          </cell>
          <cell r="D327">
            <v>3.6</v>
          </cell>
          <cell r="E327">
            <v>2.9</v>
          </cell>
          <cell r="F327">
            <v>2.9</v>
          </cell>
          <cell r="G327">
            <v>3.3</v>
          </cell>
          <cell r="I327">
            <v>3.6</v>
          </cell>
          <cell r="J327">
            <v>3.7</v>
          </cell>
          <cell r="K327">
            <v>4</v>
          </cell>
          <cell r="L327">
            <v>4.4000000000000004</v>
          </cell>
          <cell r="M327">
            <v>4.8</v>
          </cell>
          <cell r="N327">
            <v>5</v>
          </cell>
          <cell r="O327">
            <v>5.3</v>
          </cell>
          <cell r="P327">
            <v>5.5</v>
          </cell>
        </row>
        <row r="328">
          <cell r="B328" t="str">
            <v>VICTOR GRAEFF</v>
          </cell>
          <cell r="C328" t="str">
            <v>-</v>
          </cell>
          <cell r="D328" t="str">
            <v>-</v>
          </cell>
          <cell r="E328" t="str">
            <v>-</v>
          </cell>
          <cell r="F328">
            <v>5.5</v>
          </cell>
          <cell r="G328">
            <v>4.7</v>
          </cell>
          <cell r="I328" t="str">
            <v>-</v>
          </cell>
          <cell r="J328" t="str">
            <v>-</v>
          </cell>
          <cell r="K328" t="str">
            <v>-</v>
          </cell>
          <cell r="L328">
            <v>5.7</v>
          </cell>
          <cell r="M328">
            <v>6</v>
          </cell>
          <cell r="N328">
            <v>6.2</v>
          </cell>
          <cell r="O328">
            <v>6.4</v>
          </cell>
          <cell r="P328">
            <v>6.6</v>
          </cell>
        </row>
        <row r="329">
          <cell r="B329" t="str">
            <v>VILA FLORES</v>
          </cell>
          <cell r="C329" t="str">
            <v>-</v>
          </cell>
          <cell r="D329">
            <v>4.2</v>
          </cell>
          <cell r="E329">
            <v>4.9000000000000004</v>
          </cell>
          <cell r="F329" t="str">
            <v>-</v>
          </cell>
          <cell r="G329" t="str">
            <v>-</v>
          </cell>
          <cell r="I329" t="str">
            <v>-</v>
          </cell>
          <cell r="J329">
            <v>4.3</v>
          </cell>
          <cell r="K329">
            <v>4.5</v>
          </cell>
          <cell r="L329">
            <v>4.8</v>
          </cell>
          <cell r="M329">
            <v>5.0999999999999996</v>
          </cell>
          <cell r="N329">
            <v>5.4</v>
          </cell>
          <cell r="O329">
            <v>5.6</v>
          </cell>
          <cell r="P329">
            <v>5.9</v>
          </cell>
        </row>
        <row r="330">
          <cell r="B330" t="str">
            <v>VILA MARIA</v>
          </cell>
          <cell r="C330" t="str">
            <v>-</v>
          </cell>
          <cell r="D330">
            <v>5.2</v>
          </cell>
          <cell r="E330">
            <v>5</v>
          </cell>
          <cell r="F330">
            <v>5.2</v>
          </cell>
          <cell r="G330">
            <v>4.7</v>
          </cell>
          <cell r="I330" t="str">
            <v>-</v>
          </cell>
          <cell r="J330">
            <v>5.3</v>
          </cell>
          <cell r="K330">
            <v>5.5</v>
          </cell>
          <cell r="L330">
            <v>5.8</v>
          </cell>
          <cell r="M330">
            <v>6.1</v>
          </cell>
          <cell r="N330">
            <v>6.3</v>
          </cell>
          <cell r="O330">
            <v>6.5</v>
          </cell>
          <cell r="P330">
            <v>6.7</v>
          </cell>
        </row>
        <row r="331">
          <cell r="B331" t="str">
            <v>VILA NOVA DO SUL</v>
          </cell>
          <cell r="C331">
            <v>3</v>
          </cell>
          <cell r="D331">
            <v>3.6</v>
          </cell>
          <cell r="E331">
            <v>4</v>
          </cell>
          <cell r="F331">
            <v>4.8</v>
          </cell>
          <cell r="G331" t="str">
            <v>-</v>
          </cell>
          <cell r="I331">
            <v>3.1</v>
          </cell>
          <cell r="J331">
            <v>3.3</v>
          </cell>
          <cell r="K331">
            <v>3.6</v>
          </cell>
          <cell r="L331">
            <v>4</v>
          </cell>
          <cell r="M331">
            <v>4.4000000000000004</v>
          </cell>
          <cell r="N331">
            <v>4.7</v>
          </cell>
          <cell r="O331">
            <v>5</v>
          </cell>
          <cell r="P331">
            <v>5.2</v>
          </cell>
        </row>
        <row r="332">
          <cell r="B332" t="str">
            <v>VISTA ALEGRE</v>
          </cell>
          <cell r="C332" t="str">
            <v>-</v>
          </cell>
          <cell r="D332">
            <v>3.3</v>
          </cell>
          <cell r="E332" t="str">
            <v>-</v>
          </cell>
          <cell r="F332" t="str">
            <v>-</v>
          </cell>
          <cell r="G332" t="str">
            <v>-</v>
          </cell>
          <cell r="I332" t="str">
            <v>-</v>
          </cell>
          <cell r="J332">
            <v>3.4</v>
          </cell>
          <cell r="K332">
            <v>3.6</v>
          </cell>
          <cell r="L332">
            <v>3.9</v>
          </cell>
          <cell r="M332">
            <v>4.3</v>
          </cell>
          <cell r="N332">
            <v>4.5</v>
          </cell>
          <cell r="O332">
            <v>4.8</v>
          </cell>
          <cell r="P332">
            <v>5.0999999999999996</v>
          </cell>
        </row>
        <row r="333">
          <cell r="B333" t="str">
            <v>WESTFALIA</v>
          </cell>
          <cell r="C333" t="str">
            <v>-</v>
          </cell>
          <cell r="D333">
            <v>5.4</v>
          </cell>
          <cell r="E333">
            <v>4.7</v>
          </cell>
          <cell r="F333">
            <v>4.5</v>
          </cell>
          <cell r="G333">
            <v>5.6</v>
          </cell>
          <cell r="I333" t="str">
            <v>-</v>
          </cell>
          <cell r="J333">
            <v>5.5</v>
          </cell>
          <cell r="K333">
            <v>5.7</v>
          </cell>
          <cell r="L333">
            <v>6</v>
          </cell>
          <cell r="M333">
            <v>6.2</v>
          </cell>
          <cell r="N333">
            <v>6.4</v>
          </cell>
          <cell r="O333">
            <v>6.6</v>
          </cell>
          <cell r="P333">
            <v>6.8</v>
          </cell>
        </row>
        <row r="334">
          <cell r="B334" t="str">
            <v>XANGRI-LA</v>
          </cell>
          <cell r="C334">
            <v>3.4</v>
          </cell>
          <cell r="D334">
            <v>3.8</v>
          </cell>
          <cell r="E334">
            <v>4</v>
          </cell>
          <cell r="F334">
            <v>3.9</v>
          </cell>
          <cell r="G334">
            <v>3.8</v>
          </cell>
          <cell r="I334">
            <v>3.5</v>
          </cell>
          <cell r="J334">
            <v>3.6</v>
          </cell>
          <cell r="K334">
            <v>3.9</v>
          </cell>
          <cell r="L334">
            <v>4.3</v>
          </cell>
          <cell r="M334">
            <v>4.7</v>
          </cell>
          <cell r="N334">
            <v>4.9000000000000004</v>
          </cell>
          <cell r="O334">
            <v>5.2</v>
          </cell>
          <cell r="P334">
            <v>5.5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ATUALIZAÇÃO"/>
      <sheetName val="rec certa"/>
      <sheetName val="DESD ICMS IPVA"/>
      <sheetName val="Educação"/>
      <sheetName val="DESP CERTA"/>
      <sheetName val="RCL"/>
      <sheetName val="SAÚDE"/>
      <sheetName val="Programas Federais"/>
      <sheetName val="IDH"/>
      <sheetName val="E.V RMP"/>
      <sheetName val="COBERTURA VACINAL"/>
      <sheetName val="IRFS"/>
      <sheetName val="CONSULTAS SUS"/>
      <sheetName val="CNES"/>
      <sheetName val="Mort Inf Desnutr"/>
      <sheetName val="Caracterização"/>
      <sheetName val="ÁGUA LUZ ESGOTO"/>
      <sheetName val="População"/>
      <sheetName val="Func Muni"/>
      <sheetName val="Regime Previ"/>
      <sheetName val="Reg Prev"/>
      <sheetName val="INDICADORES DE EDUCAÇÃO"/>
      <sheetName val="TX REND PROF NIVEL SUPERIOR"/>
      <sheetName val="PIB Municipal"/>
      <sheetName val="EMPRESA"/>
      <sheetName val="EMPRESA ATIVIDADE"/>
      <sheetName val="RENDA PER CAPITA MENSAL"/>
      <sheetName val="POBREZA"/>
      <sheetName val="ESPERANÇA DE VIDA"/>
      <sheetName val="Planilha1"/>
    </sheetNames>
    <sheetDataSet>
      <sheetData sheetId="0" refreshError="1">
        <row r="7">
          <cell r="G7">
            <v>2.7489623781421604</v>
          </cell>
        </row>
        <row r="8">
          <cell r="G8">
            <v>2.4094467218747524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ATUALIZAÇÃO"/>
      <sheetName val="rec certa"/>
      <sheetName val="DESD ICMS IPVA"/>
      <sheetName val="Educação"/>
      <sheetName val="DESP CERTA"/>
      <sheetName val="RCL"/>
      <sheetName val="SAÚDE"/>
      <sheetName val="Programas Federais"/>
      <sheetName val="IDH"/>
      <sheetName val="E.V RMP"/>
      <sheetName val="COBERTURA VACINAL"/>
      <sheetName val="IRFS"/>
      <sheetName val="CONSULTAS SUS"/>
      <sheetName val="CNES"/>
      <sheetName val="Mort Inf Desnutr"/>
      <sheetName val="Caracterização"/>
      <sheetName val="ÁGUA LUZ ESGOTO"/>
      <sheetName val="População"/>
      <sheetName val="Func Muni"/>
      <sheetName val="Regime Previ"/>
      <sheetName val="Reg Prev"/>
      <sheetName val="INDICADORES DE EDUCAÇÃO"/>
      <sheetName val="TX REND PROF NIVEL SUPERIOR"/>
      <sheetName val="PIB Municipal"/>
      <sheetName val="EMPRESA"/>
      <sheetName val="EMPRESA ATIVIDADE"/>
      <sheetName val="RENDA PER CAPITA MENSAL"/>
      <sheetName val="POBREZA"/>
      <sheetName val="ESPERANÇA DE VIDA"/>
      <sheetName val="Planilha1"/>
    </sheetNames>
    <sheetDataSet>
      <sheetData sheetId="0" refreshError="1"/>
      <sheetData sheetId="1" refreshError="1">
        <row r="1">
          <cell r="B1" t="str">
            <v>municipio</v>
          </cell>
          <cell r="C1" t="str">
            <v>ano</v>
          </cell>
          <cell r="D1" t="str">
            <v>Rec Correntes</v>
          </cell>
          <cell r="E1" t="str">
            <v>Rec Tributária</v>
          </cell>
          <cell r="F1" t="str">
            <v>Impostos</v>
          </cell>
          <cell r="G1" t="str">
            <v>IPTU</v>
          </cell>
          <cell r="H1" t="str">
            <v>ISSQN</v>
          </cell>
          <cell r="I1" t="str">
            <v>Rec de Contribuição</v>
          </cell>
          <cell r="J1" t="str">
            <v>Rec Transf Correntes</v>
          </cell>
          <cell r="K1" t="str">
            <v>Cota FPM</v>
          </cell>
          <cell r="L1" t="str">
            <v>LC 87_96 ICMS</v>
          </cell>
          <cell r="M1" t="str">
            <v>Cota ICMS</v>
          </cell>
          <cell r="N1" t="str">
            <v>Cota IPVA</v>
          </cell>
          <cell r="O1" t="str">
            <v>Transf Multigovernamentais</v>
          </cell>
          <cell r="P1" t="str">
            <v>Outras Receitas Correntes</v>
          </cell>
          <cell r="Q1" t="str">
            <v>Rec de Capital</v>
          </cell>
          <cell r="R1" t="str">
            <v>Operações de Crédito</v>
          </cell>
          <cell r="S1" t="str">
            <v>Rec Transf de Capital</v>
          </cell>
          <cell r="T1" t="str">
            <v>Outras Rec Capital</v>
          </cell>
          <cell r="U1" t="str">
            <v>Deduções Rec Corrente</v>
          </cell>
        </row>
        <row r="2">
          <cell r="A2" t="str">
            <v>CARMO DA MATA2002</v>
          </cell>
          <cell r="B2" t="str">
            <v>CARMO DA MATA</v>
          </cell>
          <cell r="C2">
            <v>2002</v>
          </cell>
          <cell r="D2">
            <v>6116276.5599999996</v>
          </cell>
          <cell r="E2">
            <v>794993</v>
          </cell>
          <cell r="F2">
            <v>204968.49</v>
          </cell>
          <cell r="G2">
            <v>69852.710000000006</v>
          </cell>
          <cell r="H2">
            <v>43018.92</v>
          </cell>
          <cell r="I2">
            <v>0</v>
          </cell>
          <cell r="J2">
            <v>5220798.1500000004</v>
          </cell>
          <cell r="K2">
            <v>2207118.85</v>
          </cell>
          <cell r="L2">
            <v>41982.36</v>
          </cell>
          <cell r="M2">
            <v>815781.60000000009</v>
          </cell>
          <cell r="N2">
            <v>107887.29</v>
          </cell>
          <cell r="O2">
            <v>634683.69999999995</v>
          </cell>
          <cell r="P2">
            <v>66328.899999999994</v>
          </cell>
          <cell r="Q2">
            <v>103276.96</v>
          </cell>
          <cell r="R2">
            <v>0</v>
          </cell>
          <cell r="S2">
            <v>103276.96</v>
          </cell>
          <cell r="T2">
            <v>0</v>
          </cell>
          <cell r="U2">
            <v>548757.78</v>
          </cell>
        </row>
        <row r="3">
          <cell r="A3" t="str">
            <v>CARMO DA MATA2003</v>
          </cell>
          <cell r="B3" t="str">
            <v>CARMO DA MATA</v>
          </cell>
          <cell r="C3">
            <v>2003</v>
          </cell>
          <cell r="D3">
            <v>6840127.0599999996</v>
          </cell>
          <cell r="E3">
            <v>299597.15999999997</v>
          </cell>
          <cell r="F3">
            <v>224820.01</v>
          </cell>
          <cell r="G3">
            <v>60874.26</v>
          </cell>
          <cell r="H3">
            <v>54958.15</v>
          </cell>
          <cell r="I3">
            <v>0</v>
          </cell>
          <cell r="J3">
            <v>5523843.9100000001</v>
          </cell>
          <cell r="K3">
            <v>2308354.86</v>
          </cell>
          <cell r="L3">
            <v>54926.07</v>
          </cell>
          <cell r="M3">
            <v>1157572.83</v>
          </cell>
          <cell r="N3">
            <v>109262.12</v>
          </cell>
          <cell r="O3">
            <v>628167.65</v>
          </cell>
          <cell r="P3">
            <v>275875.98</v>
          </cell>
          <cell r="Q3">
            <v>72372.39</v>
          </cell>
          <cell r="R3">
            <v>0</v>
          </cell>
          <cell r="S3">
            <v>72372.39</v>
          </cell>
          <cell r="T3">
            <v>0</v>
          </cell>
          <cell r="U3">
            <v>628717.68000000005</v>
          </cell>
        </row>
        <row r="4">
          <cell r="A4" t="str">
            <v>CARMO DA MATA2004</v>
          </cell>
          <cell r="B4" t="str">
            <v>CARMO DA MATA</v>
          </cell>
          <cell r="C4">
            <v>2004</v>
          </cell>
          <cell r="D4">
            <v>8385388.8300000001</v>
          </cell>
          <cell r="E4">
            <v>268318.62</v>
          </cell>
          <cell r="F4">
            <v>228264.66</v>
          </cell>
          <cell r="G4">
            <v>60295.74</v>
          </cell>
          <cell r="H4">
            <v>42087.4</v>
          </cell>
          <cell r="I4">
            <v>0</v>
          </cell>
          <cell r="J4">
            <v>7189544.6399999997</v>
          </cell>
          <cell r="K4">
            <v>2559531.0299999998</v>
          </cell>
          <cell r="L4">
            <v>42123</v>
          </cell>
          <cell r="M4">
            <v>1250082.25</v>
          </cell>
          <cell r="N4">
            <v>138864</v>
          </cell>
          <cell r="O4">
            <v>739172.3</v>
          </cell>
          <cell r="P4">
            <v>117596.11</v>
          </cell>
          <cell r="Q4">
            <v>7488.8</v>
          </cell>
          <cell r="R4">
            <v>0</v>
          </cell>
          <cell r="S4">
            <v>7488.8</v>
          </cell>
          <cell r="T4">
            <v>0</v>
          </cell>
          <cell r="U4">
            <v>684573.95</v>
          </cell>
        </row>
        <row r="5">
          <cell r="A5" t="str">
            <v>CARMO DA MATA2005</v>
          </cell>
          <cell r="B5" t="str">
            <v>CARMO DA MATA</v>
          </cell>
          <cell r="C5">
            <v>2005</v>
          </cell>
          <cell r="K5">
            <v>3199426.38</v>
          </cell>
          <cell r="L5">
            <v>37582.28</v>
          </cell>
          <cell r="O5">
            <v>1049506.8400000001</v>
          </cell>
        </row>
        <row r="6">
          <cell r="A6" t="str">
            <v>CARMO DA MATA2006</v>
          </cell>
          <cell r="B6" t="str">
            <v>CARMO DA MATA</v>
          </cell>
          <cell r="C6">
            <v>2006</v>
          </cell>
          <cell r="D6">
            <v>10299033.869999999</v>
          </cell>
          <cell r="E6">
            <v>435424.46</v>
          </cell>
          <cell r="F6">
            <v>379662.67</v>
          </cell>
          <cell r="G6">
            <v>63616.15</v>
          </cell>
          <cell r="H6">
            <v>199030.37</v>
          </cell>
          <cell r="I6">
            <v>0</v>
          </cell>
          <cell r="J6">
            <v>8664930.7400000002</v>
          </cell>
          <cell r="K6">
            <v>3550492.91</v>
          </cell>
          <cell r="L6">
            <v>22931</v>
          </cell>
          <cell r="M6">
            <v>1541820.73</v>
          </cell>
          <cell r="N6">
            <v>200580.21</v>
          </cell>
          <cell r="O6">
            <v>1192833.06</v>
          </cell>
          <cell r="P6">
            <v>291165.58</v>
          </cell>
          <cell r="Q6">
            <v>704881.35</v>
          </cell>
          <cell r="R6">
            <v>0</v>
          </cell>
          <cell r="S6">
            <v>510071.53</v>
          </cell>
          <cell r="T6">
            <v>0</v>
          </cell>
          <cell r="U6">
            <v>911443.95</v>
          </cell>
        </row>
        <row r="7">
          <cell r="A7" t="str">
            <v>CARMO DA MATA2007</v>
          </cell>
          <cell r="B7" t="str">
            <v>CARMO DA MATA</v>
          </cell>
          <cell r="C7">
            <v>2007</v>
          </cell>
          <cell r="D7">
            <v>12139764.84</v>
          </cell>
          <cell r="E7">
            <v>689324.64</v>
          </cell>
          <cell r="F7">
            <v>620614.03</v>
          </cell>
          <cell r="G7">
            <v>74421.13</v>
          </cell>
          <cell r="H7">
            <v>363615.71</v>
          </cell>
          <cell r="I7">
            <v>0</v>
          </cell>
          <cell r="J7">
            <v>9938452.4100000001</v>
          </cell>
          <cell r="K7">
            <v>4100017.61</v>
          </cell>
          <cell r="L7">
            <v>23637.88</v>
          </cell>
          <cell r="M7">
            <v>1829532.62</v>
          </cell>
          <cell r="N7">
            <v>224470.77000000002</v>
          </cell>
          <cell r="O7">
            <v>1432211.73</v>
          </cell>
          <cell r="P7">
            <v>452649.76</v>
          </cell>
          <cell r="Q7">
            <v>669733.74</v>
          </cell>
          <cell r="R7">
            <v>0</v>
          </cell>
          <cell r="S7">
            <v>639448.54</v>
          </cell>
          <cell r="T7">
            <v>0</v>
          </cell>
          <cell r="U7">
            <v>1299832.44</v>
          </cell>
        </row>
        <row r="8">
          <cell r="A8" t="str">
            <v>CARMO DA MATA2008</v>
          </cell>
          <cell r="B8" t="str">
            <v>CARMO DA MATA</v>
          </cell>
          <cell r="C8">
            <v>2008</v>
          </cell>
          <cell r="D8">
            <v>13661677.52</v>
          </cell>
          <cell r="E8">
            <v>443979.75</v>
          </cell>
          <cell r="F8">
            <v>386724.11</v>
          </cell>
          <cell r="G8">
            <v>78700.41</v>
          </cell>
          <cell r="H8">
            <v>119087.31</v>
          </cell>
          <cell r="I8">
            <v>0</v>
          </cell>
          <cell r="J8">
            <v>11523344.210000001</v>
          </cell>
          <cell r="K8">
            <v>5055081.82</v>
          </cell>
          <cell r="L8">
            <v>21755.03</v>
          </cell>
          <cell r="M8">
            <v>2016671.77</v>
          </cell>
          <cell r="N8">
            <v>233734.59</v>
          </cell>
          <cell r="O8">
            <v>1549342.36</v>
          </cell>
          <cell r="P8">
            <v>634890.36</v>
          </cell>
          <cell r="Q8">
            <v>1825751.71</v>
          </cell>
          <cell r="R8">
            <v>0</v>
          </cell>
          <cell r="S8">
            <v>1691961.31</v>
          </cell>
          <cell r="T8">
            <v>0</v>
          </cell>
          <cell r="U8">
            <v>1574154.91</v>
          </cell>
        </row>
        <row r="9">
          <cell r="A9" t="str">
            <v>CARMO DA MATA2009</v>
          </cell>
          <cell r="B9" t="str">
            <v>CARMO DA MATA</v>
          </cell>
          <cell r="C9">
            <v>2009</v>
          </cell>
          <cell r="D9">
            <v>14289962.109999999</v>
          </cell>
          <cell r="E9">
            <v>504872.84</v>
          </cell>
          <cell r="F9">
            <v>411647.06</v>
          </cell>
          <cell r="G9">
            <v>90366.83</v>
          </cell>
          <cell r="H9">
            <v>128636.89</v>
          </cell>
          <cell r="I9">
            <v>0</v>
          </cell>
          <cell r="J9">
            <v>11896370.859999999</v>
          </cell>
          <cell r="K9">
            <v>4749163.7</v>
          </cell>
          <cell r="L9">
            <v>19583.88</v>
          </cell>
          <cell r="M9">
            <v>1691228.5899999999</v>
          </cell>
          <cell r="N9">
            <v>204133.95</v>
          </cell>
          <cell r="O9">
            <v>1906786.12</v>
          </cell>
          <cell r="P9">
            <v>371973.78</v>
          </cell>
          <cell r="Q9">
            <v>605319.24</v>
          </cell>
          <cell r="R9">
            <v>0</v>
          </cell>
          <cell r="S9">
            <v>605319.24</v>
          </cell>
          <cell r="T9">
            <v>0</v>
          </cell>
          <cell r="U9">
            <v>1627213.27</v>
          </cell>
        </row>
        <row r="10">
          <cell r="A10" t="str">
            <v>CARMO DA MATA2010</v>
          </cell>
          <cell r="B10" t="str">
            <v>CARMO DA MATA</v>
          </cell>
          <cell r="C10">
            <v>2010</v>
          </cell>
          <cell r="D10">
            <v>15282630.970000001</v>
          </cell>
          <cell r="E10">
            <v>807620.02</v>
          </cell>
          <cell r="F10">
            <v>532048.63</v>
          </cell>
          <cell r="G10">
            <v>105403.02</v>
          </cell>
          <cell r="H10">
            <v>172690.99</v>
          </cell>
          <cell r="I10">
            <v>0</v>
          </cell>
          <cell r="J10">
            <v>12547253.220000001</v>
          </cell>
          <cell r="K10">
            <v>5102282.57</v>
          </cell>
          <cell r="L10">
            <v>18376.439999999999</v>
          </cell>
          <cell r="M10">
            <v>1884942.97</v>
          </cell>
          <cell r="N10">
            <v>244022.95999999996</v>
          </cell>
          <cell r="O10">
            <v>2101785.66</v>
          </cell>
          <cell r="P10">
            <v>471743.73</v>
          </cell>
          <cell r="Q10">
            <v>979871.58</v>
          </cell>
          <cell r="R10">
            <v>0</v>
          </cell>
          <cell r="S10">
            <v>979871.19</v>
          </cell>
          <cell r="T10">
            <v>0</v>
          </cell>
          <cell r="U10">
            <v>1762364.16</v>
          </cell>
        </row>
        <row r="11">
          <cell r="A11" t="str">
            <v>CARMO DA MATA2011</v>
          </cell>
          <cell r="B11" t="str">
            <v>CARMO DA MATA</v>
          </cell>
          <cell r="C11">
            <v>2011</v>
          </cell>
          <cell r="D11">
            <v>17139154.890000001</v>
          </cell>
          <cell r="E11">
            <v>793092.98</v>
          </cell>
          <cell r="F11">
            <v>530159.84</v>
          </cell>
          <cell r="G11">
            <v>126296.99</v>
          </cell>
          <cell r="H11">
            <v>176965.94</v>
          </cell>
          <cell r="I11">
            <v>0</v>
          </cell>
          <cell r="J11">
            <v>14517112.65</v>
          </cell>
          <cell r="K11">
            <v>6270628.25</v>
          </cell>
          <cell r="L11">
            <v>17055.36</v>
          </cell>
          <cell r="M11">
            <v>2006928.1300000001</v>
          </cell>
          <cell r="N11">
            <v>253443.11</v>
          </cell>
          <cell r="O11">
            <v>2228434.0099999998</v>
          </cell>
          <cell r="P11">
            <v>280339.52</v>
          </cell>
          <cell r="Q11">
            <v>1496484.47</v>
          </cell>
          <cell r="R11">
            <v>0</v>
          </cell>
          <cell r="S11">
            <v>1396284.47</v>
          </cell>
          <cell r="T11">
            <v>0</v>
          </cell>
          <cell r="U11">
            <v>2093718.57</v>
          </cell>
        </row>
        <row r="12">
          <cell r="A12" t="str">
            <v>CARMO DA MATA2012</v>
          </cell>
          <cell r="B12" t="str">
            <v>CARMO DA MATA</v>
          </cell>
          <cell r="C12">
            <v>2012</v>
          </cell>
          <cell r="D12">
            <v>19416578</v>
          </cell>
          <cell r="E12">
            <v>918140</v>
          </cell>
          <cell r="F12">
            <v>836681</v>
          </cell>
          <cell r="G12">
            <v>109418</v>
          </cell>
          <cell r="H12">
            <v>400735</v>
          </cell>
          <cell r="I12">
            <v>183937</v>
          </cell>
          <cell r="J12">
            <v>16157648</v>
          </cell>
          <cell r="K12">
            <v>6460757.6699999999</v>
          </cell>
          <cell r="L12">
            <v>18386.759999999998</v>
          </cell>
          <cell r="M12">
            <v>2273846</v>
          </cell>
          <cell r="N12">
            <v>407832.85</v>
          </cell>
          <cell r="O12">
            <v>2412010</v>
          </cell>
          <cell r="P12">
            <v>402003</v>
          </cell>
          <cell r="Q12">
            <v>322515</v>
          </cell>
          <cell r="R12">
            <v>0</v>
          </cell>
          <cell r="S12">
            <v>322515</v>
          </cell>
          <cell r="T12">
            <v>0</v>
          </cell>
          <cell r="U12">
            <v>2223143</v>
          </cell>
        </row>
        <row r="13">
          <cell r="A13" t="str">
            <v>CARMO DA MATA2013</v>
          </cell>
          <cell r="B13" t="str">
            <v>CARMO DA MATA</v>
          </cell>
          <cell r="C13">
            <v>2013</v>
          </cell>
          <cell r="D13">
            <v>20645082.539999999</v>
          </cell>
          <cell r="E13">
            <v>1056286.44</v>
          </cell>
          <cell r="F13">
            <v>969826.98</v>
          </cell>
          <cell r="G13">
            <v>126538.75</v>
          </cell>
          <cell r="H13">
            <v>362365.64</v>
          </cell>
          <cell r="I13">
            <v>57977.26</v>
          </cell>
          <cell r="J13">
            <v>17106026.27</v>
          </cell>
          <cell r="K13">
            <v>6939932.0700000003</v>
          </cell>
          <cell r="L13">
            <v>18216.23</v>
          </cell>
          <cell r="M13">
            <v>2578776.9499999997</v>
          </cell>
          <cell r="N13">
            <v>415414.26</v>
          </cell>
          <cell r="O13">
            <v>2543735.81</v>
          </cell>
          <cell r="P13">
            <v>572456.93999999994</v>
          </cell>
          <cell r="Q13">
            <v>50760</v>
          </cell>
        </row>
        <row r="14">
          <cell r="A14" t="str">
            <v>CARMO DA MATA2014</v>
          </cell>
          <cell r="B14" t="str">
            <v>CARMO DA MATA</v>
          </cell>
          <cell r="C14">
            <v>2014</v>
          </cell>
          <cell r="D14">
            <v>23660477.390000001</v>
          </cell>
          <cell r="E14">
            <v>1237680.4099999999</v>
          </cell>
          <cell r="F14">
            <v>1121953.04</v>
          </cell>
          <cell r="G14">
            <v>135765.79</v>
          </cell>
          <cell r="H14">
            <v>490316.47</v>
          </cell>
          <cell r="I14">
            <v>195255.13</v>
          </cell>
          <cell r="J14">
            <v>19537167.809999999</v>
          </cell>
          <cell r="K14">
            <v>7484913.4800000004</v>
          </cell>
          <cell r="L14">
            <v>17849.28</v>
          </cell>
          <cell r="M14">
            <v>2575608.69</v>
          </cell>
          <cell r="N14">
            <v>567469.64</v>
          </cell>
          <cell r="O14">
            <v>2636687</v>
          </cell>
          <cell r="P14">
            <v>399957.25</v>
          </cell>
          <cell r="Q14">
            <v>704600.77</v>
          </cell>
          <cell r="S14">
            <v>679425.9</v>
          </cell>
        </row>
        <row r="15">
          <cell r="A15" t="str">
            <v>IPUIÚNA2002</v>
          </cell>
          <cell r="B15" t="str">
            <v>IPUIÚNA</v>
          </cell>
          <cell r="C15">
            <v>2002</v>
          </cell>
          <cell r="D15">
            <v>4299566.6500000004</v>
          </cell>
          <cell r="E15">
            <v>262487.21000000002</v>
          </cell>
          <cell r="F15">
            <v>187555.20000000001</v>
          </cell>
          <cell r="G15">
            <v>96409.06</v>
          </cell>
          <cell r="H15">
            <v>34231.379999999997</v>
          </cell>
          <cell r="I15">
            <v>0</v>
          </cell>
          <cell r="J15">
            <v>3947004.88</v>
          </cell>
          <cell r="K15">
            <v>1655339.23</v>
          </cell>
          <cell r="M15">
            <v>996715.41000000015</v>
          </cell>
          <cell r="N15">
            <v>147736.32000000001</v>
          </cell>
          <cell r="O15">
            <v>421385.79</v>
          </cell>
          <cell r="P15">
            <v>82246.5</v>
          </cell>
          <cell r="Q15">
            <v>329852.44</v>
          </cell>
          <cell r="R15">
            <v>0</v>
          </cell>
          <cell r="S15">
            <v>328992.44</v>
          </cell>
          <cell r="T15">
            <v>0</v>
          </cell>
          <cell r="U15">
            <v>465221.1</v>
          </cell>
        </row>
        <row r="16">
          <cell r="A16" t="str">
            <v>IPUIÚNA2003</v>
          </cell>
          <cell r="B16" t="str">
            <v>IPUIÚNA</v>
          </cell>
          <cell r="C16">
            <v>2003</v>
          </cell>
          <cell r="D16">
            <v>5003639.0199999996</v>
          </cell>
          <cell r="E16">
            <v>258820.69</v>
          </cell>
          <cell r="F16">
            <v>198659.79</v>
          </cell>
          <cell r="G16">
            <v>117238.64</v>
          </cell>
          <cell r="H16">
            <v>29295.37</v>
          </cell>
          <cell r="I16">
            <v>0</v>
          </cell>
          <cell r="J16">
            <v>4656666.9800000004</v>
          </cell>
          <cell r="K16">
            <v>1731266.39</v>
          </cell>
          <cell r="M16">
            <v>1086139.07</v>
          </cell>
          <cell r="N16">
            <v>142052.19</v>
          </cell>
          <cell r="O16">
            <v>511972.46</v>
          </cell>
          <cell r="P16">
            <v>70192.06</v>
          </cell>
          <cell r="Q16">
            <v>155031.5</v>
          </cell>
          <cell r="R16">
            <v>0</v>
          </cell>
          <cell r="S16">
            <v>74431.5</v>
          </cell>
          <cell r="T16">
            <v>600</v>
          </cell>
          <cell r="U16">
            <v>514335.14</v>
          </cell>
        </row>
        <row r="17">
          <cell r="A17" t="str">
            <v>IPUIÚNA2004</v>
          </cell>
          <cell r="B17" t="str">
            <v>IPUIÚNA</v>
          </cell>
          <cell r="C17">
            <v>2004</v>
          </cell>
          <cell r="D17">
            <v>5639617.4199999999</v>
          </cell>
          <cell r="E17">
            <v>415369.44</v>
          </cell>
          <cell r="F17">
            <v>331238.90000000002</v>
          </cell>
          <cell r="G17">
            <v>104373.34</v>
          </cell>
          <cell r="H17">
            <v>55243.15</v>
          </cell>
          <cell r="I17">
            <v>131260.76</v>
          </cell>
          <cell r="J17">
            <v>4962797.79</v>
          </cell>
          <cell r="K17">
            <v>1919648.45</v>
          </cell>
          <cell r="M17">
            <v>1125837.24</v>
          </cell>
          <cell r="N17">
            <v>171162.15</v>
          </cell>
          <cell r="O17">
            <v>588360.52</v>
          </cell>
          <cell r="P17">
            <v>65499.66</v>
          </cell>
          <cell r="Q17">
            <v>73387.289999999994</v>
          </cell>
          <cell r="R17">
            <v>0</v>
          </cell>
          <cell r="S17">
            <v>73387.289999999994</v>
          </cell>
          <cell r="T17">
            <v>0</v>
          </cell>
          <cell r="U17">
            <v>564544.26</v>
          </cell>
        </row>
        <row r="18">
          <cell r="A18" t="str">
            <v>IPUIÚNA2005</v>
          </cell>
          <cell r="B18" t="str">
            <v>IPUIÚNA</v>
          </cell>
          <cell r="C18">
            <v>2005</v>
          </cell>
          <cell r="D18">
            <v>6671015.8899999997</v>
          </cell>
          <cell r="E18">
            <v>495523.28</v>
          </cell>
          <cell r="F18">
            <v>418024.78</v>
          </cell>
          <cell r="G18">
            <v>105147</v>
          </cell>
          <cell r="H18">
            <v>107345.23</v>
          </cell>
          <cell r="I18">
            <v>168716.58</v>
          </cell>
          <cell r="J18">
            <v>5876629.6600000001</v>
          </cell>
          <cell r="K18">
            <v>2399569.9</v>
          </cell>
          <cell r="M18">
            <v>1254582.73</v>
          </cell>
          <cell r="N18">
            <v>195278.13</v>
          </cell>
          <cell r="O18">
            <v>733497.56</v>
          </cell>
          <cell r="P18">
            <v>71338.17</v>
          </cell>
          <cell r="Q18">
            <v>33362.49</v>
          </cell>
          <cell r="R18">
            <v>0</v>
          </cell>
          <cell r="S18">
            <v>33362.49</v>
          </cell>
          <cell r="T18">
            <v>0</v>
          </cell>
          <cell r="U18">
            <v>654145.28000000003</v>
          </cell>
        </row>
        <row r="19">
          <cell r="A19" t="str">
            <v>IPUIÚNA2006</v>
          </cell>
          <cell r="B19" t="str">
            <v>IPUIÚNA</v>
          </cell>
          <cell r="C19">
            <v>2006</v>
          </cell>
          <cell r="D19">
            <v>7200137.2000000002</v>
          </cell>
          <cell r="E19">
            <v>465664.38</v>
          </cell>
          <cell r="F19">
            <v>362652.36</v>
          </cell>
          <cell r="G19">
            <v>131210.43</v>
          </cell>
          <cell r="H19">
            <v>122460.72</v>
          </cell>
          <cell r="I19">
            <v>193207.79</v>
          </cell>
          <cell r="J19">
            <v>6432815.3200000003</v>
          </cell>
          <cell r="K19">
            <v>2662869.81</v>
          </cell>
          <cell r="M19">
            <v>1347802.82</v>
          </cell>
          <cell r="N19">
            <v>247371.86</v>
          </cell>
          <cell r="O19">
            <v>771116.28</v>
          </cell>
          <cell r="P19">
            <v>68994.58</v>
          </cell>
          <cell r="Q19">
            <v>180000</v>
          </cell>
          <cell r="R19">
            <v>0</v>
          </cell>
          <cell r="S19">
            <v>180000</v>
          </cell>
          <cell r="T19">
            <v>0</v>
          </cell>
          <cell r="U19">
            <v>711208.24</v>
          </cell>
        </row>
        <row r="20">
          <cell r="A20" t="str">
            <v>IPUIÚNA2007</v>
          </cell>
          <cell r="B20" t="str">
            <v>IPUIÚNA</v>
          </cell>
          <cell r="C20">
            <v>2007</v>
          </cell>
          <cell r="D20">
            <v>6601672.5800000001</v>
          </cell>
          <cell r="E20">
            <v>415384.53</v>
          </cell>
          <cell r="F20">
            <v>320672.09000000003</v>
          </cell>
          <cell r="G20">
            <v>124860.26</v>
          </cell>
          <cell r="H20">
            <v>104228.01</v>
          </cell>
          <cell r="I20">
            <v>0</v>
          </cell>
          <cell r="J20">
            <v>6109736.2599999998</v>
          </cell>
          <cell r="K20">
            <v>3075013.42</v>
          </cell>
          <cell r="M20">
            <v>2026422.74</v>
          </cell>
          <cell r="N20">
            <v>290391.32</v>
          </cell>
          <cell r="O20">
            <v>0</v>
          </cell>
          <cell r="P20">
            <v>76551.789999999994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1">
          <cell r="A21" t="str">
            <v>IPUIÚNA2008</v>
          </cell>
          <cell r="B21" t="str">
            <v>IPUIÚNA</v>
          </cell>
          <cell r="C21">
            <v>2008</v>
          </cell>
          <cell r="D21">
            <v>10716673.73</v>
          </cell>
          <cell r="E21">
            <v>589671.07999999996</v>
          </cell>
          <cell r="F21">
            <v>472286.87</v>
          </cell>
          <cell r="G21">
            <v>128944.29</v>
          </cell>
          <cell r="H21">
            <v>133099.49</v>
          </cell>
          <cell r="I21">
            <v>205616.58</v>
          </cell>
          <cell r="J21">
            <v>9698870.3399999999</v>
          </cell>
          <cell r="K21">
            <v>3791311.49</v>
          </cell>
          <cell r="M21">
            <v>2083607.9500000002</v>
          </cell>
          <cell r="N21">
            <v>272576.3</v>
          </cell>
          <cell r="O21">
            <v>1383055.49</v>
          </cell>
          <cell r="P21">
            <v>147181.81</v>
          </cell>
          <cell r="Q21">
            <v>654800.75</v>
          </cell>
          <cell r="R21">
            <v>0</v>
          </cell>
          <cell r="S21">
            <v>654800.75</v>
          </cell>
          <cell r="T21">
            <v>0</v>
          </cell>
          <cell r="U21">
            <v>1331945.79</v>
          </cell>
        </row>
        <row r="22">
          <cell r="A22" t="str">
            <v>IPUIÚNA2009</v>
          </cell>
          <cell r="B22" t="str">
            <v>IPUIÚNA</v>
          </cell>
          <cell r="C22">
            <v>2009</v>
          </cell>
          <cell r="D22">
            <v>10533958.18</v>
          </cell>
          <cell r="E22">
            <v>668119.42000000004</v>
          </cell>
          <cell r="F22">
            <v>524780.54</v>
          </cell>
          <cell r="G22">
            <v>150832</v>
          </cell>
          <cell r="H22">
            <v>220008.36</v>
          </cell>
          <cell r="I22">
            <v>206116.69</v>
          </cell>
          <cell r="J22">
            <v>9525361.6699999999</v>
          </cell>
          <cell r="K22">
            <v>3561872.88</v>
          </cell>
          <cell r="M22">
            <v>1872356.2299999997</v>
          </cell>
          <cell r="N22">
            <v>297880.13</v>
          </cell>
          <cell r="O22">
            <v>1347577.98</v>
          </cell>
          <cell r="P22">
            <v>107054.56</v>
          </cell>
          <cell r="Q22">
            <v>298935.05</v>
          </cell>
          <cell r="R22">
            <v>0</v>
          </cell>
          <cell r="S22">
            <v>298935.05</v>
          </cell>
          <cell r="T22">
            <v>0</v>
          </cell>
          <cell r="U22">
            <v>1339915.05</v>
          </cell>
        </row>
        <row r="23">
          <cell r="A23" t="str">
            <v>IPUIÚNA2010</v>
          </cell>
          <cell r="B23" t="str">
            <v>IPUIÚNA</v>
          </cell>
          <cell r="C23">
            <v>2010</v>
          </cell>
          <cell r="D23">
            <v>13443920.720000001</v>
          </cell>
          <cell r="E23">
            <v>830016.96</v>
          </cell>
          <cell r="F23">
            <v>662051.14</v>
          </cell>
          <cell r="G23">
            <v>170398.18</v>
          </cell>
          <cell r="H23">
            <v>277498.43</v>
          </cell>
          <cell r="I23">
            <v>238416.49</v>
          </cell>
          <cell r="J23">
            <v>12143474.42</v>
          </cell>
          <cell r="K23">
            <v>3826711.99</v>
          </cell>
          <cell r="M23">
            <v>2426381.25</v>
          </cell>
          <cell r="N23">
            <v>358021.5</v>
          </cell>
          <cell r="O23">
            <v>1893945.38</v>
          </cell>
          <cell r="P23">
            <v>121066.38</v>
          </cell>
          <cell r="Q23">
            <v>1435650</v>
          </cell>
          <cell r="R23">
            <v>1200000</v>
          </cell>
          <cell r="S23">
            <v>203600</v>
          </cell>
          <cell r="T23">
            <v>0</v>
          </cell>
          <cell r="U23">
            <v>1568896.82</v>
          </cell>
        </row>
        <row r="24">
          <cell r="A24" t="str">
            <v>IPUIÚNA2011</v>
          </cell>
          <cell r="B24" t="str">
            <v>IPUIÚNA</v>
          </cell>
          <cell r="C24">
            <v>2011</v>
          </cell>
          <cell r="D24">
            <v>15286740.48</v>
          </cell>
          <cell r="E24">
            <v>1258718.3999999999</v>
          </cell>
          <cell r="F24">
            <v>1103105.78</v>
          </cell>
          <cell r="G24">
            <v>172817.97</v>
          </cell>
          <cell r="H24">
            <v>774950.33</v>
          </cell>
          <cell r="I24">
            <v>261123.52</v>
          </cell>
          <cell r="J24">
            <v>13487238.08</v>
          </cell>
          <cell r="K24">
            <v>4702971.28</v>
          </cell>
          <cell r="M24">
            <v>2869424.44</v>
          </cell>
          <cell r="N24">
            <v>411973.98</v>
          </cell>
          <cell r="O24">
            <v>2128630.9</v>
          </cell>
          <cell r="P24">
            <v>232865.12</v>
          </cell>
          <cell r="Q24">
            <v>147170</v>
          </cell>
          <cell r="R24">
            <v>0</v>
          </cell>
          <cell r="S24">
            <v>97500</v>
          </cell>
          <cell r="T24">
            <v>0</v>
          </cell>
          <cell r="U24">
            <v>1960942.84</v>
          </cell>
        </row>
        <row r="25">
          <cell r="A25" t="str">
            <v>IPUIÚNA2012</v>
          </cell>
          <cell r="B25" t="str">
            <v>IPUIÚNA</v>
          </cell>
          <cell r="C25">
            <v>2012</v>
          </cell>
          <cell r="D25">
            <v>15677556.32</v>
          </cell>
          <cell r="E25">
            <v>864852.74</v>
          </cell>
          <cell r="F25">
            <v>720791.35</v>
          </cell>
          <cell r="G25">
            <v>182031.71</v>
          </cell>
          <cell r="H25">
            <v>339852.45</v>
          </cell>
          <cell r="I25">
            <v>282559.59999999998</v>
          </cell>
          <cell r="J25">
            <v>14360163.689999999</v>
          </cell>
          <cell r="K25">
            <v>4845568.3899999997</v>
          </cell>
          <cell r="M25">
            <v>2954303.77</v>
          </cell>
          <cell r="N25">
            <v>444658.04000000004</v>
          </cell>
          <cell r="O25">
            <v>2358546.73</v>
          </cell>
          <cell r="P25">
            <v>141839.6</v>
          </cell>
          <cell r="Q25">
            <v>853836.2</v>
          </cell>
          <cell r="R25">
            <v>0</v>
          </cell>
          <cell r="S25">
            <v>853836.2</v>
          </cell>
          <cell r="T25">
            <v>0</v>
          </cell>
          <cell r="U25">
            <v>2024631.08</v>
          </cell>
        </row>
        <row r="26">
          <cell r="A26" t="str">
            <v>IPUIÚNA2013</v>
          </cell>
          <cell r="B26" t="str">
            <v>IPUIÚNA</v>
          </cell>
          <cell r="C26">
            <v>2013</v>
          </cell>
          <cell r="D26">
            <v>16769340.91</v>
          </cell>
          <cell r="E26">
            <v>1051292.1599999999</v>
          </cell>
          <cell r="F26">
            <v>847956.66</v>
          </cell>
          <cell r="G26">
            <v>267714.86</v>
          </cell>
          <cell r="H26">
            <v>279774.5</v>
          </cell>
          <cell r="I26">
            <v>219651.91</v>
          </cell>
          <cell r="J26">
            <v>15318996.449999999</v>
          </cell>
          <cell r="K26">
            <v>5204949.18</v>
          </cell>
          <cell r="M26">
            <v>3121118.93</v>
          </cell>
          <cell r="N26">
            <v>464031.95999999996</v>
          </cell>
          <cell r="O26">
            <v>2503525.0699999998</v>
          </cell>
          <cell r="P26">
            <v>108683.28</v>
          </cell>
          <cell r="Q26">
            <v>985739.86</v>
          </cell>
          <cell r="S26">
            <v>985739.86</v>
          </cell>
        </row>
        <row r="27">
          <cell r="A27" t="str">
            <v>IPUIÚNA2014</v>
          </cell>
          <cell r="B27" t="str">
            <v>IPUIÚNA</v>
          </cell>
          <cell r="C27">
            <v>2014</v>
          </cell>
          <cell r="D27">
            <v>18369228.300000001</v>
          </cell>
          <cell r="E27">
            <v>1141406.33</v>
          </cell>
          <cell r="F27">
            <v>921793.93</v>
          </cell>
          <cell r="G27">
            <v>271964.52</v>
          </cell>
          <cell r="H27">
            <v>129361.18</v>
          </cell>
          <cell r="I27">
            <v>293793.95</v>
          </cell>
          <cell r="J27">
            <v>16642481.960000001</v>
          </cell>
          <cell r="K27">
            <v>5613685.1399999997</v>
          </cell>
          <cell r="M27">
            <v>3105496.4699999997</v>
          </cell>
          <cell r="N27">
            <v>571841.83000000007</v>
          </cell>
          <cell r="O27">
            <v>2474582.44</v>
          </cell>
          <cell r="P27">
            <v>193213.9</v>
          </cell>
          <cell r="Q27">
            <v>1345080</v>
          </cell>
          <cell r="S27">
            <v>1316880</v>
          </cell>
        </row>
        <row r="28">
          <cell r="A28" t="str">
            <v>PATIS2002</v>
          </cell>
          <cell r="B28" t="str">
            <v>PATIS</v>
          </cell>
          <cell r="C28">
            <v>2002</v>
          </cell>
          <cell r="D28">
            <v>3639381.76</v>
          </cell>
          <cell r="E28">
            <v>84162.84</v>
          </cell>
          <cell r="F28">
            <v>59363.91</v>
          </cell>
          <cell r="G28">
            <v>3107</v>
          </cell>
          <cell r="H28">
            <v>13376.29</v>
          </cell>
          <cell r="I28">
            <v>0</v>
          </cell>
          <cell r="J28">
            <v>3541906.6</v>
          </cell>
          <cell r="K28">
            <v>1655339.23</v>
          </cell>
          <cell r="M28">
            <v>407792.41</v>
          </cell>
          <cell r="N28">
            <v>2438.64</v>
          </cell>
          <cell r="O28">
            <v>514548.07</v>
          </cell>
          <cell r="P28">
            <v>6043.88</v>
          </cell>
          <cell r="Q28">
            <v>9220</v>
          </cell>
          <cell r="R28">
            <v>0</v>
          </cell>
          <cell r="S28">
            <v>0</v>
          </cell>
          <cell r="T28">
            <v>0</v>
          </cell>
          <cell r="U28">
            <v>362361.95</v>
          </cell>
        </row>
        <row r="29">
          <cell r="A29" t="str">
            <v>PATIS2003</v>
          </cell>
          <cell r="B29" t="str">
            <v>PATIS</v>
          </cell>
          <cell r="C29">
            <v>2003</v>
          </cell>
          <cell r="D29">
            <v>4360738.53</v>
          </cell>
          <cell r="E29">
            <v>84819.5</v>
          </cell>
          <cell r="F29">
            <v>53003.45</v>
          </cell>
          <cell r="G29">
            <v>2464</v>
          </cell>
          <cell r="H29">
            <v>15079.56</v>
          </cell>
          <cell r="I29">
            <v>72715.960000000006</v>
          </cell>
          <cell r="J29">
            <v>4170331.32</v>
          </cell>
          <cell r="K29">
            <v>1731266.39</v>
          </cell>
          <cell r="M29">
            <v>392586.93999999994</v>
          </cell>
          <cell r="N29">
            <v>2810.67</v>
          </cell>
          <cell r="O29">
            <v>617690.98</v>
          </cell>
          <cell r="P29">
            <v>2900.43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386627.03</v>
          </cell>
        </row>
        <row r="30">
          <cell r="A30" t="str">
            <v>PATIS2004</v>
          </cell>
          <cell r="B30" t="str">
            <v>PATIS</v>
          </cell>
          <cell r="C30">
            <v>2004</v>
          </cell>
          <cell r="D30">
            <v>4564812.3600000003</v>
          </cell>
          <cell r="E30">
            <v>76933.62</v>
          </cell>
          <cell r="F30">
            <v>38978.82</v>
          </cell>
          <cell r="G30">
            <v>13.84</v>
          </cell>
          <cell r="H30">
            <v>12069.64</v>
          </cell>
          <cell r="I30">
            <v>200859.32</v>
          </cell>
          <cell r="J30">
            <v>4226547.4000000004</v>
          </cell>
          <cell r="K30">
            <v>1919648.45</v>
          </cell>
          <cell r="M30">
            <v>441112.20999999996</v>
          </cell>
          <cell r="N30">
            <v>3414.09</v>
          </cell>
          <cell r="O30">
            <v>725596.77</v>
          </cell>
          <cell r="P30">
            <v>7447.62</v>
          </cell>
          <cell r="Q30">
            <v>6551</v>
          </cell>
          <cell r="R30">
            <v>0</v>
          </cell>
          <cell r="S30">
            <v>0</v>
          </cell>
          <cell r="T30">
            <v>0</v>
          </cell>
          <cell r="U30">
            <v>422647.52</v>
          </cell>
        </row>
        <row r="31">
          <cell r="A31" t="str">
            <v>PATIS2005</v>
          </cell>
          <cell r="B31" t="str">
            <v>PATIS</v>
          </cell>
          <cell r="C31">
            <v>2005</v>
          </cell>
          <cell r="D31">
            <v>6025609.4199999999</v>
          </cell>
          <cell r="E31">
            <v>80116.22</v>
          </cell>
          <cell r="F31">
            <v>79211.22</v>
          </cell>
          <cell r="G31">
            <v>640</v>
          </cell>
          <cell r="H31">
            <v>26506.61</v>
          </cell>
          <cell r="I31">
            <v>162254.60999999999</v>
          </cell>
          <cell r="J31">
            <v>5592450.1900000004</v>
          </cell>
          <cell r="K31">
            <v>2399569.9</v>
          </cell>
          <cell r="M31">
            <v>609725.73</v>
          </cell>
          <cell r="N31">
            <v>6270.39</v>
          </cell>
          <cell r="O31">
            <v>855580.07</v>
          </cell>
          <cell r="P31">
            <v>105219.86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535936.26</v>
          </cell>
        </row>
        <row r="32">
          <cell r="A32" t="str">
            <v>PATIS2006</v>
          </cell>
          <cell r="B32" t="str">
            <v>PATIS</v>
          </cell>
          <cell r="C32">
            <v>2006</v>
          </cell>
          <cell r="D32">
            <v>6586331.6500000004</v>
          </cell>
          <cell r="E32">
            <v>94779.59</v>
          </cell>
          <cell r="F32">
            <v>90319.59</v>
          </cell>
          <cell r="G32">
            <v>1080</v>
          </cell>
          <cell r="H32">
            <v>43040.59</v>
          </cell>
          <cell r="I32">
            <v>123964.23</v>
          </cell>
          <cell r="J32">
            <v>6230798.8499999996</v>
          </cell>
          <cell r="K32">
            <v>2662869.81</v>
          </cell>
          <cell r="M32">
            <v>667040.86</v>
          </cell>
          <cell r="N32">
            <v>8879.59</v>
          </cell>
          <cell r="P32">
            <v>4827.7</v>
          </cell>
          <cell r="Q32">
            <v>319000</v>
          </cell>
          <cell r="R32">
            <v>0</v>
          </cell>
          <cell r="S32">
            <v>305000</v>
          </cell>
          <cell r="T32">
            <v>0</v>
          </cell>
          <cell r="U32">
            <v>595809.01</v>
          </cell>
        </row>
        <row r="33">
          <cell r="A33" t="str">
            <v>PATIS2007</v>
          </cell>
          <cell r="B33" t="str">
            <v>PATIS</v>
          </cell>
          <cell r="C33">
            <v>2007</v>
          </cell>
          <cell r="D33">
            <v>7401505.4800000004</v>
          </cell>
          <cell r="E33">
            <v>157254.12</v>
          </cell>
          <cell r="F33">
            <v>156084.12</v>
          </cell>
          <cell r="G33">
            <v>2000.75</v>
          </cell>
          <cell r="H33">
            <v>99632.54</v>
          </cell>
          <cell r="I33">
            <v>128819.9</v>
          </cell>
          <cell r="J33">
            <v>6953503.0999999996</v>
          </cell>
          <cell r="K33">
            <v>3075013.42</v>
          </cell>
          <cell r="M33">
            <v>750424.40999999992</v>
          </cell>
          <cell r="N33">
            <v>12500.710000000001</v>
          </cell>
          <cell r="P33">
            <v>33805.230000000003</v>
          </cell>
          <cell r="Q33">
            <v>21601.96</v>
          </cell>
          <cell r="R33">
            <v>0</v>
          </cell>
          <cell r="S33">
            <v>21601.96</v>
          </cell>
          <cell r="T33">
            <v>0</v>
          </cell>
          <cell r="U33">
            <v>942241.4</v>
          </cell>
        </row>
        <row r="34">
          <cell r="A34" t="str">
            <v>PATIS2008</v>
          </cell>
          <cell r="B34" t="str">
            <v>PATIS</v>
          </cell>
          <cell r="C34">
            <v>2008</v>
          </cell>
          <cell r="D34">
            <v>9959227.5700000003</v>
          </cell>
          <cell r="E34">
            <v>120063</v>
          </cell>
          <cell r="F34">
            <v>118569</v>
          </cell>
          <cell r="G34">
            <v>1005.36</v>
          </cell>
          <cell r="H34">
            <v>69981.81</v>
          </cell>
          <cell r="I34">
            <v>244726.9</v>
          </cell>
          <cell r="J34">
            <v>9424637.8300000001</v>
          </cell>
          <cell r="K34">
            <v>3791311.49</v>
          </cell>
          <cell r="M34">
            <v>881955.55</v>
          </cell>
          <cell r="N34">
            <v>16797.710000000003</v>
          </cell>
          <cell r="P34">
            <v>5675.28</v>
          </cell>
          <cell r="Q34">
            <v>126668</v>
          </cell>
          <cell r="R34">
            <v>0</v>
          </cell>
          <cell r="S34">
            <v>126668</v>
          </cell>
          <cell r="T34">
            <v>0</v>
          </cell>
          <cell r="U34">
            <v>1014066.87</v>
          </cell>
        </row>
        <row r="35">
          <cell r="A35" t="str">
            <v>PATIS2009</v>
          </cell>
          <cell r="B35" t="str">
            <v>PATIS</v>
          </cell>
          <cell r="C35">
            <v>2009</v>
          </cell>
          <cell r="D35">
            <v>8936545.0899999999</v>
          </cell>
          <cell r="E35">
            <v>118942.58</v>
          </cell>
          <cell r="F35">
            <v>114422.58</v>
          </cell>
          <cell r="G35">
            <v>85.74</v>
          </cell>
          <cell r="H35">
            <v>71797.36</v>
          </cell>
          <cell r="I35">
            <v>266641.21999999997</v>
          </cell>
          <cell r="J35">
            <v>8234159.1399999997</v>
          </cell>
          <cell r="K35">
            <v>3561872.88</v>
          </cell>
          <cell r="M35">
            <v>783687.37</v>
          </cell>
          <cell r="N35">
            <v>23513.510000000002</v>
          </cell>
          <cell r="P35">
            <v>155145.28</v>
          </cell>
          <cell r="Q35">
            <v>1035589.53</v>
          </cell>
          <cell r="R35">
            <v>0</v>
          </cell>
          <cell r="S35">
            <v>1035589.53</v>
          </cell>
          <cell r="T35">
            <v>0</v>
          </cell>
          <cell r="U35">
            <v>1051016.57</v>
          </cell>
        </row>
        <row r="36">
          <cell r="A36" t="str">
            <v>PATIS2010</v>
          </cell>
          <cell r="B36" t="str">
            <v>PATIS</v>
          </cell>
          <cell r="C36">
            <v>2010</v>
          </cell>
          <cell r="D36">
            <v>10930789.07</v>
          </cell>
          <cell r="E36">
            <v>125977.32</v>
          </cell>
          <cell r="F36">
            <v>123951.46</v>
          </cell>
          <cell r="G36">
            <v>1532</v>
          </cell>
          <cell r="H36">
            <v>54492.22</v>
          </cell>
          <cell r="I36">
            <v>263904.98</v>
          </cell>
          <cell r="J36">
            <v>10282880.57</v>
          </cell>
          <cell r="K36">
            <v>3826711.99</v>
          </cell>
          <cell r="M36">
            <v>986225.27999999991</v>
          </cell>
          <cell r="N36">
            <v>29154.09</v>
          </cell>
          <cell r="P36">
            <v>3413.33</v>
          </cell>
          <cell r="Q36">
            <v>100000</v>
          </cell>
          <cell r="R36">
            <v>0</v>
          </cell>
          <cell r="S36">
            <v>100000</v>
          </cell>
          <cell r="T36">
            <v>0</v>
          </cell>
          <cell r="U36">
            <v>1167991.1100000001</v>
          </cell>
        </row>
        <row r="37">
          <cell r="A37" t="str">
            <v>PATIS2011</v>
          </cell>
          <cell r="B37" t="str">
            <v>PATIS</v>
          </cell>
          <cell r="C37">
            <v>2011</v>
          </cell>
          <cell r="D37">
            <v>12473583.539999999</v>
          </cell>
          <cell r="E37">
            <v>83916.73</v>
          </cell>
          <cell r="F37">
            <v>83911.73</v>
          </cell>
          <cell r="G37">
            <v>4716.45</v>
          </cell>
          <cell r="H37">
            <v>47328</v>
          </cell>
          <cell r="I37">
            <v>206364.55</v>
          </cell>
          <cell r="J37">
            <v>11787941</v>
          </cell>
          <cell r="K37">
            <v>4702971.28</v>
          </cell>
          <cell r="M37">
            <v>1094389.05</v>
          </cell>
          <cell r="N37">
            <v>36642.04</v>
          </cell>
          <cell r="P37">
            <v>261.69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1422774.36</v>
          </cell>
        </row>
        <row r="38">
          <cell r="A38" t="str">
            <v>PATIS2012</v>
          </cell>
          <cell r="B38" t="str">
            <v>PATIS</v>
          </cell>
          <cell r="C38">
            <v>2012</v>
          </cell>
          <cell r="D38">
            <v>12301877.17</v>
          </cell>
          <cell r="E38">
            <v>224022.31</v>
          </cell>
          <cell r="F38">
            <v>223216.48</v>
          </cell>
          <cell r="G38">
            <v>93810.31</v>
          </cell>
          <cell r="H38">
            <v>65068.78</v>
          </cell>
          <cell r="I38">
            <v>209695.31</v>
          </cell>
          <cell r="J38">
            <v>11501990.029999999</v>
          </cell>
          <cell r="K38">
            <v>4845568.3899999997</v>
          </cell>
          <cell r="M38">
            <v>1089579.0899999999</v>
          </cell>
          <cell r="N38">
            <v>42419.59</v>
          </cell>
          <cell r="P38">
            <v>39921.760000000002</v>
          </cell>
          <cell r="Q38">
            <v>78425.259999999995</v>
          </cell>
          <cell r="R38">
            <v>0</v>
          </cell>
          <cell r="S38">
            <v>78425.259999999995</v>
          </cell>
          <cell r="T38">
            <v>0</v>
          </cell>
          <cell r="U38">
            <v>1442016.83</v>
          </cell>
        </row>
        <row r="39">
          <cell r="A39" t="str">
            <v>PATIS2013</v>
          </cell>
          <cell r="B39" t="str">
            <v>PATIS</v>
          </cell>
          <cell r="C39">
            <v>2013</v>
          </cell>
          <cell r="D39">
            <v>12916262.25</v>
          </cell>
          <cell r="E39">
            <v>132387.78</v>
          </cell>
          <cell r="F39">
            <v>128658.94</v>
          </cell>
          <cell r="G39">
            <v>19182.060000000001</v>
          </cell>
          <cell r="H39">
            <v>13246.17</v>
          </cell>
          <cell r="I39">
            <v>168803.03</v>
          </cell>
          <cell r="J39">
            <v>12343989.880000001</v>
          </cell>
          <cell r="K39">
            <v>5204949.18</v>
          </cell>
          <cell r="M39">
            <v>1313688.25</v>
          </cell>
          <cell r="N39">
            <v>50511.729999999996</v>
          </cell>
          <cell r="P39">
            <v>29737.81</v>
          </cell>
          <cell r="Q39">
            <v>163200</v>
          </cell>
          <cell r="S39">
            <v>163200</v>
          </cell>
        </row>
        <row r="40">
          <cell r="A40" t="str">
            <v>PATIS2014</v>
          </cell>
          <cell r="B40" t="str">
            <v>PATIS</v>
          </cell>
          <cell r="C40">
            <v>2014</v>
          </cell>
          <cell r="D40">
            <v>14227187.51</v>
          </cell>
          <cell r="E40">
            <v>224659.5</v>
          </cell>
          <cell r="F40">
            <v>221507.5</v>
          </cell>
          <cell r="G40">
            <v>1139.03</v>
          </cell>
          <cell r="H40">
            <v>58057.75</v>
          </cell>
          <cell r="I40">
            <v>225013.44</v>
          </cell>
          <cell r="J40">
            <v>13230457.15</v>
          </cell>
          <cell r="K40">
            <v>5613685.1399999997</v>
          </cell>
          <cell r="M40">
            <v>1386409.9100000001</v>
          </cell>
          <cell r="N40">
            <v>61288.289999999994</v>
          </cell>
          <cell r="P40">
            <v>65340.160000000003</v>
          </cell>
          <cell r="Q40">
            <v>1134685.3899999999</v>
          </cell>
          <cell r="S40">
            <v>954365.39</v>
          </cell>
        </row>
        <row r="41">
          <cell r="A41" t="str">
            <v>BARÃO DO TRIUNFO2002</v>
          </cell>
          <cell r="B41" t="str">
            <v>BARÃO DO TRIUNFO</v>
          </cell>
          <cell r="C41">
            <v>2002</v>
          </cell>
          <cell r="D41">
            <v>3836694.91</v>
          </cell>
          <cell r="E41">
            <v>85776.18</v>
          </cell>
          <cell r="F41">
            <v>71393.95</v>
          </cell>
          <cell r="G41">
            <v>25402.39</v>
          </cell>
          <cell r="H41">
            <v>12924.21</v>
          </cell>
          <cell r="I41">
            <v>61589.58</v>
          </cell>
          <cell r="J41">
            <v>3535322.3</v>
          </cell>
          <cell r="K41">
            <v>1478866.14</v>
          </cell>
          <cell r="M41">
            <v>741599.86</v>
          </cell>
          <cell r="N41">
            <v>57020.01</v>
          </cell>
          <cell r="O41">
            <v>513980.26</v>
          </cell>
          <cell r="P41">
            <v>99321.85</v>
          </cell>
          <cell r="Q41">
            <v>145093</v>
          </cell>
          <cell r="R41">
            <v>0</v>
          </cell>
          <cell r="S41">
            <v>102000</v>
          </cell>
          <cell r="T41">
            <v>43093</v>
          </cell>
          <cell r="U41">
            <v>389150.62</v>
          </cell>
        </row>
        <row r="42">
          <cell r="A42" t="str">
            <v>BARÃO DO TRIUNFO2003</v>
          </cell>
          <cell r="B42" t="str">
            <v>BARÃO DO TRIUNFO</v>
          </cell>
          <cell r="C42">
            <v>2003</v>
          </cell>
          <cell r="D42">
            <v>4954620.92</v>
          </cell>
          <cell r="E42">
            <v>131564.87</v>
          </cell>
          <cell r="F42">
            <v>113402.27</v>
          </cell>
          <cell r="G42">
            <v>31174.3</v>
          </cell>
          <cell r="H42">
            <v>17938.169999999998</v>
          </cell>
          <cell r="I42">
            <v>102719.34</v>
          </cell>
          <cell r="J42">
            <v>4514760.09</v>
          </cell>
          <cell r="K42">
            <v>1542973.07</v>
          </cell>
          <cell r="M42">
            <v>968442.72</v>
          </cell>
          <cell r="N42">
            <v>76216.77</v>
          </cell>
          <cell r="O42">
            <v>934350.4</v>
          </cell>
          <cell r="P42">
            <v>83108.06</v>
          </cell>
          <cell r="Q42">
            <v>1600</v>
          </cell>
          <cell r="R42">
            <v>0</v>
          </cell>
          <cell r="S42">
            <v>0</v>
          </cell>
          <cell r="T42">
            <v>0</v>
          </cell>
          <cell r="U42">
            <v>449096.24</v>
          </cell>
        </row>
        <row r="43">
          <cell r="A43" t="str">
            <v>BARÃO DO TRIUNFO2004</v>
          </cell>
          <cell r="B43" t="str">
            <v>BARÃO DO TRIUNFO</v>
          </cell>
          <cell r="C43">
            <v>2004</v>
          </cell>
          <cell r="D43">
            <v>5076963.78</v>
          </cell>
          <cell r="E43">
            <v>125330.7</v>
          </cell>
          <cell r="F43">
            <v>101328.5</v>
          </cell>
          <cell r="G43">
            <v>26574.53</v>
          </cell>
          <cell r="H43">
            <v>28830.13</v>
          </cell>
          <cell r="I43">
            <v>243672.27</v>
          </cell>
          <cell r="J43">
            <v>4527157.09</v>
          </cell>
          <cell r="K43">
            <v>1711338.86</v>
          </cell>
          <cell r="M43">
            <v>951371.05</v>
          </cell>
          <cell r="N43">
            <v>110990.39999999999</v>
          </cell>
          <cell r="O43">
            <v>967310.27</v>
          </cell>
          <cell r="P43">
            <v>66670.09</v>
          </cell>
          <cell r="Q43">
            <v>1600</v>
          </cell>
          <cell r="R43">
            <v>0</v>
          </cell>
          <cell r="S43">
            <v>0</v>
          </cell>
          <cell r="T43">
            <v>1600</v>
          </cell>
          <cell r="U43">
            <v>493320.71</v>
          </cell>
        </row>
        <row r="44">
          <cell r="A44" t="str">
            <v>BARÃO DO TRIUNFO2005</v>
          </cell>
          <cell r="B44" t="str">
            <v>BARÃO DO TRIUNFO</v>
          </cell>
          <cell r="C44">
            <v>2005</v>
          </cell>
          <cell r="D44">
            <v>6439500.0800000001</v>
          </cell>
          <cell r="E44">
            <v>143042.45000000001</v>
          </cell>
          <cell r="F44">
            <v>115460.97</v>
          </cell>
          <cell r="G44">
            <v>30857.16</v>
          </cell>
          <cell r="H44">
            <v>37345.54</v>
          </cell>
          <cell r="I44">
            <v>30232.62</v>
          </cell>
          <cell r="J44">
            <v>6041154.2800000003</v>
          </cell>
          <cell r="K44">
            <v>2140962.5299999998</v>
          </cell>
          <cell r="M44">
            <v>1371992.83</v>
          </cell>
          <cell r="N44">
            <v>134301.04</v>
          </cell>
          <cell r="O44">
            <v>1156789.96</v>
          </cell>
          <cell r="P44">
            <v>35704.65</v>
          </cell>
          <cell r="Q44">
            <v>213424.02</v>
          </cell>
          <cell r="R44">
            <v>60000</v>
          </cell>
          <cell r="S44">
            <v>152825.01999999999</v>
          </cell>
          <cell r="T44">
            <v>0</v>
          </cell>
          <cell r="U44">
            <v>616845.46</v>
          </cell>
        </row>
        <row r="45">
          <cell r="A45" t="str">
            <v>BARÃO DO TRIUNFO2006</v>
          </cell>
          <cell r="B45" t="str">
            <v>BARÃO DO TRIUNFO</v>
          </cell>
          <cell r="C45">
            <v>2006</v>
          </cell>
          <cell r="D45">
            <v>6915283.9299999997</v>
          </cell>
          <cell r="E45">
            <v>164348.35999999999</v>
          </cell>
          <cell r="F45">
            <v>140980.29</v>
          </cell>
          <cell r="G45">
            <v>32672.33</v>
          </cell>
          <cell r="H45">
            <v>57797.88</v>
          </cell>
          <cell r="I45">
            <v>4200</v>
          </cell>
          <cell r="J45">
            <v>6602885.8899999997</v>
          </cell>
          <cell r="K45">
            <v>2377973.62</v>
          </cell>
          <cell r="M45">
            <v>1509009.77</v>
          </cell>
          <cell r="N45">
            <v>139452.23000000001</v>
          </cell>
          <cell r="O45">
            <v>1186587.42</v>
          </cell>
          <cell r="P45">
            <v>66781.58</v>
          </cell>
          <cell r="Q45">
            <v>225095</v>
          </cell>
          <cell r="R45">
            <v>188000</v>
          </cell>
          <cell r="S45">
            <v>0</v>
          </cell>
          <cell r="T45">
            <v>0</v>
          </cell>
          <cell r="U45">
            <v>682811.39</v>
          </cell>
        </row>
        <row r="46">
          <cell r="A46" t="str">
            <v>BARÃO DO TRIUNFO2007</v>
          </cell>
          <cell r="B46" t="str">
            <v>BARÃO DO TRIUNFO</v>
          </cell>
          <cell r="C46">
            <v>2007</v>
          </cell>
          <cell r="D46">
            <v>7913417.0700000003</v>
          </cell>
          <cell r="E46">
            <v>165442.49</v>
          </cell>
          <cell r="F46">
            <v>133640.9</v>
          </cell>
          <cell r="G46">
            <v>32220.87</v>
          </cell>
          <cell r="H46">
            <v>54118.61</v>
          </cell>
          <cell r="I46">
            <v>3000</v>
          </cell>
          <cell r="J46">
            <v>7405458.0199999996</v>
          </cell>
          <cell r="K46">
            <v>2754051.54</v>
          </cell>
          <cell r="M46">
            <v>1507142.6300000001</v>
          </cell>
          <cell r="N46">
            <v>140798.79999999999</v>
          </cell>
          <cell r="O46">
            <v>1312678.74</v>
          </cell>
          <cell r="P46">
            <v>47860.73</v>
          </cell>
          <cell r="Q46">
            <v>230</v>
          </cell>
          <cell r="R46">
            <v>0</v>
          </cell>
          <cell r="S46">
            <v>0</v>
          </cell>
          <cell r="T46">
            <v>0</v>
          </cell>
          <cell r="U46">
            <v>862325.37</v>
          </cell>
        </row>
        <row r="47">
          <cell r="A47" t="str">
            <v>BARÃO DO TRIUNFO2008</v>
          </cell>
          <cell r="B47" t="str">
            <v>BARÃO DO TRIUNFO</v>
          </cell>
          <cell r="C47">
            <v>2008</v>
          </cell>
          <cell r="D47">
            <v>10103651.16</v>
          </cell>
          <cell r="E47">
            <v>218037.28</v>
          </cell>
          <cell r="F47">
            <v>187104.14</v>
          </cell>
          <cell r="G47">
            <v>31949.75</v>
          </cell>
          <cell r="H47">
            <v>74249.820000000007</v>
          </cell>
          <cell r="I47">
            <v>301493.73</v>
          </cell>
          <cell r="J47">
            <v>9146220.4499999993</v>
          </cell>
          <cell r="K47">
            <v>3441130.64</v>
          </cell>
          <cell r="M47">
            <v>1806351.37</v>
          </cell>
          <cell r="N47">
            <v>149889.19</v>
          </cell>
          <cell r="O47">
            <v>1662591.69</v>
          </cell>
          <cell r="P47">
            <v>74491.45</v>
          </cell>
          <cell r="Q47">
            <v>113526</v>
          </cell>
          <cell r="R47">
            <v>0</v>
          </cell>
          <cell r="S47">
            <v>0</v>
          </cell>
          <cell r="T47">
            <v>0</v>
          </cell>
          <cell r="U47">
            <v>1179643.73</v>
          </cell>
        </row>
        <row r="48">
          <cell r="A48" t="str">
            <v>BARÃO DO TRIUNFO2009</v>
          </cell>
          <cell r="B48" t="str">
            <v>BARÃO DO TRIUNFO</v>
          </cell>
          <cell r="C48">
            <v>2009</v>
          </cell>
          <cell r="D48">
            <v>10433992.48</v>
          </cell>
          <cell r="E48">
            <v>215943.08</v>
          </cell>
          <cell r="F48">
            <v>173944.7</v>
          </cell>
          <cell r="G48">
            <v>36938.559999999998</v>
          </cell>
          <cell r="H48">
            <v>68273.899999999994</v>
          </cell>
          <cell r="I48">
            <v>231248.08</v>
          </cell>
          <cell r="J48">
            <v>9376920.6799999997</v>
          </cell>
          <cell r="K48">
            <v>3225383.91</v>
          </cell>
          <cell r="M48">
            <v>1682780.71</v>
          </cell>
          <cell r="N48">
            <v>162196.15</v>
          </cell>
          <cell r="O48">
            <v>1815424.54</v>
          </cell>
          <cell r="P48">
            <v>187159.93</v>
          </cell>
          <cell r="Q48">
            <v>1453050</v>
          </cell>
          <cell r="R48">
            <v>1410050</v>
          </cell>
          <cell r="S48">
            <v>0</v>
          </cell>
          <cell r="T48">
            <v>0</v>
          </cell>
          <cell r="U48">
            <v>1240772.24</v>
          </cell>
        </row>
        <row r="49">
          <cell r="A49" t="str">
            <v>BARÃO DO TRIUNFO2010</v>
          </cell>
          <cell r="B49" t="str">
            <v>BARÃO DO TRIUNFO</v>
          </cell>
          <cell r="C49">
            <v>2010</v>
          </cell>
          <cell r="D49">
            <v>13917717.24</v>
          </cell>
          <cell r="E49">
            <v>246423.85</v>
          </cell>
          <cell r="F49">
            <v>213589.99</v>
          </cell>
          <cell r="G49">
            <v>36362.25</v>
          </cell>
          <cell r="H49">
            <v>81240.97</v>
          </cell>
          <cell r="I49">
            <v>457201.77</v>
          </cell>
          <cell r="J49">
            <v>12525285.34</v>
          </cell>
          <cell r="K49">
            <v>3463901.55</v>
          </cell>
          <cell r="M49">
            <v>1984053.72</v>
          </cell>
          <cell r="N49">
            <v>175489.67</v>
          </cell>
          <cell r="O49">
            <v>2317565.7000000002</v>
          </cell>
          <cell r="P49">
            <v>92366.55</v>
          </cell>
          <cell r="Q49">
            <v>180950</v>
          </cell>
          <cell r="R49">
            <v>0</v>
          </cell>
          <cell r="S49">
            <v>160000</v>
          </cell>
          <cell r="T49">
            <v>0</v>
          </cell>
          <cell r="U49">
            <v>1379789.51</v>
          </cell>
        </row>
        <row r="50">
          <cell r="A50" t="str">
            <v>BARÃO DO TRIUNFO2011</v>
          </cell>
          <cell r="B50" t="str">
            <v>BARÃO DO TRIUNFO</v>
          </cell>
          <cell r="C50">
            <v>2011</v>
          </cell>
          <cell r="D50">
            <v>14414523.4</v>
          </cell>
          <cell r="E50">
            <v>395473.97</v>
          </cell>
          <cell r="F50">
            <v>347307.15</v>
          </cell>
          <cell r="G50">
            <v>35708.870000000003</v>
          </cell>
          <cell r="H50">
            <v>196228.97</v>
          </cell>
          <cell r="I50">
            <v>528078.01</v>
          </cell>
          <cell r="J50">
            <v>12395693.630000001</v>
          </cell>
          <cell r="K50">
            <v>4279550.66</v>
          </cell>
          <cell r="M50">
            <v>2282567.8099999996</v>
          </cell>
          <cell r="N50">
            <v>207998.69</v>
          </cell>
          <cell r="O50">
            <v>2689091.51</v>
          </cell>
          <cell r="P50">
            <v>104117.94</v>
          </cell>
          <cell r="Q50">
            <v>81700</v>
          </cell>
          <cell r="R50">
            <v>0</v>
          </cell>
          <cell r="S50">
            <v>0</v>
          </cell>
          <cell r="T50">
            <v>0</v>
          </cell>
          <cell r="U50">
            <v>1657440.6</v>
          </cell>
        </row>
        <row r="51">
          <cell r="A51" t="str">
            <v>BARÃO DO TRIUNFO2012</v>
          </cell>
          <cell r="B51" t="str">
            <v>BARÃO DO TRIUNFO</v>
          </cell>
          <cell r="C51">
            <v>2012</v>
          </cell>
          <cell r="D51">
            <v>16510372.9</v>
          </cell>
          <cell r="E51">
            <v>460554.19</v>
          </cell>
          <cell r="F51">
            <v>408677.57</v>
          </cell>
          <cell r="G51">
            <v>38749.919999999998</v>
          </cell>
          <cell r="H51">
            <v>233576.6</v>
          </cell>
          <cell r="I51">
            <v>391290.91</v>
          </cell>
          <cell r="J51">
            <v>13932517.949999999</v>
          </cell>
          <cell r="K51">
            <v>4418141.04</v>
          </cell>
          <cell r="M51">
            <v>2457294.11</v>
          </cell>
          <cell r="N51">
            <v>191924.87</v>
          </cell>
          <cell r="O51">
            <v>2890726.39</v>
          </cell>
          <cell r="P51">
            <v>75239.89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1725990.98</v>
          </cell>
        </row>
        <row r="52">
          <cell r="A52" t="str">
            <v>BARÃO DO TRIUNFO2013</v>
          </cell>
          <cell r="B52" t="str">
            <v>BARÃO DO TRIUNFO</v>
          </cell>
          <cell r="C52">
            <v>2013</v>
          </cell>
          <cell r="D52">
            <v>17840532.969999999</v>
          </cell>
          <cell r="E52">
            <v>673973.68</v>
          </cell>
          <cell r="G52">
            <v>39618.22</v>
          </cell>
          <cell r="H52">
            <v>422020.34</v>
          </cell>
          <cell r="I52">
            <v>593057.91</v>
          </cell>
          <cell r="J52">
            <v>15659576.35</v>
          </cell>
          <cell r="K52">
            <v>4745462.25</v>
          </cell>
          <cell r="M52">
            <v>2522564.61</v>
          </cell>
          <cell r="N52">
            <v>301335.81</v>
          </cell>
          <cell r="P52">
            <v>79435.77</v>
          </cell>
          <cell r="Q52">
            <v>1601975</v>
          </cell>
          <cell r="S52">
            <v>1439480</v>
          </cell>
        </row>
        <row r="53">
          <cell r="A53" t="str">
            <v>BARÃO DO TRIUNFO2014</v>
          </cell>
          <cell r="B53" t="str">
            <v>BARÃO DO TRIUNFO</v>
          </cell>
          <cell r="C53">
            <v>2014</v>
          </cell>
          <cell r="D53">
            <v>19042353.629999999</v>
          </cell>
          <cell r="E53">
            <v>740380.18</v>
          </cell>
          <cell r="F53">
            <v>712298.95</v>
          </cell>
          <cell r="G53">
            <v>39832.550000000003</v>
          </cell>
          <cell r="H53">
            <v>443945.99</v>
          </cell>
          <cell r="I53">
            <v>616212.81999999995</v>
          </cell>
          <cell r="J53">
            <v>16230468.130000001</v>
          </cell>
          <cell r="K53">
            <v>5103649.71</v>
          </cell>
          <cell r="M53">
            <v>2758860.54</v>
          </cell>
          <cell r="N53">
            <v>234542.33</v>
          </cell>
          <cell r="P53">
            <v>75792.61</v>
          </cell>
        </row>
        <row r="54">
          <cell r="A54" t="str">
            <v>BUTIÁ2002</v>
          </cell>
          <cell r="B54" t="str">
            <v>BUTIÁ</v>
          </cell>
          <cell r="C54">
            <v>2002</v>
          </cell>
          <cell r="D54">
            <v>10942450.25</v>
          </cell>
          <cell r="E54">
            <v>760102.94</v>
          </cell>
          <cell r="F54">
            <v>653477.71</v>
          </cell>
          <cell r="G54">
            <v>150163.25</v>
          </cell>
          <cell r="H54">
            <v>401555.6</v>
          </cell>
          <cell r="I54">
            <v>0</v>
          </cell>
          <cell r="J54">
            <v>9140174.8399999999</v>
          </cell>
          <cell r="K54">
            <v>3426487.15</v>
          </cell>
          <cell r="M54">
            <v>1542773.92</v>
          </cell>
          <cell r="N54">
            <v>214800.41</v>
          </cell>
          <cell r="O54">
            <v>2094132.69</v>
          </cell>
          <cell r="P54">
            <v>905908.46</v>
          </cell>
          <cell r="Q54">
            <v>886137.64</v>
          </cell>
          <cell r="R54">
            <v>0</v>
          </cell>
          <cell r="S54">
            <v>852687.64</v>
          </cell>
          <cell r="T54">
            <v>0</v>
          </cell>
          <cell r="U54">
            <v>881345.08</v>
          </cell>
        </row>
        <row r="55">
          <cell r="A55" t="str">
            <v>BUTIÁ2003</v>
          </cell>
          <cell r="B55" t="str">
            <v>BUTIÁ</v>
          </cell>
          <cell r="C55">
            <v>2003</v>
          </cell>
          <cell r="D55">
            <v>12230664.460000001</v>
          </cell>
          <cell r="E55">
            <v>1030060.58</v>
          </cell>
          <cell r="F55">
            <v>859020.25</v>
          </cell>
          <cell r="G55">
            <v>173662.73</v>
          </cell>
          <cell r="H55">
            <v>545245.18999999994</v>
          </cell>
          <cell r="I55">
            <v>0</v>
          </cell>
          <cell r="J55">
            <v>10346028.109999999</v>
          </cell>
          <cell r="K55">
            <v>3456294.64</v>
          </cell>
          <cell r="M55">
            <v>2205766.1</v>
          </cell>
          <cell r="N55">
            <v>241987.7</v>
          </cell>
          <cell r="O55">
            <v>2281473.9300000002</v>
          </cell>
          <cell r="P55">
            <v>613528.99</v>
          </cell>
          <cell r="Q55">
            <v>114069.4</v>
          </cell>
          <cell r="R55">
            <v>0</v>
          </cell>
          <cell r="S55">
            <v>114069.4</v>
          </cell>
          <cell r="T55">
            <v>0</v>
          </cell>
          <cell r="U55">
            <v>1000172.5</v>
          </cell>
        </row>
        <row r="56">
          <cell r="A56" t="str">
            <v>BUTIÁ2004</v>
          </cell>
          <cell r="B56" t="str">
            <v>BUTIÁ</v>
          </cell>
          <cell r="C56">
            <v>2004</v>
          </cell>
          <cell r="D56">
            <v>13070575</v>
          </cell>
          <cell r="E56">
            <v>1031115</v>
          </cell>
          <cell r="F56">
            <v>900337</v>
          </cell>
          <cell r="G56">
            <v>178815</v>
          </cell>
          <cell r="H56">
            <v>536322</v>
          </cell>
          <cell r="I56">
            <v>0</v>
          </cell>
          <cell r="J56">
            <v>11387996</v>
          </cell>
          <cell r="K56">
            <v>3696169.02</v>
          </cell>
          <cell r="M56">
            <v>2289998</v>
          </cell>
          <cell r="N56">
            <v>294983</v>
          </cell>
          <cell r="O56">
            <v>2623226</v>
          </cell>
          <cell r="P56">
            <v>434201</v>
          </cell>
          <cell r="Q56">
            <v>112047</v>
          </cell>
          <cell r="R56">
            <v>0</v>
          </cell>
          <cell r="S56">
            <v>112047</v>
          </cell>
          <cell r="T56">
            <v>0</v>
          </cell>
          <cell r="U56">
            <v>1049922</v>
          </cell>
        </row>
        <row r="57">
          <cell r="A57" t="str">
            <v>BUTIÁ2005</v>
          </cell>
          <cell r="B57" t="str">
            <v>BUTIÁ</v>
          </cell>
          <cell r="C57">
            <v>2005</v>
          </cell>
          <cell r="D57">
            <v>15243403.560000001</v>
          </cell>
          <cell r="E57">
            <v>1368524.76</v>
          </cell>
          <cell r="F57">
            <v>1230994.69</v>
          </cell>
          <cell r="G57">
            <v>179137.48</v>
          </cell>
          <cell r="H57">
            <v>692010.88</v>
          </cell>
          <cell r="I57">
            <v>116527.93</v>
          </cell>
          <cell r="J57">
            <v>13272668.140000001</v>
          </cell>
          <cell r="K57">
            <v>4464681.16</v>
          </cell>
          <cell r="M57">
            <v>2725909.6500000004</v>
          </cell>
          <cell r="N57">
            <v>333628.45</v>
          </cell>
          <cell r="O57">
            <v>2838155.84</v>
          </cell>
          <cell r="P57">
            <v>303489.03999999998</v>
          </cell>
          <cell r="Q57">
            <v>113964.92</v>
          </cell>
          <cell r="R57">
            <v>0</v>
          </cell>
          <cell r="S57">
            <v>113964.92</v>
          </cell>
          <cell r="T57">
            <v>0</v>
          </cell>
          <cell r="U57">
            <v>1291313.26</v>
          </cell>
        </row>
        <row r="58">
          <cell r="A58" t="str">
            <v>BUTIÁ2006</v>
          </cell>
          <cell r="B58" t="str">
            <v>BUTIÁ</v>
          </cell>
          <cell r="C58">
            <v>2006</v>
          </cell>
          <cell r="D58">
            <v>16405940.800000001</v>
          </cell>
          <cell r="E58">
            <v>1536567.02</v>
          </cell>
          <cell r="F58">
            <v>1379545.47</v>
          </cell>
          <cell r="G58">
            <v>218132.65</v>
          </cell>
          <cell r="H58">
            <v>856386.87</v>
          </cell>
          <cell r="I58">
            <v>127024.12</v>
          </cell>
          <cell r="J58">
            <v>14168187.939999999</v>
          </cell>
          <cell r="K58">
            <v>4777179.0999999996</v>
          </cell>
          <cell r="M58">
            <v>2661470.7300000004</v>
          </cell>
          <cell r="N58">
            <v>384020.34</v>
          </cell>
          <cell r="O58">
            <v>3037519.53</v>
          </cell>
          <cell r="P58">
            <v>336471.41</v>
          </cell>
          <cell r="Q58">
            <v>964493.46</v>
          </cell>
          <cell r="R58">
            <v>595148.93999999994</v>
          </cell>
          <cell r="S58">
            <v>342134.52</v>
          </cell>
          <cell r="T58">
            <v>0</v>
          </cell>
          <cell r="U58">
            <v>1331822.18</v>
          </cell>
        </row>
        <row r="59">
          <cell r="A59" t="str">
            <v>BUTIÁ2007</v>
          </cell>
          <cell r="B59" t="str">
            <v>BUTIÁ</v>
          </cell>
          <cell r="C59">
            <v>2007</v>
          </cell>
          <cell r="D59">
            <v>20316487.66</v>
          </cell>
          <cell r="E59">
            <v>1637829.95</v>
          </cell>
          <cell r="F59">
            <v>1461454.49</v>
          </cell>
          <cell r="G59">
            <v>235678.59</v>
          </cell>
          <cell r="H59">
            <v>942349.72</v>
          </cell>
          <cell r="I59">
            <v>125986.04</v>
          </cell>
          <cell r="J59">
            <v>17255565.629999999</v>
          </cell>
          <cell r="K59">
            <v>5319543.22</v>
          </cell>
          <cell r="M59">
            <v>2576582.7999999998</v>
          </cell>
          <cell r="N59">
            <v>378869.21</v>
          </cell>
          <cell r="O59">
            <v>3442251.91</v>
          </cell>
          <cell r="P59">
            <v>362647.88</v>
          </cell>
          <cell r="Q59">
            <v>237240</v>
          </cell>
          <cell r="R59">
            <v>59940</v>
          </cell>
          <cell r="S59">
            <v>177300</v>
          </cell>
          <cell r="T59">
            <v>0</v>
          </cell>
          <cell r="U59">
            <v>3467453.54</v>
          </cell>
        </row>
        <row r="60">
          <cell r="A60" t="str">
            <v>BUTIÁ2008</v>
          </cell>
          <cell r="B60" t="str">
            <v>BUTIÁ</v>
          </cell>
          <cell r="C60">
            <v>2008</v>
          </cell>
          <cell r="D60">
            <v>23118558.010000002</v>
          </cell>
          <cell r="E60">
            <v>2066243.21</v>
          </cell>
          <cell r="F60">
            <v>1840765.25</v>
          </cell>
          <cell r="G60">
            <v>281631.90999999997</v>
          </cell>
          <cell r="H60">
            <v>1262738</v>
          </cell>
          <cell r="I60">
            <v>135459.87</v>
          </cell>
          <cell r="J60">
            <v>19930669.989999998</v>
          </cell>
          <cell r="K60">
            <v>6882260.9699999997</v>
          </cell>
          <cell r="M60">
            <v>3294822.89</v>
          </cell>
          <cell r="N60">
            <v>468206.45000000007</v>
          </cell>
          <cell r="O60">
            <v>4418472.95</v>
          </cell>
          <cell r="P60">
            <v>741428.78</v>
          </cell>
          <cell r="Q60">
            <v>595323.76</v>
          </cell>
          <cell r="R60">
            <v>17165.48</v>
          </cell>
          <cell r="S60">
            <v>578158.28</v>
          </cell>
          <cell r="T60">
            <v>0</v>
          </cell>
          <cell r="U60">
            <v>2321351.71</v>
          </cell>
        </row>
        <row r="61">
          <cell r="A61" t="str">
            <v>BUTIÁ2009</v>
          </cell>
          <cell r="B61" t="str">
            <v>BUTIÁ</v>
          </cell>
          <cell r="C61">
            <v>2009</v>
          </cell>
          <cell r="D61">
            <v>25190671.710000001</v>
          </cell>
          <cell r="E61">
            <v>2429930.7799999998</v>
          </cell>
          <cell r="F61">
            <v>2103814.2799999998</v>
          </cell>
          <cell r="G61">
            <v>312440.53999999998</v>
          </cell>
          <cell r="H61">
            <v>1334420.97</v>
          </cell>
          <cell r="I61">
            <v>147225.32999999999</v>
          </cell>
          <cell r="J61">
            <v>21308453.399999999</v>
          </cell>
          <cell r="K61">
            <v>6450767.4800000004</v>
          </cell>
          <cell r="M61">
            <v>3362158.13</v>
          </cell>
          <cell r="N61">
            <v>613293.07999999996</v>
          </cell>
          <cell r="O61">
            <v>5128443.17</v>
          </cell>
          <cell r="P61">
            <v>1048311.72</v>
          </cell>
          <cell r="Q61">
            <v>274042.39</v>
          </cell>
          <cell r="R61">
            <v>70003.199999999997</v>
          </cell>
          <cell r="S61">
            <v>204039.19</v>
          </cell>
          <cell r="T61">
            <v>0</v>
          </cell>
          <cell r="U61">
            <v>2636966.94</v>
          </cell>
        </row>
        <row r="62">
          <cell r="A62" t="str">
            <v>BUTIÁ2010</v>
          </cell>
          <cell r="B62" t="str">
            <v>BUTIÁ</v>
          </cell>
          <cell r="C62">
            <v>2010</v>
          </cell>
          <cell r="D62">
            <v>28009098.649999999</v>
          </cell>
          <cell r="E62">
            <v>2495333.7400000002</v>
          </cell>
          <cell r="F62">
            <v>2120541.19</v>
          </cell>
          <cell r="G62">
            <v>344600.7</v>
          </cell>
          <cell r="H62">
            <v>1433003.03</v>
          </cell>
          <cell r="I62">
            <v>163469.98000000001</v>
          </cell>
          <cell r="J62">
            <v>24625935.039999999</v>
          </cell>
          <cell r="K62">
            <v>6927802.8099999996</v>
          </cell>
          <cell r="M62">
            <v>3625802.01</v>
          </cell>
          <cell r="N62">
            <v>649582.94999999995</v>
          </cell>
          <cell r="O62">
            <v>5899072.6100000003</v>
          </cell>
          <cell r="P62">
            <v>483037.48</v>
          </cell>
          <cell r="Q62">
            <v>1665440.32</v>
          </cell>
          <cell r="R62">
            <v>227845.72</v>
          </cell>
          <cell r="S62">
            <v>1372960</v>
          </cell>
          <cell r="T62">
            <v>0</v>
          </cell>
          <cell r="U62">
            <v>2846966.27</v>
          </cell>
        </row>
        <row r="63">
          <cell r="A63" t="str">
            <v>BUTIÁ2011</v>
          </cell>
          <cell r="B63" t="str">
            <v>BUTIÁ</v>
          </cell>
          <cell r="C63">
            <v>2011</v>
          </cell>
          <cell r="D63">
            <v>33858736.590000004</v>
          </cell>
          <cell r="E63">
            <v>3205474.65</v>
          </cell>
          <cell r="F63">
            <v>2892892.43</v>
          </cell>
          <cell r="G63">
            <v>352362.43</v>
          </cell>
          <cell r="H63">
            <v>2098544.0299999998</v>
          </cell>
          <cell r="I63">
            <v>167081.72</v>
          </cell>
          <cell r="J63">
            <v>29769541.079999998</v>
          </cell>
          <cell r="K63">
            <v>8559101.0299999993</v>
          </cell>
          <cell r="M63">
            <v>4394391.7100000009</v>
          </cell>
          <cell r="N63">
            <v>695214.38</v>
          </cell>
          <cell r="O63">
            <v>8736519.8100000005</v>
          </cell>
          <cell r="P63">
            <v>438349.83</v>
          </cell>
          <cell r="Q63">
            <v>1317758.8</v>
          </cell>
          <cell r="R63">
            <v>0</v>
          </cell>
          <cell r="S63">
            <v>1309540.19</v>
          </cell>
          <cell r="T63">
            <v>0</v>
          </cell>
          <cell r="U63">
            <v>5683489.3899999997</v>
          </cell>
        </row>
        <row r="64">
          <cell r="A64" t="str">
            <v>BUTIÁ2012</v>
          </cell>
          <cell r="B64" t="str">
            <v>BUTIÁ</v>
          </cell>
          <cell r="C64">
            <v>2012</v>
          </cell>
          <cell r="D64">
            <v>33506294.199999999</v>
          </cell>
          <cell r="E64">
            <v>3185203.96</v>
          </cell>
          <cell r="F64">
            <v>2831914.21</v>
          </cell>
          <cell r="G64">
            <v>365388.06</v>
          </cell>
          <cell r="H64">
            <v>1971439.83</v>
          </cell>
          <cell r="I64">
            <v>191296.41</v>
          </cell>
          <cell r="J64">
            <v>29501670.379999999</v>
          </cell>
          <cell r="K64">
            <v>8836281.7599999998</v>
          </cell>
          <cell r="M64">
            <v>5130730.04</v>
          </cell>
          <cell r="N64">
            <v>806189.17999999993</v>
          </cell>
          <cell r="O64">
            <v>6876118.8300000001</v>
          </cell>
          <cell r="P64">
            <v>421319.93</v>
          </cell>
          <cell r="Q64">
            <v>1081523.29</v>
          </cell>
          <cell r="R64">
            <v>129270.36</v>
          </cell>
          <cell r="S64">
            <v>877611.12</v>
          </cell>
          <cell r="T64">
            <v>0</v>
          </cell>
          <cell r="U64">
            <v>3684432.92</v>
          </cell>
        </row>
        <row r="65">
          <cell r="A65" t="str">
            <v>BUTIÁ2013</v>
          </cell>
          <cell r="B65" t="str">
            <v>BUTIÁ</v>
          </cell>
          <cell r="C65">
            <v>2013</v>
          </cell>
          <cell r="D65">
            <v>41235686.060000002</v>
          </cell>
          <cell r="E65">
            <v>3512101.44</v>
          </cell>
          <cell r="F65">
            <v>3098412.47</v>
          </cell>
          <cell r="G65">
            <v>447896.53</v>
          </cell>
          <cell r="H65">
            <v>1968783.41</v>
          </cell>
          <cell r="I65">
            <v>165774.96</v>
          </cell>
          <cell r="J65">
            <v>36170850.469999999</v>
          </cell>
          <cell r="K65">
            <v>9490924.3000000007</v>
          </cell>
          <cell r="M65">
            <v>6174988.8700000001</v>
          </cell>
          <cell r="N65">
            <v>840017.71999999986</v>
          </cell>
          <cell r="O65">
            <v>10539755.890000001</v>
          </cell>
          <cell r="P65">
            <v>943362.64</v>
          </cell>
          <cell r="Q65">
            <v>1536554.69</v>
          </cell>
          <cell r="R65">
            <v>474247.91</v>
          </cell>
          <cell r="S65">
            <v>1054231.77</v>
          </cell>
          <cell r="U65">
            <v>7060371.21</v>
          </cell>
        </row>
        <row r="66">
          <cell r="A66" t="str">
            <v>BUTIÁ2014</v>
          </cell>
          <cell r="B66" t="str">
            <v>BUTIÁ</v>
          </cell>
          <cell r="C66">
            <v>2014</v>
          </cell>
          <cell r="D66">
            <v>42647296.25</v>
          </cell>
          <cell r="E66">
            <v>3889871.11</v>
          </cell>
          <cell r="F66">
            <v>3224563.2</v>
          </cell>
          <cell r="G66">
            <v>485264.07</v>
          </cell>
          <cell r="H66">
            <v>2049403.46</v>
          </cell>
          <cell r="I66">
            <v>221821.3</v>
          </cell>
          <cell r="J66">
            <v>37648585.140000001</v>
          </cell>
          <cell r="K66">
            <v>10207299.220000001</v>
          </cell>
          <cell r="M66">
            <v>6292144.8899999997</v>
          </cell>
          <cell r="N66">
            <v>931151.88000000012</v>
          </cell>
          <cell r="O66">
            <v>8550083.6099999994</v>
          </cell>
          <cell r="P66">
            <v>615268.32999999996</v>
          </cell>
          <cell r="Q66">
            <v>1874947.67</v>
          </cell>
          <cell r="S66">
            <v>1805369.72</v>
          </cell>
          <cell r="U66">
            <v>-4526933.74</v>
          </cell>
        </row>
        <row r="67">
          <cell r="A67" t="str">
            <v>CHARQUEADAS2002</v>
          </cell>
          <cell r="B67" t="str">
            <v>CHARQUEADAS</v>
          </cell>
          <cell r="C67">
            <v>2002</v>
          </cell>
          <cell r="D67">
            <v>19550194</v>
          </cell>
          <cell r="E67">
            <v>1639496.46</v>
          </cell>
          <cell r="F67">
            <v>1558017.63</v>
          </cell>
          <cell r="G67">
            <v>645931.73</v>
          </cell>
          <cell r="H67">
            <v>643943.09</v>
          </cell>
          <cell r="I67">
            <v>99736.55</v>
          </cell>
          <cell r="J67">
            <v>16388181.789999999</v>
          </cell>
          <cell r="K67">
            <v>3940687.47</v>
          </cell>
          <cell r="M67">
            <v>5502136.3000000007</v>
          </cell>
          <cell r="N67">
            <v>427231.73</v>
          </cell>
          <cell r="O67">
            <v>2813201.23</v>
          </cell>
          <cell r="P67">
            <v>1362918.27</v>
          </cell>
          <cell r="Q67">
            <v>502452.7</v>
          </cell>
          <cell r="R67">
            <v>97147</v>
          </cell>
          <cell r="S67">
            <v>405305.7</v>
          </cell>
          <cell r="T67">
            <v>0</v>
          </cell>
          <cell r="U67">
            <v>1717488.15</v>
          </cell>
        </row>
        <row r="68">
          <cell r="A68" t="str">
            <v>CHARQUEADAS2003</v>
          </cell>
          <cell r="B68" t="str">
            <v>CHARQUEADAS</v>
          </cell>
          <cell r="C68">
            <v>2003</v>
          </cell>
          <cell r="D68">
            <v>23681044.23</v>
          </cell>
          <cell r="E68">
            <v>2082834.06</v>
          </cell>
          <cell r="F68">
            <v>1982163.17</v>
          </cell>
          <cell r="G68">
            <v>774359.43</v>
          </cell>
          <cell r="H68">
            <v>844874.47</v>
          </cell>
          <cell r="I68">
            <v>673710.94</v>
          </cell>
          <cell r="J68">
            <v>19534705.690000001</v>
          </cell>
          <cell r="K68">
            <v>4113996.81</v>
          </cell>
          <cell r="M68">
            <v>7070456.4399999995</v>
          </cell>
          <cell r="N68">
            <v>480037.18</v>
          </cell>
          <cell r="O68">
            <v>3294052.41</v>
          </cell>
          <cell r="P68">
            <v>1255165.43</v>
          </cell>
          <cell r="Q68">
            <v>676310.72</v>
          </cell>
          <cell r="R68">
            <v>125773.43</v>
          </cell>
          <cell r="S68">
            <v>550537.29</v>
          </cell>
          <cell r="T68">
            <v>0</v>
          </cell>
          <cell r="U68">
            <v>1977411.97</v>
          </cell>
        </row>
        <row r="69">
          <cell r="A69" t="str">
            <v>CHARQUEADAS2004</v>
          </cell>
          <cell r="B69" t="str">
            <v>CHARQUEADAS</v>
          </cell>
          <cell r="C69">
            <v>2004</v>
          </cell>
          <cell r="D69">
            <v>28817368.77</v>
          </cell>
          <cell r="E69">
            <v>3430811.58</v>
          </cell>
          <cell r="G69">
            <v>1576682.2</v>
          </cell>
          <cell r="H69">
            <v>1154552</v>
          </cell>
          <cell r="I69">
            <v>712339.33</v>
          </cell>
          <cell r="J69">
            <v>22971558.760000002</v>
          </cell>
          <cell r="K69">
            <v>4563569.37</v>
          </cell>
          <cell r="O69">
            <v>3778198.92</v>
          </cell>
          <cell r="P69">
            <v>1565110.47</v>
          </cell>
          <cell r="Q69">
            <v>404493.02</v>
          </cell>
          <cell r="R69">
            <v>165494.35999999999</v>
          </cell>
          <cell r="S69">
            <v>238998.66</v>
          </cell>
        </row>
        <row r="70">
          <cell r="A70" t="str">
            <v>CHARQUEADAS2005</v>
          </cell>
          <cell r="B70" t="str">
            <v>CHARQUEADAS</v>
          </cell>
          <cell r="C70">
            <v>2005</v>
          </cell>
          <cell r="D70">
            <v>32332834.34</v>
          </cell>
          <cell r="E70">
            <v>3680878.28</v>
          </cell>
          <cell r="F70">
            <v>3484618.64</v>
          </cell>
          <cell r="G70">
            <v>1407187.39</v>
          </cell>
          <cell r="H70">
            <v>1573281.2</v>
          </cell>
          <cell r="I70">
            <v>1115399.69</v>
          </cell>
          <cell r="J70">
            <v>26167869.5</v>
          </cell>
          <cell r="K70">
            <v>5709232.3600000003</v>
          </cell>
          <cell r="M70">
            <v>9666497.6999999993</v>
          </cell>
          <cell r="N70">
            <v>673879.46</v>
          </cell>
          <cell r="O70">
            <v>4252687.5</v>
          </cell>
          <cell r="P70">
            <v>1087350.77</v>
          </cell>
          <cell r="Q70">
            <v>40000</v>
          </cell>
          <cell r="R70">
            <v>0</v>
          </cell>
          <cell r="S70">
            <v>40000</v>
          </cell>
          <cell r="T70">
            <v>0</v>
          </cell>
          <cell r="U70">
            <v>2687622.74</v>
          </cell>
        </row>
        <row r="71">
          <cell r="A71" t="str">
            <v>CHARQUEADAS2006</v>
          </cell>
          <cell r="B71" t="str">
            <v>CHARQUEADAS</v>
          </cell>
          <cell r="C71">
            <v>2006</v>
          </cell>
          <cell r="D71">
            <v>37637567.149999999</v>
          </cell>
          <cell r="E71">
            <v>2886278.31</v>
          </cell>
          <cell r="F71">
            <v>2674555.48</v>
          </cell>
          <cell r="G71">
            <v>242263.2</v>
          </cell>
          <cell r="H71">
            <v>1643915.6</v>
          </cell>
          <cell r="I71">
            <v>1039595.4</v>
          </cell>
          <cell r="J71">
            <v>31638961.010000002</v>
          </cell>
          <cell r="K71">
            <v>6341262.0499999998</v>
          </cell>
          <cell r="M71">
            <v>12268973.010000002</v>
          </cell>
          <cell r="N71">
            <v>686703.5</v>
          </cell>
          <cell r="O71">
            <v>4546508.96</v>
          </cell>
          <cell r="P71">
            <v>1420681.49</v>
          </cell>
          <cell r="Q71">
            <v>536374.4</v>
          </cell>
          <cell r="R71">
            <v>0</v>
          </cell>
          <cell r="S71">
            <v>483774.4</v>
          </cell>
          <cell r="T71">
            <v>0</v>
          </cell>
          <cell r="U71">
            <v>3265945.26</v>
          </cell>
        </row>
        <row r="72">
          <cell r="A72" t="str">
            <v>CHARQUEADAS2007</v>
          </cell>
          <cell r="B72" t="str">
            <v>CHARQUEADAS</v>
          </cell>
          <cell r="C72">
            <v>2007</v>
          </cell>
          <cell r="D72">
            <v>50192280.109999999</v>
          </cell>
          <cell r="E72">
            <v>5261182.29</v>
          </cell>
          <cell r="F72">
            <v>5022575.05</v>
          </cell>
          <cell r="G72">
            <v>2460718.27</v>
          </cell>
          <cell r="H72">
            <v>1580845.97</v>
          </cell>
          <cell r="I72">
            <v>1625773.95</v>
          </cell>
          <cell r="J72">
            <v>41284831.189999998</v>
          </cell>
          <cell r="K72">
            <v>7344136.6100000003</v>
          </cell>
          <cell r="M72">
            <v>15388985.050000001</v>
          </cell>
          <cell r="N72">
            <v>780350.69000000006</v>
          </cell>
          <cell r="O72">
            <v>5542209.8099999996</v>
          </cell>
          <cell r="P72">
            <v>1227061.76</v>
          </cell>
          <cell r="Q72">
            <v>70310</v>
          </cell>
          <cell r="R72">
            <v>0</v>
          </cell>
          <cell r="S72">
            <v>45000</v>
          </cell>
          <cell r="T72">
            <v>0</v>
          </cell>
          <cell r="U72">
            <v>4822202.84</v>
          </cell>
        </row>
        <row r="73">
          <cell r="A73" t="str">
            <v>CHARQUEADAS2008</v>
          </cell>
          <cell r="B73" t="str">
            <v>CHARQUEADAS</v>
          </cell>
          <cell r="C73">
            <v>2008</v>
          </cell>
          <cell r="D73">
            <v>59517182.899999999</v>
          </cell>
          <cell r="E73">
            <v>4783875.8</v>
          </cell>
          <cell r="F73">
            <v>4524417.3499999996</v>
          </cell>
          <cell r="G73">
            <v>1120703.8899999999</v>
          </cell>
          <cell r="H73">
            <v>2104340.96</v>
          </cell>
          <cell r="I73">
            <v>1937499.96</v>
          </cell>
          <cell r="J73">
            <v>49788913.689999998</v>
          </cell>
          <cell r="K73">
            <v>9176347.7799999993</v>
          </cell>
          <cell r="M73">
            <v>19663877.649999999</v>
          </cell>
          <cell r="N73">
            <v>643248.36999999988</v>
          </cell>
          <cell r="O73">
            <v>7480754.5999999996</v>
          </cell>
          <cell r="P73">
            <v>1474558.8</v>
          </cell>
          <cell r="Q73">
            <v>1314260</v>
          </cell>
          <cell r="R73">
            <v>0</v>
          </cell>
          <cell r="S73">
            <v>1094000</v>
          </cell>
          <cell r="T73">
            <v>0</v>
          </cell>
          <cell r="U73">
            <v>5996349.1500000004</v>
          </cell>
        </row>
        <row r="74">
          <cell r="A74" t="str">
            <v>CHARQUEADAS2009</v>
          </cell>
          <cell r="B74" t="str">
            <v>CHARQUEADAS</v>
          </cell>
          <cell r="C74">
            <v>2009</v>
          </cell>
          <cell r="D74">
            <v>58620559.299999997</v>
          </cell>
          <cell r="E74">
            <v>4739153.6100000003</v>
          </cell>
          <cell r="F74">
            <v>4435923.1100000003</v>
          </cell>
          <cell r="G74">
            <v>1605335.67</v>
          </cell>
          <cell r="H74">
            <v>1813356.35</v>
          </cell>
          <cell r="I74">
            <v>2108903.11</v>
          </cell>
          <cell r="J74">
            <v>48950022.619999997</v>
          </cell>
          <cell r="K74">
            <v>8601023.1500000004</v>
          </cell>
          <cell r="M74">
            <v>16502969.329999998</v>
          </cell>
          <cell r="N74">
            <v>1135935.31</v>
          </cell>
          <cell r="O74">
            <v>8522222.1999999993</v>
          </cell>
          <cell r="P74">
            <v>1610989.85</v>
          </cell>
          <cell r="Q74">
            <v>686696.86</v>
          </cell>
          <cell r="R74">
            <v>0</v>
          </cell>
          <cell r="S74">
            <v>531526.86</v>
          </cell>
          <cell r="T74">
            <v>0</v>
          </cell>
          <cell r="U74">
            <v>6534665.6100000003</v>
          </cell>
        </row>
        <row r="75">
          <cell r="A75" t="str">
            <v>CHARQUEADAS2010</v>
          </cell>
          <cell r="B75" t="str">
            <v>CHARQUEADAS</v>
          </cell>
          <cell r="C75">
            <v>2010</v>
          </cell>
          <cell r="D75">
            <v>65534015.270000003</v>
          </cell>
          <cell r="E75">
            <v>5631713.1299999999</v>
          </cell>
          <cell r="F75">
            <v>5330788.13</v>
          </cell>
          <cell r="G75">
            <v>1899840.53</v>
          </cell>
          <cell r="H75">
            <v>2269410.7599999998</v>
          </cell>
          <cell r="I75">
            <v>2235333.96</v>
          </cell>
          <cell r="J75">
            <v>53608280.68</v>
          </cell>
          <cell r="K75">
            <v>9237070.2699999996</v>
          </cell>
          <cell r="M75">
            <v>17919488.979999997</v>
          </cell>
          <cell r="N75">
            <v>1108332.4099999999</v>
          </cell>
          <cell r="O75">
            <v>10133539.24</v>
          </cell>
          <cell r="P75">
            <v>1833477.41</v>
          </cell>
          <cell r="Q75">
            <v>4235457.3899999997</v>
          </cell>
          <cell r="R75">
            <v>1144232</v>
          </cell>
          <cell r="S75">
            <v>3008585.39</v>
          </cell>
          <cell r="T75">
            <v>0</v>
          </cell>
          <cell r="U75">
            <v>7123539.2800000003</v>
          </cell>
        </row>
        <row r="76">
          <cell r="A76" t="str">
            <v>CHARQUEADAS2011</v>
          </cell>
          <cell r="B76" t="str">
            <v>CHARQUEADAS</v>
          </cell>
          <cell r="C76">
            <v>2011</v>
          </cell>
          <cell r="D76">
            <v>77633543.829999998</v>
          </cell>
          <cell r="E76">
            <v>7160213.4000000004</v>
          </cell>
          <cell r="F76">
            <v>6822711</v>
          </cell>
          <cell r="G76">
            <v>2638834.44</v>
          </cell>
          <cell r="H76">
            <v>2881929.88</v>
          </cell>
          <cell r="I76">
            <v>2364235.17</v>
          </cell>
          <cell r="J76">
            <v>60878900.969999999</v>
          </cell>
          <cell r="K76">
            <v>11412134.59</v>
          </cell>
          <cell r="M76">
            <v>19816239.859999999</v>
          </cell>
          <cell r="N76">
            <v>1274120.5</v>
          </cell>
          <cell r="O76">
            <v>5542209.8099999996</v>
          </cell>
          <cell r="P76">
            <v>1227061.76</v>
          </cell>
          <cell r="Q76">
            <v>70310</v>
          </cell>
          <cell r="R76">
            <v>0</v>
          </cell>
          <cell r="S76">
            <v>45000</v>
          </cell>
          <cell r="T76">
            <v>0</v>
          </cell>
          <cell r="U76">
            <v>4822202.84</v>
          </cell>
        </row>
        <row r="77">
          <cell r="A77" t="str">
            <v>CHARQUEADAS2012</v>
          </cell>
          <cell r="B77" t="str">
            <v>CHARQUEADAS</v>
          </cell>
          <cell r="C77">
            <v>2012</v>
          </cell>
          <cell r="D77">
            <v>94560648.010000005</v>
          </cell>
          <cell r="E77">
            <v>17312866.640000001</v>
          </cell>
          <cell r="F77">
            <v>16691471.1</v>
          </cell>
          <cell r="G77">
            <v>2177907.2200000002</v>
          </cell>
          <cell r="H77">
            <v>12545913.130000001</v>
          </cell>
          <cell r="I77">
            <v>2787610.06</v>
          </cell>
          <cell r="J77">
            <v>65951352.600000001</v>
          </cell>
          <cell r="K77">
            <v>11781708.9</v>
          </cell>
          <cell r="M77">
            <v>21018994.140000001</v>
          </cell>
          <cell r="N77">
            <v>1453085.33</v>
          </cell>
          <cell r="O77">
            <v>12822627.08</v>
          </cell>
          <cell r="P77">
            <v>2282185.9700000002</v>
          </cell>
          <cell r="Q77">
            <v>3343787.23</v>
          </cell>
          <cell r="R77">
            <v>1404150.48</v>
          </cell>
          <cell r="S77">
            <v>1939636.75</v>
          </cell>
          <cell r="T77">
            <v>0</v>
          </cell>
        </row>
        <row r="78">
          <cell r="A78" t="str">
            <v>CHARQUEADAS2013</v>
          </cell>
          <cell r="B78" t="str">
            <v>CHARQUEADAS</v>
          </cell>
          <cell r="C78">
            <v>2013</v>
          </cell>
          <cell r="D78">
            <v>89844855.430000007</v>
          </cell>
          <cell r="E78">
            <v>9102316.0500000007</v>
          </cell>
          <cell r="F78">
            <v>8705473.4100000001</v>
          </cell>
          <cell r="G78">
            <v>2753277.09</v>
          </cell>
          <cell r="H78">
            <v>3640168</v>
          </cell>
          <cell r="I78">
            <v>3370871.71</v>
          </cell>
          <cell r="J78">
            <v>72555356.200000003</v>
          </cell>
          <cell r="K78">
            <v>12654565.58</v>
          </cell>
          <cell r="M78">
            <v>22052680.27</v>
          </cell>
          <cell r="N78">
            <v>1633637.66</v>
          </cell>
          <cell r="O78">
            <v>15454461.41</v>
          </cell>
          <cell r="P78">
            <v>3779957.68</v>
          </cell>
          <cell r="Q78">
            <v>3037535.26</v>
          </cell>
          <cell r="R78">
            <v>252647.94</v>
          </cell>
          <cell r="S78">
            <v>2734687.32</v>
          </cell>
          <cell r="T78">
            <v>0</v>
          </cell>
        </row>
        <row r="79">
          <cell r="A79" t="str">
            <v>CHARQUEADAS2014</v>
          </cell>
          <cell r="B79" t="str">
            <v>CHARQUEADAS</v>
          </cell>
          <cell r="C79">
            <v>2014</v>
          </cell>
          <cell r="D79">
            <v>100218952.41</v>
          </cell>
          <cell r="E79">
            <v>10633566.859999999</v>
          </cell>
          <cell r="F79">
            <v>10210172.25</v>
          </cell>
          <cell r="G79">
            <v>3839361.64</v>
          </cell>
          <cell r="H79">
            <v>3916705.09</v>
          </cell>
          <cell r="I79">
            <v>3466609.85</v>
          </cell>
          <cell r="J79">
            <v>77242765.310000002</v>
          </cell>
          <cell r="K79">
            <v>15310948.67</v>
          </cell>
          <cell r="M79">
            <v>21451255.100000001</v>
          </cell>
          <cell r="N79">
            <v>1735943.46</v>
          </cell>
          <cell r="O79">
            <v>15945717.939999999</v>
          </cell>
          <cell r="P79">
            <v>3204840.11</v>
          </cell>
          <cell r="Q79">
            <v>9109899.3599999994</v>
          </cell>
          <cell r="R79">
            <v>6228730.2699999996</v>
          </cell>
          <cell r="S79">
            <v>2881169.09</v>
          </cell>
        </row>
        <row r="80">
          <cell r="A80" t="str">
            <v>ELDORADO DO SUL2002</v>
          </cell>
          <cell r="B80" t="str">
            <v>ELDORADO DO SUL</v>
          </cell>
          <cell r="C80">
            <v>2002</v>
          </cell>
          <cell r="D80">
            <v>24050680.100000001</v>
          </cell>
          <cell r="E80">
            <v>3269047.79</v>
          </cell>
          <cell r="F80">
            <v>3178964.75</v>
          </cell>
          <cell r="G80">
            <v>419503.26</v>
          </cell>
          <cell r="H80">
            <v>2163096.5099999998</v>
          </cell>
          <cell r="I80">
            <v>0</v>
          </cell>
          <cell r="J80">
            <v>19134089.16</v>
          </cell>
          <cell r="K80">
            <v>3450686.83</v>
          </cell>
          <cell r="M80">
            <v>7259002.7699999996</v>
          </cell>
          <cell r="N80">
            <v>313470.83</v>
          </cell>
          <cell r="O80">
            <v>4246071.62</v>
          </cell>
          <cell r="P80">
            <v>1139925.6200000001</v>
          </cell>
          <cell r="Q80">
            <v>246843.8</v>
          </cell>
          <cell r="R80">
            <v>0</v>
          </cell>
          <cell r="S80">
            <v>206293.8</v>
          </cell>
          <cell r="T80">
            <v>0</v>
          </cell>
        </row>
        <row r="81">
          <cell r="A81" t="str">
            <v>ELDORADO DO SUL2003</v>
          </cell>
          <cell r="B81" t="str">
            <v>ELDORADO DO SUL</v>
          </cell>
          <cell r="C81">
            <v>2003</v>
          </cell>
          <cell r="D81">
            <v>30352068.469999999</v>
          </cell>
          <cell r="E81">
            <v>4534453.87</v>
          </cell>
          <cell r="F81">
            <v>4422011.72</v>
          </cell>
          <cell r="G81">
            <v>543446.03</v>
          </cell>
          <cell r="H81">
            <v>3164676.19</v>
          </cell>
          <cell r="I81">
            <v>0</v>
          </cell>
          <cell r="J81">
            <v>22912736.550000001</v>
          </cell>
          <cell r="K81">
            <v>3600269.68</v>
          </cell>
          <cell r="M81">
            <v>9325164.0799999982</v>
          </cell>
          <cell r="N81">
            <v>403817.88</v>
          </cell>
          <cell r="O81">
            <v>5050582.3600000003</v>
          </cell>
          <cell r="P81">
            <v>1490725.04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2339681.84</v>
          </cell>
        </row>
        <row r="82">
          <cell r="A82" t="str">
            <v>ELDORADO DO SUL2004</v>
          </cell>
          <cell r="B82" t="str">
            <v>ELDORADO DO SUL</v>
          </cell>
          <cell r="C82">
            <v>2004</v>
          </cell>
          <cell r="D82">
            <v>30371189.760000002</v>
          </cell>
          <cell r="E82">
            <v>5393074.3899999997</v>
          </cell>
          <cell r="F82">
            <v>5255667.55</v>
          </cell>
          <cell r="G82">
            <v>544097.1</v>
          </cell>
          <cell r="H82">
            <v>3878382.07</v>
          </cell>
          <cell r="I82">
            <v>67660.350000000006</v>
          </cell>
          <cell r="J82">
            <v>22874440.219999999</v>
          </cell>
          <cell r="K82">
            <v>3993123.25</v>
          </cell>
          <cell r="M82">
            <v>8214890.7000000002</v>
          </cell>
          <cell r="N82">
            <v>506051.41</v>
          </cell>
          <cell r="O82">
            <v>5342374.71</v>
          </cell>
          <cell r="P82">
            <v>1383962.61</v>
          </cell>
          <cell r="Q82">
            <v>51760.97</v>
          </cell>
          <cell r="R82">
            <v>0</v>
          </cell>
          <cell r="S82">
            <v>0</v>
          </cell>
          <cell r="T82">
            <v>0</v>
          </cell>
        </row>
        <row r="83">
          <cell r="A83" t="str">
            <v>ELDORADO DO SUL2005</v>
          </cell>
          <cell r="B83" t="str">
            <v>ELDORADO DO SUL</v>
          </cell>
          <cell r="C83">
            <v>2005</v>
          </cell>
          <cell r="D83">
            <v>38247586.75</v>
          </cell>
          <cell r="E83">
            <v>9477376.6899999995</v>
          </cell>
          <cell r="F83">
            <v>9322139.9100000001</v>
          </cell>
          <cell r="G83">
            <v>564797.31999999995</v>
          </cell>
          <cell r="H83">
            <v>7805235.5999999996</v>
          </cell>
          <cell r="I83">
            <v>237920.2</v>
          </cell>
          <cell r="J83">
            <v>26109633.739999998</v>
          </cell>
          <cell r="K83">
            <v>5702863.04</v>
          </cell>
          <cell r="M83">
            <v>8374366.129999999</v>
          </cell>
          <cell r="N83">
            <v>556496.21</v>
          </cell>
          <cell r="O83">
            <v>6349333.1600000001</v>
          </cell>
          <cell r="P83">
            <v>1070609.3</v>
          </cell>
          <cell r="Q83">
            <v>65444.1</v>
          </cell>
          <cell r="R83">
            <v>0</v>
          </cell>
          <cell r="S83">
            <v>0</v>
          </cell>
          <cell r="T83">
            <v>0</v>
          </cell>
          <cell r="U83">
            <v>2575568.9900000002</v>
          </cell>
        </row>
        <row r="84">
          <cell r="A84" t="str">
            <v>ELDORADO DO SUL2006</v>
          </cell>
          <cell r="B84" t="str">
            <v>ELDORADO DO SUL</v>
          </cell>
          <cell r="C84">
            <v>2006</v>
          </cell>
          <cell r="D84">
            <v>39664960.259999998</v>
          </cell>
          <cell r="E84">
            <v>7895397.8200000003</v>
          </cell>
          <cell r="F84">
            <v>7737366.8700000001</v>
          </cell>
          <cell r="G84">
            <v>571212.34</v>
          </cell>
          <cell r="H84">
            <v>6199866.7000000002</v>
          </cell>
          <cell r="I84">
            <v>250442.99</v>
          </cell>
          <cell r="J84">
            <v>29536304.800000001</v>
          </cell>
          <cell r="K84">
            <v>6339045.0199999996</v>
          </cell>
          <cell r="M84">
            <v>9697064.9900000002</v>
          </cell>
          <cell r="N84">
            <v>665082.81000000006</v>
          </cell>
          <cell r="O84">
            <v>6650659.0800000001</v>
          </cell>
          <cell r="P84">
            <v>1031431.22</v>
          </cell>
          <cell r="Q84">
            <v>748962.2</v>
          </cell>
          <cell r="R84">
            <v>374266.58</v>
          </cell>
          <cell r="S84">
            <v>261293.28</v>
          </cell>
          <cell r="T84">
            <v>0</v>
          </cell>
          <cell r="U84">
            <v>2905758.33</v>
          </cell>
        </row>
        <row r="85">
          <cell r="A85" t="str">
            <v>ELDORADO DO SUL2007</v>
          </cell>
          <cell r="B85" t="str">
            <v>ELDORADO DO SUL</v>
          </cell>
          <cell r="C85">
            <v>2007</v>
          </cell>
          <cell r="D85">
            <v>44289010.43</v>
          </cell>
          <cell r="E85">
            <v>6880867.6100000003</v>
          </cell>
          <cell r="F85">
            <v>6714243.9199999999</v>
          </cell>
          <cell r="G85">
            <v>621160.95999999996</v>
          </cell>
          <cell r="H85">
            <v>5044068.62</v>
          </cell>
          <cell r="I85">
            <v>252378.56</v>
          </cell>
          <cell r="J85">
            <v>35003717.219999999</v>
          </cell>
          <cell r="K85">
            <v>7344136.6100000003</v>
          </cell>
          <cell r="M85">
            <v>11350300.02</v>
          </cell>
          <cell r="N85">
            <v>768432.99</v>
          </cell>
          <cell r="O85">
            <v>8143741.2699999996</v>
          </cell>
          <cell r="P85">
            <v>1543110.41</v>
          </cell>
          <cell r="Q85">
            <v>934559.16</v>
          </cell>
          <cell r="R85">
            <v>375249.82</v>
          </cell>
          <cell r="S85">
            <v>380418.4</v>
          </cell>
          <cell r="T85">
            <v>0</v>
          </cell>
          <cell r="U85">
            <v>3872708.05</v>
          </cell>
        </row>
        <row r="86">
          <cell r="A86" t="str">
            <v>ELDORADO DO SUL2008</v>
          </cell>
          <cell r="B86" t="str">
            <v>ELDORADO DO SUL</v>
          </cell>
          <cell r="C86">
            <v>2008</v>
          </cell>
          <cell r="D86">
            <v>62567673.539999999</v>
          </cell>
          <cell r="E86">
            <v>9200716.5099999998</v>
          </cell>
          <cell r="F86">
            <v>8974734.0500000007</v>
          </cell>
          <cell r="G86">
            <v>620168.56000000006</v>
          </cell>
          <cell r="H86">
            <v>6749999.1399999997</v>
          </cell>
          <cell r="I86">
            <v>284840.99</v>
          </cell>
          <cell r="J86">
            <v>48501450.049999997</v>
          </cell>
          <cell r="K86">
            <v>9176347.7799999993</v>
          </cell>
          <cell r="M86">
            <v>17827161.300000001</v>
          </cell>
          <cell r="N86">
            <v>959103.85000000009</v>
          </cell>
          <cell r="O86">
            <v>10285450.6</v>
          </cell>
          <cell r="P86">
            <v>1422714.3</v>
          </cell>
          <cell r="Q86">
            <v>1035871.13</v>
          </cell>
          <cell r="R86">
            <v>0</v>
          </cell>
          <cell r="S86">
            <v>785000</v>
          </cell>
          <cell r="T86">
            <v>0</v>
          </cell>
          <cell r="U86">
            <v>6268491.5700000003</v>
          </cell>
        </row>
        <row r="87">
          <cell r="A87" t="str">
            <v>ELDORADO DO SUL2009</v>
          </cell>
          <cell r="B87" t="str">
            <v>ELDORADO DO SUL</v>
          </cell>
          <cell r="C87">
            <v>2009</v>
          </cell>
          <cell r="D87">
            <v>69986726.120000005</v>
          </cell>
          <cell r="E87">
            <v>10218322.890000001</v>
          </cell>
          <cell r="F87">
            <v>9946574.6099999994</v>
          </cell>
          <cell r="G87">
            <v>703884.77</v>
          </cell>
          <cell r="H87">
            <v>7288184.7699999996</v>
          </cell>
          <cell r="I87">
            <v>308537.59000000003</v>
          </cell>
          <cell r="J87">
            <v>57388131.82</v>
          </cell>
          <cell r="K87">
            <v>8601023.1500000004</v>
          </cell>
          <cell r="M87">
            <v>23276588.149999999</v>
          </cell>
          <cell r="N87">
            <v>1177715.6299999999</v>
          </cell>
          <cell r="O87">
            <v>11602786.880000001</v>
          </cell>
          <cell r="P87">
            <v>1143289.01</v>
          </cell>
          <cell r="Q87">
            <v>1274723.8</v>
          </cell>
          <cell r="R87">
            <v>979095.76</v>
          </cell>
          <cell r="S87">
            <v>0</v>
          </cell>
          <cell r="T87">
            <v>0</v>
          </cell>
          <cell r="U87">
            <v>8362609.1200000001</v>
          </cell>
        </row>
        <row r="88">
          <cell r="A88" t="str">
            <v>ELDORADO DO SUL2010</v>
          </cell>
          <cell r="B88" t="str">
            <v>ELDORADO DO SUL</v>
          </cell>
          <cell r="C88">
            <v>2010</v>
          </cell>
          <cell r="D88">
            <v>76386671.090000004</v>
          </cell>
          <cell r="E88">
            <v>13394492.4</v>
          </cell>
          <cell r="F88">
            <v>13121671.689999999</v>
          </cell>
          <cell r="G88">
            <v>743084.4</v>
          </cell>
          <cell r="H88">
            <v>9831739.7699999996</v>
          </cell>
          <cell r="I88">
            <v>337566.73</v>
          </cell>
          <cell r="J88">
            <v>60161157.259999998</v>
          </cell>
          <cell r="K88">
            <v>9237070.2699999996</v>
          </cell>
          <cell r="M88">
            <v>19427545.579999998</v>
          </cell>
          <cell r="N88">
            <v>1248731.1800000002</v>
          </cell>
          <cell r="O88">
            <v>17927316.219999999</v>
          </cell>
          <cell r="P88">
            <v>1451791.44</v>
          </cell>
          <cell r="Q88">
            <v>546483.63</v>
          </cell>
          <cell r="R88">
            <v>0</v>
          </cell>
          <cell r="S88">
            <v>400000</v>
          </cell>
          <cell r="T88">
            <v>0</v>
          </cell>
          <cell r="U88">
            <v>11932405.710000001</v>
          </cell>
        </row>
        <row r="89">
          <cell r="A89" t="str">
            <v>ELDORADO DO SUL2011</v>
          </cell>
          <cell r="B89" t="str">
            <v>ELDORADO DO SUL</v>
          </cell>
          <cell r="C89">
            <v>2011</v>
          </cell>
          <cell r="D89">
            <v>74260487.010000005</v>
          </cell>
          <cell r="E89">
            <v>15862815.359999999</v>
          </cell>
          <cell r="F89">
            <v>15541782.289999999</v>
          </cell>
          <cell r="G89">
            <v>952965.03</v>
          </cell>
          <cell r="H89">
            <v>11697342.65</v>
          </cell>
          <cell r="I89">
            <v>371769.26</v>
          </cell>
          <cell r="J89">
            <v>55377759.950000003</v>
          </cell>
          <cell r="K89">
            <v>11412134.59</v>
          </cell>
          <cell r="M89">
            <v>10932062.27</v>
          </cell>
          <cell r="N89">
            <v>1480629.8499999999</v>
          </cell>
          <cell r="O89">
            <v>20833066.539999999</v>
          </cell>
          <cell r="P89">
            <v>1596774.65</v>
          </cell>
          <cell r="Q89">
            <v>1323943.6200000001</v>
          </cell>
          <cell r="R89">
            <v>447000</v>
          </cell>
          <cell r="S89">
            <v>706437.75</v>
          </cell>
          <cell r="T89">
            <v>0</v>
          </cell>
          <cell r="U89">
            <v>11782299.57</v>
          </cell>
        </row>
        <row r="90">
          <cell r="A90" t="str">
            <v>ELDORADO DO SUL2012</v>
          </cell>
          <cell r="B90" t="str">
            <v>ELDORADO DO SUL</v>
          </cell>
          <cell r="C90">
            <v>2012</v>
          </cell>
          <cell r="D90">
            <v>75066436.930000007</v>
          </cell>
          <cell r="E90">
            <v>18122122.41</v>
          </cell>
          <cell r="F90">
            <v>17755176.739999998</v>
          </cell>
          <cell r="G90">
            <v>1012178.06</v>
          </cell>
          <cell r="H90">
            <v>13577275.93</v>
          </cell>
          <cell r="I90">
            <v>433207.82</v>
          </cell>
          <cell r="J90">
            <v>54461437.840000004</v>
          </cell>
          <cell r="K90">
            <v>11781708.9</v>
          </cell>
          <cell r="M90">
            <v>12518320.779999999</v>
          </cell>
          <cell r="N90">
            <v>1617877.29</v>
          </cell>
          <cell r="O90">
            <v>16530080.68</v>
          </cell>
          <cell r="P90">
            <v>1359863.35</v>
          </cell>
          <cell r="Q90">
            <v>1549845.53</v>
          </cell>
          <cell r="R90">
            <v>0</v>
          </cell>
          <cell r="S90">
            <v>1305854.3999999999</v>
          </cell>
          <cell r="T90">
            <v>0</v>
          </cell>
          <cell r="U90">
            <v>6626819.3499999996</v>
          </cell>
        </row>
        <row r="91">
          <cell r="A91" t="str">
            <v>ELDORADO DO SUL2013</v>
          </cell>
          <cell r="B91" t="str">
            <v>ELDORADO DO SUL</v>
          </cell>
          <cell r="C91">
            <v>2013</v>
          </cell>
          <cell r="D91">
            <v>91170798.599999994</v>
          </cell>
          <cell r="E91">
            <v>22139598.059999999</v>
          </cell>
          <cell r="F91">
            <v>21629186.09</v>
          </cell>
          <cell r="G91">
            <v>1163763.28</v>
          </cell>
          <cell r="H91">
            <v>16808009.800000001</v>
          </cell>
          <cell r="I91">
            <v>388560.73</v>
          </cell>
          <cell r="J91">
            <v>66647638.030000001</v>
          </cell>
          <cell r="K91">
            <v>12654565.58</v>
          </cell>
          <cell r="M91">
            <v>13672312.560000002</v>
          </cell>
          <cell r="N91">
            <v>1823599.98</v>
          </cell>
          <cell r="O91">
            <v>25399974.359999999</v>
          </cell>
          <cell r="P91">
            <v>1339231.6499999999</v>
          </cell>
          <cell r="Q91">
            <v>2507800.9900000002</v>
          </cell>
          <cell r="R91">
            <v>627876.39</v>
          </cell>
          <cell r="S91">
            <v>461115.66</v>
          </cell>
        </row>
        <row r="92">
          <cell r="A92" t="str">
            <v>ELDORADO DO SUL2014</v>
          </cell>
          <cell r="B92" t="str">
            <v>ELDORADO DO SUL</v>
          </cell>
          <cell r="C92">
            <v>2014</v>
          </cell>
          <cell r="D92">
            <v>89472634.709999993</v>
          </cell>
          <cell r="E92">
            <v>24932864.57</v>
          </cell>
          <cell r="F92">
            <v>24346163.23</v>
          </cell>
          <cell r="G92">
            <v>1292772.57</v>
          </cell>
          <cell r="H92">
            <v>18555172.129999999</v>
          </cell>
          <cell r="I92">
            <v>533270.28</v>
          </cell>
          <cell r="J92">
            <v>61426418.359999999</v>
          </cell>
          <cell r="K92">
            <v>13609732.18</v>
          </cell>
          <cell r="M92">
            <v>13544402.899999999</v>
          </cell>
          <cell r="N92">
            <v>2012566.98</v>
          </cell>
          <cell r="O92">
            <v>18688716.300000001</v>
          </cell>
          <cell r="P92">
            <v>1392256.29</v>
          </cell>
          <cell r="Q92">
            <v>3284813.74</v>
          </cell>
          <cell r="R92">
            <v>1959207.64</v>
          </cell>
          <cell r="S92">
            <v>1086766</v>
          </cell>
        </row>
        <row r="93">
          <cell r="A93" t="str">
            <v>GENERAL CÂMARA2002</v>
          </cell>
          <cell r="B93" t="str">
            <v>GENERAL CÂMARA</v>
          </cell>
          <cell r="C93">
            <v>2002</v>
          </cell>
          <cell r="D93">
            <v>4713367.28</v>
          </cell>
          <cell r="E93">
            <v>318704.08</v>
          </cell>
          <cell r="F93">
            <v>216887.51</v>
          </cell>
          <cell r="G93">
            <v>31897.08</v>
          </cell>
          <cell r="H93">
            <v>115686.9</v>
          </cell>
          <cell r="I93">
            <v>0</v>
          </cell>
          <cell r="J93">
            <v>4161036.8</v>
          </cell>
          <cell r="K93">
            <v>1998933.13</v>
          </cell>
          <cell r="M93">
            <v>824353.43</v>
          </cell>
          <cell r="N93">
            <v>72116.86</v>
          </cell>
          <cell r="O93">
            <v>381689.09</v>
          </cell>
          <cell r="P93">
            <v>195233.28</v>
          </cell>
          <cell r="Q93">
            <v>24157.56</v>
          </cell>
          <cell r="R93">
            <v>0</v>
          </cell>
          <cell r="S93">
            <v>0</v>
          </cell>
          <cell r="T93">
            <v>24157.56</v>
          </cell>
          <cell r="U93">
            <v>516784.24</v>
          </cell>
        </row>
        <row r="94">
          <cell r="A94" t="str">
            <v>GENERAL CÂMARA2003</v>
          </cell>
          <cell r="B94" t="str">
            <v>GENERAL CÂMARA</v>
          </cell>
          <cell r="C94">
            <v>2003</v>
          </cell>
          <cell r="D94">
            <v>5138086.8099999996</v>
          </cell>
          <cell r="E94">
            <v>300974.75</v>
          </cell>
          <cell r="F94">
            <v>161123.53</v>
          </cell>
          <cell r="G94">
            <v>40481.279999999999</v>
          </cell>
          <cell r="H94">
            <v>35871.01</v>
          </cell>
          <cell r="I94">
            <v>0</v>
          </cell>
          <cell r="J94">
            <v>4528414.6399999997</v>
          </cell>
          <cell r="K94">
            <v>1975094.08</v>
          </cell>
          <cell r="M94">
            <v>1069027.42</v>
          </cell>
          <cell r="N94">
            <v>83102.16</v>
          </cell>
          <cell r="O94">
            <v>480941.9</v>
          </cell>
          <cell r="P94">
            <v>168389.71</v>
          </cell>
          <cell r="Q94">
            <v>31460</v>
          </cell>
          <cell r="R94">
            <v>0</v>
          </cell>
          <cell r="S94">
            <v>0</v>
          </cell>
          <cell r="T94">
            <v>0</v>
          </cell>
          <cell r="U94">
            <v>476815.05</v>
          </cell>
        </row>
        <row r="95">
          <cell r="A95" t="str">
            <v>GENERAL CÂMARA2004</v>
          </cell>
          <cell r="B95" t="str">
            <v>GENERAL CÂMARA</v>
          </cell>
          <cell r="C95">
            <v>2004</v>
          </cell>
          <cell r="D95">
            <v>5822366.5099999998</v>
          </cell>
          <cell r="E95">
            <v>316145.88</v>
          </cell>
          <cell r="F95">
            <v>149873.54999999999</v>
          </cell>
          <cell r="G95">
            <v>47789.7</v>
          </cell>
          <cell r="H95">
            <v>53005.24</v>
          </cell>
          <cell r="I95">
            <v>0</v>
          </cell>
          <cell r="J95">
            <v>5250180.54</v>
          </cell>
          <cell r="K95">
            <v>2065506.52</v>
          </cell>
          <cell r="M95">
            <v>1449843.35</v>
          </cell>
          <cell r="N95">
            <v>101319.25</v>
          </cell>
          <cell r="O95">
            <v>505886.93</v>
          </cell>
          <cell r="P95">
            <v>188206.7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491234.55</v>
          </cell>
        </row>
        <row r="96">
          <cell r="A96" t="str">
            <v>GENERAL CÂMARA2005</v>
          </cell>
          <cell r="B96" t="str">
            <v>GENERAL CÂMARA</v>
          </cell>
          <cell r="C96">
            <v>2005</v>
          </cell>
          <cell r="D96">
            <v>6843885.2300000004</v>
          </cell>
          <cell r="E96">
            <v>460077.69</v>
          </cell>
          <cell r="F96">
            <v>258883.92</v>
          </cell>
          <cell r="G96">
            <v>67951.839999999997</v>
          </cell>
          <cell r="H96">
            <v>103019.93</v>
          </cell>
          <cell r="I96">
            <v>0</v>
          </cell>
          <cell r="J96">
            <v>6138328.9800000004</v>
          </cell>
          <cell r="K96">
            <v>2436019.9</v>
          </cell>
          <cell r="M96">
            <v>1369524.78</v>
          </cell>
          <cell r="N96">
            <v>125747.46</v>
          </cell>
          <cell r="O96">
            <v>625868.28</v>
          </cell>
          <cell r="P96">
            <v>98221.35</v>
          </cell>
          <cell r="U96">
            <v>659845.09</v>
          </cell>
        </row>
        <row r="97">
          <cell r="A97" t="str">
            <v>GENERAL CÂMARA2006</v>
          </cell>
          <cell r="B97" t="str">
            <v>GENERAL CÂMARA</v>
          </cell>
          <cell r="C97">
            <v>2006</v>
          </cell>
          <cell r="D97">
            <v>6958555.2699999996</v>
          </cell>
          <cell r="E97">
            <v>505069.16</v>
          </cell>
          <cell r="F97">
            <v>300114.49</v>
          </cell>
          <cell r="G97">
            <v>55225.17</v>
          </cell>
          <cell r="H97">
            <v>135365.94</v>
          </cell>
          <cell r="I97">
            <v>0</v>
          </cell>
          <cell r="J97">
            <v>6130343.8700000001</v>
          </cell>
          <cell r="K97">
            <v>2538394.98</v>
          </cell>
          <cell r="M97">
            <v>1409943.25</v>
          </cell>
          <cell r="N97">
            <v>136079.5</v>
          </cell>
          <cell r="O97">
            <v>598719.19999999995</v>
          </cell>
          <cell r="P97">
            <v>175079.44</v>
          </cell>
          <cell r="Q97">
            <v>148510.39999999999</v>
          </cell>
          <cell r="R97">
            <v>0</v>
          </cell>
          <cell r="S97">
            <v>118000</v>
          </cell>
          <cell r="T97">
            <v>0</v>
          </cell>
          <cell r="U97">
            <v>598719.19999999995</v>
          </cell>
        </row>
        <row r="98">
          <cell r="A98" t="str">
            <v>GENERAL CÂMARA2007</v>
          </cell>
          <cell r="B98" t="str">
            <v>GENERAL CÂMARA</v>
          </cell>
          <cell r="C98">
            <v>2007</v>
          </cell>
          <cell r="D98">
            <v>7900905.0700000003</v>
          </cell>
          <cell r="E98">
            <v>459402.53</v>
          </cell>
          <cell r="F98">
            <v>269801.38</v>
          </cell>
          <cell r="G98">
            <v>63986.66</v>
          </cell>
          <cell r="H98">
            <v>51806.63</v>
          </cell>
          <cell r="I98">
            <v>48706.66</v>
          </cell>
          <cell r="J98">
            <v>6704619.3399999999</v>
          </cell>
          <cell r="K98">
            <v>2745598.89</v>
          </cell>
          <cell r="M98">
            <v>1432459.58</v>
          </cell>
          <cell r="N98">
            <v>128747.95</v>
          </cell>
          <cell r="O98">
            <v>695162.33</v>
          </cell>
          <cell r="P98">
            <v>139867.98000000001</v>
          </cell>
          <cell r="Q98">
            <v>64316.35</v>
          </cell>
          <cell r="R98">
            <v>0</v>
          </cell>
          <cell r="S98">
            <v>17550</v>
          </cell>
          <cell r="T98">
            <v>0</v>
          </cell>
          <cell r="U98">
            <v>824225.8</v>
          </cell>
        </row>
        <row r="99">
          <cell r="A99" t="str">
            <v>GENERAL CÂMARA2008</v>
          </cell>
          <cell r="B99" t="str">
            <v>GENERAL CÂMARA</v>
          </cell>
          <cell r="C99">
            <v>2008</v>
          </cell>
          <cell r="D99">
            <v>9201638.9299999997</v>
          </cell>
          <cell r="E99">
            <v>497456.12</v>
          </cell>
          <cell r="F99">
            <v>308993.40000000002</v>
          </cell>
          <cell r="G99">
            <v>57129.1</v>
          </cell>
          <cell r="H99">
            <v>79620.899999999994</v>
          </cell>
          <cell r="I99">
            <v>47030.34</v>
          </cell>
          <cell r="J99">
            <v>8347595.0599999996</v>
          </cell>
          <cell r="K99">
            <v>3441130.64</v>
          </cell>
          <cell r="M99">
            <v>1805110.5899999999</v>
          </cell>
          <cell r="N99">
            <v>160916.04999999999</v>
          </cell>
          <cell r="O99">
            <v>743225.2</v>
          </cell>
          <cell r="P99">
            <v>201587.92</v>
          </cell>
          <cell r="Q99">
            <v>403623.71</v>
          </cell>
          <cell r="R99">
            <v>0</v>
          </cell>
          <cell r="S99">
            <v>378363.63</v>
          </cell>
          <cell r="T99">
            <v>0</v>
          </cell>
          <cell r="U99">
            <v>1166863.55</v>
          </cell>
        </row>
        <row r="100">
          <cell r="A100" t="str">
            <v>GENERAL CÂMARA2009</v>
          </cell>
          <cell r="B100" t="str">
            <v>GENERAL CÂMARA</v>
          </cell>
          <cell r="C100">
            <v>2009</v>
          </cell>
          <cell r="D100">
            <v>9460139.5999999996</v>
          </cell>
          <cell r="E100">
            <v>447523.55</v>
          </cell>
          <cell r="F100">
            <v>239494.72</v>
          </cell>
          <cell r="G100">
            <v>65075.59</v>
          </cell>
          <cell r="H100">
            <v>58970.17</v>
          </cell>
          <cell r="I100">
            <v>56272.38</v>
          </cell>
          <cell r="J100">
            <v>8526825.1199999992</v>
          </cell>
          <cell r="K100">
            <v>3225383.91</v>
          </cell>
          <cell r="M100">
            <v>1696644.14</v>
          </cell>
          <cell r="N100">
            <v>191111.78999999998</v>
          </cell>
          <cell r="O100">
            <v>820452.09</v>
          </cell>
          <cell r="P100">
            <v>379617.89</v>
          </cell>
          <cell r="Q100">
            <v>640524.62</v>
          </cell>
          <cell r="R100">
            <v>530900</v>
          </cell>
          <cell r="S100">
            <v>97000</v>
          </cell>
          <cell r="T100">
            <v>0</v>
          </cell>
          <cell r="U100">
            <v>1273425.75</v>
          </cell>
        </row>
        <row r="101">
          <cell r="A101" t="str">
            <v>GENERAL CÂMARA2010</v>
          </cell>
          <cell r="B101" t="str">
            <v>GENERAL CÂMARA</v>
          </cell>
          <cell r="C101">
            <v>2010</v>
          </cell>
          <cell r="D101">
            <v>11764967.5</v>
          </cell>
          <cell r="E101">
            <v>598078.68000000005</v>
          </cell>
          <cell r="F101">
            <v>381495.14</v>
          </cell>
          <cell r="G101">
            <v>67398.259999999995</v>
          </cell>
          <cell r="H101">
            <v>200958.86</v>
          </cell>
          <cell r="I101">
            <v>69619.14</v>
          </cell>
          <cell r="J101">
            <v>10579516.439999999</v>
          </cell>
          <cell r="K101">
            <v>3463901.55</v>
          </cell>
          <cell r="M101">
            <v>2009275.8</v>
          </cell>
          <cell r="N101">
            <v>191035.87</v>
          </cell>
          <cell r="O101">
            <v>1107090.1000000001</v>
          </cell>
          <cell r="P101">
            <v>444014.37</v>
          </cell>
          <cell r="Q101">
            <v>1125574.48</v>
          </cell>
          <cell r="R101">
            <v>0</v>
          </cell>
          <cell r="S101">
            <v>1110500</v>
          </cell>
          <cell r="T101">
            <v>0</v>
          </cell>
          <cell r="U101">
            <v>1334968.69</v>
          </cell>
        </row>
        <row r="102">
          <cell r="A102" t="str">
            <v>GENERAL CÂMARA2011</v>
          </cell>
          <cell r="B102" t="str">
            <v>GENERAL CÂMARA</v>
          </cell>
          <cell r="C102">
            <v>2011</v>
          </cell>
          <cell r="D102">
            <v>12179277.43</v>
          </cell>
          <cell r="E102">
            <v>600327.72</v>
          </cell>
          <cell r="F102">
            <v>388240.64000000001</v>
          </cell>
          <cell r="G102">
            <v>69987.960000000006</v>
          </cell>
          <cell r="H102">
            <v>165930.81</v>
          </cell>
          <cell r="I102">
            <v>87018.36</v>
          </cell>
          <cell r="J102">
            <v>11126634.4</v>
          </cell>
          <cell r="K102">
            <v>4279550.66</v>
          </cell>
          <cell r="M102">
            <v>2298100.2799999998</v>
          </cell>
          <cell r="N102">
            <v>208803.3</v>
          </cell>
          <cell r="O102">
            <v>1265736.71</v>
          </cell>
          <cell r="P102">
            <v>257402.17</v>
          </cell>
          <cell r="Q102">
            <v>823152.91</v>
          </cell>
          <cell r="R102">
            <v>530076.86</v>
          </cell>
          <cell r="S102">
            <v>282861.61</v>
          </cell>
          <cell r="T102">
            <v>0</v>
          </cell>
          <cell r="U102">
            <v>1618567.45</v>
          </cell>
        </row>
        <row r="103">
          <cell r="A103" t="str">
            <v>GENERAL CÂMARA2012</v>
          </cell>
          <cell r="B103" t="str">
            <v>GENERAL CÂMARA</v>
          </cell>
          <cell r="C103">
            <v>2012</v>
          </cell>
          <cell r="D103">
            <v>11647261.720000001</v>
          </cell>
          <cell r="E103">
            <v>592323.24</v>
          </cell>
          <cell r="F103">
            <v>361876.97</v>
          </cell>
          <cell r="G103">
            <v>76513.31</v>
          </cell>
          <cell r="H103">
            <v>122429.04</v>
          </cell>
          <cell r="I103">
            <v>90039.22</v>
          </cell>
          <cell r="J103">
            <v>10468844.789999999</v>
          </cell>
          <cell r="K103">
            <v>4418141.04</v>
          </cell>
          <cell r="M103">
            <v>2299720</v>
          </cell>
          <cell r="N103">
            <v>248607.70999999996</v>
          </cell>
          <cell r="P103">
            <v>434226.65</v>
          </cell>
          <cell r="Q103">
            <v>477765.25</v>
          </cell>
          <cell r="S103">
            <v>466590.09</v>
          </cell>
        </row>
        <row r="104">
          <cell r="A104" t="str">
            <v>GENERAL CÂMARA2013</v>
          </cell>
          <cell r="B104" t="str">
            <v>GENERAL CÂMARA</v>
          </cell>
          <cell r="C104">
            <v>2013</v>
          </cell>
          <cell r="D104">
            <v>15095269.93</v>
          </cell>
          <cell r="E104">
            <v>818258.33</v>
          </cell>
          <cell r="F104">
            <v>544882.68999999994</v>
          </cell>
          <cell r="G104">
            <v>89235.14</v>
          </cell>
          <cell r="H104">
            <v>219275.73</v>
          </cell>
          <cell r="I104">
            <v>77945.34</v>
          </cell>
          <cell r="J104">
            <v>13466578.859999999</v>
          </cell>
          <cell r="K104">
            <v>4745462.25</v>
          </cell>
          <cell r="M104">
            <v>2961601.94</v>
          </cell>
          <cell r="N104">
            <v>288880.32</v>
          </cell>
          <cell r="O104">
            <v>1813584.39</v>
          </cell>
          <cell r="P104">
            <v>623636.77</v>
          </cell>
          <cell r="Q104">
            <v>596750.22</v>
          </cell>
          <cell r="S104">
            <v>584927.29</v>
          </cell>
        </row>
        <row r="105">
          <cell r="A105" t="str">
            <v>GENERAL CÂMARA2014</v>
          </cell>
          <cell r="B105" t="str">
            <v>GENERAL CÂMARA</v>
          </cell>
          <cell r="C105">
            <v>2014</v>
          </cell>
          <cell r="D105">
            <v>16189545.359999999</v>
          </cell>
          <cell r="E105">
            <v>827778.61</v>
          </cell>
          <cell r="F105" t="str">
            <v>N/D</v>
          </cell>
          <cell r="G105">
            <v>92794.51</v>
          </cell>
          <cell r="H105">
            <v>182527.63</v>
          </cell>
          <cell r="I105">
            <v>83854.02</v>
          </cell>
          <cell r="J105">
            <v>14637248.140000001</v>
          </cell>
          <cell r="K105">
            <v>5103649.71</v>
          </cell>
          <cell r="M105">
            <v>3815493.51</v>
          </cell>
          <cell r="N105">
            <v>389791.22</v>
          </cell>
          <cell r="O105" t="str">
            <v>N/D</v>
          </cell>
          <cell r="P105">
            <v>413232.68</v>
          </cell>
          <cell r="Q105">
            <v>1717894.66</v>
          </cell>
          <cell r="R105">
            <v>0</v>
          </cell>
          <cell r="S105">
            <v>1705234.27</v>
          </cell>
          <cell r="T105">
            <v>0</v>
          </cell>
          <cell r="U105">
            <v>0</v>
          </cell>
        </row>
        <row r="106">
          <cell r="A106" t="str">
            <v>TRIUNFO2002</v>
          </cell>
          <cell r="B106" t="str">
            <v>TRIUNFO</v>
          </cell>
          <cell r="C106">
            <v>2002</v>
          </cell>
          <cell r="D106">
            <v>64914037</v>
          </cell>
          <cell r="E106">
            <v>3519439</v>
          </cell>
          <cell r="F106">
            <v>3384667</v>
          </cell>
          <cell r="G106">
            <v>270301</v>
          </cell>
          <cell r="H106">
            <v>2220942</v>
          </cell>
          <cell r="I106">
            <v>735937</v>
          </cell>
          <cell r="J106">
            <v>60348660</v>
          </cell>
          <cell r="K106">
            <v>2957731.55</v>
          </cell>
          <cell r="M106">
            <v>41112571</v>
          </cell>
          <cell r="N106">
            <v>327050</v>
          </cell>
          <cell r="O106">
            <v>2608110</v>
          </cell>
          <cell r="P106">
            <v>139044</v>
          </cell>
          <cell r="Q106">
            <v>40259</v>
          </cell>
          <cell r="R106">
            <v>0</v>
          </cell>
          <cell r="S106">
            <v>259</v>
          </cell>
          <cell r="T106">
            <v>0</v>
          </cell>
          <cell r="U106">
            <v>8191941</v>
          </cell>
        </row>
        <row r="107">
          <cell r="A107" t="str">
            <v>TRIUNFO2003</v>
          </cell>
          <cell r="B107" t="str">
            <v>TRIUNFO</v>
          </cell>
          <cell r="C107">
            <v>2003</v>
          </cell>
          <cell r="D107">
            <v>75994239</v>
          </cell>
          <cell r="E107">
            <v>4808609</v>
          </cell>
          <cell r="F107">
            <v>4693204</v>
          </cell>
          <cell r="G107">
            <v>278918</v>
          </cell>
          <cell r="H107">
            <v>3430489</v>
          </cell>
          <cell r="I107">
            <v>2428111</v>
          </cell>
          <cell r="J107">
            <v>66184414</v>
          </cell>
          <cell r="K107">
            <v>3085945.48</v>
          </cell>
          <cell r="M107">
            <v>53917341</v>
          </cell>
          <cell r="N107">
            <v>356678</v>
          </cell>
          <cell r="O107">
            <v>3080765.58</v>
          </cell>
          <cell r="P107">
            <v>1216941</v>
          </cell>
        </row>
        <row r="108">
          <cell r="A108" t="str">
            <v>TRIUNFO2004</v>
          </cell>
          <cell r="B108" t="str">
            <v>TRIUNFO</v>
          </cell>
          <cell r="C108">
            <v>2004</v>
          </cell>
          <cell r="D108">
            <v>84139461</v>
          </cell>
          <cell r="E108">
            <v>7775491</v>
          </cell>
          <cell r="F108">
            <v>7636872</v>
          </cell>
          <cell r="G108">
            <v>318003</v>
          </cell>
          <cell r="H108">
            <v>5642416</v>
          </cell>
          <cell r="I108">
            <v>2929477</v>
          </cell>
          <cell r="J108">
            <v>71664397</v>
          </cell>
          <cell r="K108">
            <v>3422677.17</v>
          </cell>
          <cell r="M108">
            <v>55305702</v>
          </cell>
          <cell r="N108">
            <v>498805</v>
          </cell>
          <cell r="O108">
            <v>3339793</v>
          </cell>
          <cell r="P108">
            <v>443710</v>
          </cell>
          <cell r="Q108">
            <v>157607</v>
          </cell>
          <cell r="R108">
            <v>0</v>
          </cell>
          <cell r="S108">
            <v>0</v>
          </cell>
          <cell r="T108">
            <v>0</v>
          </cell>
          <cell r="U108">
            <v>3339792</v>
          </cell>
        </row>
        <row r="109">
          <cell r="A109" t="str">
            <v>TRIUNFO2005</v>
          </cell>
          <cell r="B109" t="str">
            <v>TRIUNFO</v>
          </cell>
          <cell r="C109">
            <v>2005</v>
          </cell>
          <cell r="D109">
            <v>107659022</v>
          </cell>
          <cell r="E109">
            <v>10622705</v>
          </cell>
          <cell r="F109">
            <v>10392884</v>
          </cell>
          <cell r="G109">
            <v>562308</v>
          </cell>
          <cell r="H109">
            <v>8027063</v>
          </cell>
          <cell r="I109">
            <v>1120172</v>
          </cell>
          <cell r="J109">
            <v>92374654</v>
          </cell>
          <cell r="K109">
            <v>4989209.04</v>
          </cell>
          <cell r="M109">
            <v>69776976</v>
          </cell>
          <cell r="N109">
            <v>644889</v>
          </cell>
          <cell r="O109">
            <v>4041882</v>
          </cell>
          <cell r="P109">
            <v>71234</v>
          </cell>
          <cell r="Q109">
            <v>185818</v>
          </cell>
          <cell r="R109">
            <v>0</v>
          </cell>
          <cell r="S109">
            <v>0</v>
          </cell>
          <cell r="T109">
            <v>0</v>
          </cell>
          <cell r="U109">
            <v>5560497</v>
          </cell>
        </row>
        <row r="110">
          <cell r="A110" t="str">
            <v>TRIUNFO2006</v>
          </cell>
          <cell r="B110" t="str">
            <v>TRIUNFO</v>
          </cell>
          <cell r="C110">
            <v>2006</v>
          </cell>
          <cell r="D110">
            <v>123328067.45</v>
          </cell>
          <cell r="E110">
            <v>11794388.810000001</v>
          </cell>
          <cell r="F110">
            <v>11457200.039999999</v>
          </cell>
          <cell r="G110">
            <v>392915.11</v>
          </cell>
          <cell r="H110">
            <v>8566288.4000000004</v>
          </cell>
          <cell r="I110">
            <v>1793502.31</v>
          </cell>
          <cell r="J110">
            <v>104698874.86</v>
          </cell>
          <cell r="K110">
            <v>5546387.4500000002</v>
          </cell>
          <cell r="M110">
            <v>82017373.549999997</v>
          </cell>
          <cell r="N110">
            <v>686045.53</v>
          </cell>
          <cell r="O110">
            <v>4351156.41</v>
          </cell>
          <cell r="P110">
            <v>88885.91</v>
          </cell>
          <cell r="Q110">
            <v>53550</v>
          </cell>
          <cell r="R110">
            <v>0</v>
          </cell>
          <cell r="S110">
            <v>0</v>
          </cell>
          <cell r="T110">
            <v>0</v>
          </cell>
          <cell r="U110">
            <v>4309307.41</v>
          </cell>
        </row>
        <row r="111">
          <cell r="A111" t="str">
            <v>TRIUNFO2007</v>
          </cell>
          <cell r="B111" t="str">
            <v>TRIUNFO</v>
          </cell>
          <cell r="C111">
            <v>2007</v>
          </cell>
          <cell r="D111">
            <v>143416447</v>
          </cell>
          <cell r="E111">
            <v>16219535</v>
          </cell>
          <cell r="F111">
            <v>16005579</v>
          </cell>
          <cell r="G111">
            <v>466641</v>
          </cell>
          <cell r="H111">
            <v>11922598</v>
          </cell>
          <cell r="I111">
            <v>7701233</v>
          </cell>
          <cell r="J111">
            <v>115408192</v>
          </cell>
          <cell r="K111">
            <v>6426119.5800000001</v>
          </cell>
          <cell r="M111">
            <v>89316420</v>
          </cell>
          <cell r="N111">
            <v>621471.71</v>
          </cell>
          <cell r="O111">
            <v>5052534</v>
          </cell>
          <cell r="P111">
            <v>104800</v>
          </cell>
          <cell r="Q111">
            <v>151930</v>
          </cell>
          <cell r="R111">
            <v>0</v>
          </cell>
          <cell r="S111">
            <v>0</v>
          </cell>
          <cell r="T111">
            <v>0</v>
          </cell>
          <cell r="U111">
            <v>4974665</v>
          </cell>
        </row>
        <row r="112">
          <cell r="A112" t="str">
            <v>TRIUNFO2008</v>
          </cell>
          <cell r="B112" t="str">
            <v>TRIUNFO</v>
          </cell>
          <cell r="C112">
            <v>2008</v>
          </cell>
          <cell r="D112">
            <v>177422252</v>
          </cell>
          <cell r="E112">
            <v>23091522</v>
          </cell>
          <cell r="F112">
            <v>22710024</v>
          </cell>
          <cell r="G112">
            <v>603325</v>
          </cell>
          <cell r="H112">
            <v>16269880</v>
          </cell>
          <cell r="I112">
            <v>9019211</v>
          </cell>
          <cell r="J112">
            <v>140211109</v>
          </cell>
          <cell r="K112">
            <v>8029304.4000000004</v>
          </cell>
          <cell r="M112">
            <v>90449855</v>
          </cell>
          <cell r="N112">
            <v>890622.44000000006</v>
          </cell>
          <cell r="O112">
            <v>7279181</v>
          </cell>
          <cell r="P112">
            <v>120810</v>
          </cell>
          <cell r="Q112">
            <v>380623</v>
          </cell>
          <cell r="R112">
            <v>0</v>
          </cell>
          <cell r="S112">
            <v>0</v>
          </cell>
          <cell r="T112">
            <v>0</v>
          </cell>
          <cell r="U112">
            <v>21718986</v>
          </cell>
        </row>
        <row r="113">
          <cell r="A113" t="str">
            <v>TRIUNFO2009</v>
          </cell>
          <cell r="B113" t="str">
            <v>TRIUNFO</v>
          </cell>
          <cell r="C113">
            <v>2009</v>
          </cell>
          <cell r="D113">
            <v>167338405</v>
          </cell>
          <cell r="E113">
            <v>15466691</v>
          </cell>
          <cell r="F113">
            <v>14943990</v>
          </cell>
          <cell r="G113">
            <v>1027610</v>
          </cell>
          <cell r="H113">
            <v>9962603</v>
          </cell>
          <cell r="I113">
            <v>7999959</v>
          </cell>
          <cell r="J113">
            <v>131814928</v>
          </cell>
          <cell r="K113">
            <v>7525895.2699999996</v>
          </cell>
          <cell r="M113">
            <v>84280009</v>
          </cell>
          <cell r="N113">
            <v>1010711.41</v>
          </cell>
          <cell r="O113">
            <v>9065485</v>
          </cell>
          <cell r="P113">
            <v>7088978</v>
          </cell>
          <cell r="Q113">
            <v>506414</v>
          </cell>
          <cell r="R113">
            <v>0</v>
          </cell>
          <cell r="S113">
            <v>0</v>
          </cell>
          <cell r="T113">
            <v>0</v>
          </cell>
          <cell r="U113">
            <v>21761968</v>
          </cell>
        </row>
        <row r="114">
          <cell r="A114" t="str">
            <v>TRIUNFO2010</v>
          </cell>
          <cell r="B114" t="str">
            <v>TRIUNFO</v>
          </cell>
          <cell r="C114">
            <v>2010</v>
          </cell>
          <cell r="D114">
            <v>155837072</v>
          </cell>
          <cell r="E114">
            <v>23421009</v>
          </cell>
          <cell r="F114">
            <v>22881420</v>
          </cell>
          <cell r="G114">
            <v>2039003</v>
          </cell>
          <cell r="H114">
            <v>16046216</v>
          </cell>
          <cell r="I114">
            <v>11934330</v>
          </cell>
          <cell r="J114">
            <v>112881446</v>
          </cell>
          <cell r="K114">
            <v>8082436.54</v>
          </cell>
          <cell r="M114">
            <v>84049937.579999998</v>
          </cell>
          <cell r="N114">
            <v>779526.45000000007</v>
          </cell>
          <cell r="P114">
            <v>693651</v>
          </cell>
          <cell r="Q114">
            <v>280082</v>
          </cell>
        </row>
        <row r="115">
          <cell r="A115" t="str">
            <v>TRIUNFO2011</v>
          </cell>
          <cell r="B115" t="str">
            <v>TRIUNFO</v>
          </cell>
          <cell r="C115">
            <v>2011</v>
          </cell>
          <cell r="D115">
            <v>175313597</v>
          </cell>
          <cell r="E115">
            <v>30416336</v>
          </cell>
          <cell r="F115">
            <v>30032376</v>
          </cell>
          <cell r="G115">
            <v>2105036</v>
          </cell>
          <cell r="H115">
            <v>23122699</v>
          </cell>
          <cell r="I115">
            <v>11740743</v>
          </cell>
          <cell r="J115">
            <v>119433647</v>
          </cell>
          <cell r="K115">
            <v>9985617.7599999998</v>
          </cell>
          <cell r="M115">
            <v>69188434</v>
          </cell>
          <cell r="N115">
            <v>1082705.58</v>
          </cell>
          <cell r="O115">
            <v>11150150</v>
          </cell>
          <cell r="P115">
            <v>1954746</v>
          </cell>
          <cell r="Q115">
            <v>331904</v>
          </cell>
          <cell r="R115">
            <v>0</v>
          </cell>
          <cell r="S115">
            <v>233665</v>
          </cell>
          <cell r="T115">
            <v>0</v>
          </cell>
          <cell r="U115">
            <v>23739942</v>
          </cell>
        </row>
        <row r="116">
          <cell r="A116" t="str">
            <v>TRIUNFO2012</v>
          </cell>
          <cell r="B116" t="str">
            <v>TRIUNFO</v>
          </cell>
          <cell r="C116">
            <v>2012</v>
          </cell>
          <cell r="D116">
            <v>194661659.94999999</v>
          </cell>
          <cell r="E116">
            <v>46979613.399999999</v>
          </cell>
          <cell r="F116">
            <v>46761866.159999996</v>
          </cell>
          <cell r="G116">
            <v>10998868.75</v>
          </cell>
          <cell r="H116">
            <v>30325881.940000001</v>
          </cell>
          <cell r="I116">
            <v>10961493.83</v>
          </cell>
          <cell r="J116">
            <v>112574629.17</v>
          </cell>
          <cell r="K116">
            <v>10308995.35</v>
          </cell>
          <cell r="M116">
            <v>63671282.5</v>
          </cell>
          <cell r="N116">
            <v>1411696.3</v>
          </cell>
          <cell r="O116">
            <v>12022109.23</v>
          </cell>
          <cell r="P116">
            <v>2083011.73</v>
          </cell>
          <cell r="Q116">
            <v>2447953.39</v>
          </cell>
          <cell r="R116">
            <v>1860632.84</v>
          </cell>
          <cell r="S116">
            <v>420470.55</v>
          </cell>
          <cell r="T116">
            <v>0</v>
          </cell>
          <cell r="U116">
            <v>17914417.850000001</v>
          </cell>
        </row>
        <row r="117">
          <cell r="A117" t="str">
            <v>TRIUNFO2013</v>
          </cell>
          <cell r="B117" t="str">
            <v>TRIUNFO</v>
          </cell>
          <cell r="C117">
            <v>2013</v>
          </cell>
          <cell r="D117">
            <v>184637846.71000001</v>
          </cell>
          <cell r="E117">
            <v>40524762.600000001</v>
          </cell>
          <cell r="F117">
            <v>40159969.640000001</v>
          </cell>
          <cell r="G117">
            <v>8010994.4400000004</v>
          </cell>
          <cell r="H117">
            <v>26906716.859999999</v>
          </cell>
          <cell r="I117">
            <v>13352411.189999999</v>
          </cell>
          <cell r="J117">
            <v>120069989.58</v>
          </cell>
          <cell r="K117">
            <v>11072744.880000001</v>
          </cell>
          <cell r="M117">
            <v>66099287.559999995</v>
          </cell>
          <cell r="N117">
            <v>1534921.13</v>
          </cell>
          <cell r="O117">
            <v>13400022.09</v>
          </cell>
          <cell r="P117">
            <v>3553182.59</v>
          </cell>
          <cell r="Q117">
            <v>635058.99</v>
          </cell>
          <cell r="R117">
            <v>50896.34</v>
          </cell>
          <cell r="S117">
            <v>584162.65</v>
          </cell>
          <cell r="T117">
            <v>0</v>
          </cell>
        </row>
        <row r="118">
          <cell r="A118" t="str">
            <v>TRIUNFO2014</v>
          </cell>
          <cell r="B118" t="str">
            <v>TRIUNFO</v>
          </cell>
          <cell r="C118">
            <v>2014</v>
          </cell>
          <cell r="D118">
            <v>182423311.91999999</v>
          </cell>
          <cell r="E118">
            <v>46703378.600000001</v>
          </cell>
          <cell r="F118">
            <v>46367124.450000003</v>
          </cell>
          <cell r="G118">
            <v>4158111.68</v>
          </cell>
          <cell r="H118">
            <v>36968784.07</v>
          </cell>
          <cell r="I118">
            <v>12772714.18</v>
          </cell>
          <cell r="J118">
            <v>98104125.349999994</v>
          </cell>
          <cell r="K118">
            <v>11908515.68</v>
          </cell>
          <cell r="M118">
            <v>60687208.010000005</v>
          </cell>
          <cell r="N118">
            <v>1692427.1999999997</v>
          </cell>
          <cell r="P118">
            <v>874427.85</v>
          </cell>
        </row>
        <row r="119">
          <cell r="A119" t="str">
            <v>MINAS DO LEÃO2002</v>
          </cell>
          <cell r="B119" t="str">
            <v>MINAS DO LEÃO</v>
          </cell>
          <cell r="C119">
            <v>2002</v>
          </cell>
          <cell r="D119">
            <v>4659247.75</v>
          </cell>
          <cell r="E119">
            <v>159154.94</v>
          </cell>
          <cell r="F119">
            <v>148895.74</v>
          </cell>
          <cell r="G119">
            <v>28031.61</v>
          </cell>
          <cell r="H119">
            <v>88738.240000000005</v>
          </cell>
          <cell r="I119">
            <v>382336.74</v>
          </cell>
          <cell r="J119">
            <v>4042125.67</v>
          </cell>
          <cell r="K119">
            <v>1478866.14</v>
          </cell>
          <cell r="M119">
            <v>1105638.0699999998</v>
          </cell>
          <cell r="N119">
            <v>79049.37</v>
          </cell>
          <cell r="O119">
            <v>507551.17</v>
          </cell>
          <cell r="P119">
            <v>69676.289999999994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459253.28</v>
          </cell>
        </row>
        <row r="120">
          <cell r="A120" t="str">
            <v>MINAS DO LEÃO2003</v>
          </cell>
          <cell r="B120" t="str">
            <v>MINAS DO LEÃO</v>
          </cell>
          <cell r="C120">
            <v>2003</v>
          </cell>
          <cell r="D120">
            <v>5141329.7300000004</v>
          </cell>
          <cell r="E120">
            <v>287488.39</v>
          </cell>
          <cell r="F120">
            <v>272159.96000000002</v>
          </cell>
          <cell r="G120">
            <v>37566.15</v>
          </cell>
          <cell r="H120">
            <v>203212.76</v>
          </cell>
          <cell r="I120">
            <v>352718.06</v>
          </cell>
          <cell r="J120">
            <v>4277368.8899999997</v>
          </cell>
          <cell r="K120">
            <v>1542973.07</v>
          </cell>
          <cell r="M120">
            <v>1227323.2399999998</v>
          </cell>
          <cell r="N120">
            <v>82594.679999999993</v>
          </cell>
          <cell r="O120">
            <v>563296.85</v>
          </cell>
          <cell r="P120">
            <v>201063.08</v>
          </cell>
          <cell r="Q120">
            <v>104523.8</v>
          </cell>
          <cell r="R120">
            <v>0</v>
          </cell>
          <cell r="S120">
            <v>104523.8</v>
          </cell>
          <cell r="T120">
            <v>0</v>
          </cell>
          <cell r="U120">
            <v>488976.93</v>
          </cell>
        </row>
        <row r="121">
          <cell r="A121" t="str">
            <v>MINAS DO LEÃO2004</v>
          </cell>
          <cell r="B121" t="str">
            <v>MINAS DO LEÃO</v>
          </cell>
          <cell r="C121">
            <v>2004</v>
          </cell>
          <cell r="D121">
            <v>6269428.2599999998</v>
          </cell>
          <cell r="E121">
            <v>830545.43</v>
          </cell>
          <cell r="F121">
            <v>815094.71</v>
          </cell>
          <cell r="G121">
            <v>71461.259999999995</v>
          </cell>
          <cell r="H121">
            <v>693075.65</v>
          </cell>
          <cell r="I121">
            <v>0</v>
          </cell>
          <cell r="J121">
            <v>4963819.3899999997</v>
          </cell>
          <cell r="K121">
            <v>1711338.86</v>
          </cell>
          <cell r="M121">
            <v>1110282.3599999999</v>
          </cell>
          <cell r="N121">
            <v>109256.84</v>
          </cell>
          <cell r="O121">
            <v>613420.68000000005</v>
          </cell>
          <cell r="P121">
            <v>453364.32</v>
          </cell>
          <cell r="Q121">
            <v>75477.34</v>
          </cell>
          <cell r="R121">
            <v>0</v>
          </cell>
          <cell r="S121">
            <v>50557.34</v>
          </cell>
          <cell r="T121">
            <v>0</v>
          </cell>
          <cell r="U121">
            <v>494039.28</v>
          </cell>
        </row>
        <row r="122">
          <cell r="A122" t="str">
            <v>MINAS DO LEÃO2005</v>
          </cell>
          <cell r="B122" t="str">
            <v>MINAS DO LEÃO</v>
          </cell>
          <cell r="C122">
            <v>2005</v>
          </cell>
          <cell r="D122">
            <v>7222905.71</v>
          </cell>
          <cell r="E122">
            <v>1028651.25</v>
          </cell>
          <cell r="F122">
            <v>1002272.2</v>
          </cell>
          <cell r="G122">
            <v>66471.39</v>
          </cell>
          <cell r="H122">
            <v>881140.89</v>
          </cell>
          <cell r="I122">
            <v>0</v>
          </cell>
          <cell r="J122">
            <v>5881212.3200000003</v>
          </cell>
          <cell r="K122">
            <v>2140962.5299999998</v>
          </cell>
          <cell r="M122">
            <v>1325157.55</v>
          </cell>
          <cell r="N122">
            <v>130036.86</v>
          </cell>
          <cell r="O122">
            <v>769715.46</v>
          </cell>
          <cell r="P122">
            <v>227957.52</v>
          </cell>
          <cell r="Q122">
            <v>201308.72</v>
          </cell>
          <cell r="R122">
            <v>0</v>
          </cell>
          <cell r="S122">
            <v>143308.72</v>
          </cell>
          <cell r="T122">
            <v>0</v>
          </cell>
          <cell r="U122">
            <v>600562.48</v>
          </cell>
        </row>
        <row r="123">
          <cell r="A123" t="str">
            <v>MINAS DO LEÃO2006</v>
          </cell>
          <cell r="B123" t="str">
            <v>MINAS DO LEÃO</v>
          </cell>
          <cell r="C123">
            <v>2006</v>
          </cell>
          <cell r="D123">
            <v>7887649.2999999998</v>
          </cell>
          <cell r="E123">
            <v>1233119.94</v>
          </cell>
          <cell r="F123">
            <v>1198838.32</v>
          </cell>
          <cell r="G123">
            <v>70741.119999999995</v>
          </cell>
          <cell r="H123">
            <v>1013784.67</v>
          </cell>
          <cell r="I123">
            <v>0</v>
          </cell>
          <cell r="J123">
            <v>6442051.3099999996</v>
          </cell>
          <cell r="K123">
            <v>2377973.62</v>
          </cell>
          <cell r="M123">
            <v>1535297.08</v>
          </cell>
          <cell r="N123">
            <v>134245.88</v>
          </cell>
          <cell r="O123">
            <v>849115.32</v>
          </cell>
          <cell r="P123">
            <v>126186.45</v>
          </cell>
          <cell r="Q123">
            <v>22875</v>
          </cell>
          <cell r="R123">
            <v>0</v>
          </cell>
          <cell r="S123">
            <v>12675</v>
          </cell>
          <cell r="T123">
            <v>0</v>
          </cell>
          <cell r="U123">
            <v>680086.85</v>
          </cell>
        </row>
        <row r="124">
          <cell r="A124" t="str">
            <v>MINAS DO LEÃO2007</v>
          </cell>
          <cell r="B124" t="str">
            <v>MINAS DO LEÃO</v>
          </cell>
          <cell r="C124">
            <v>2007</v>
          </cell>
          <cell r="D124">
            <v>9113844.1199999992</v>
          </cell>
          <cell r="E124">
            <v>1564429.15</v>
          </cell>
          <cell r="F124">
            <v>1524132.48</v>
          </cell>
          <cell r="G124">
            <v>75652.460000000006</v>
          </cell>
          <cell r="H124">
            <v>1304167.56</v>
          </cell>
          <cell r="I124">
            <v>0</v>
          </cell>
          <cell r="J124">
            <v>7143501.5800000001</v>
          </cell>
          <cell r="K124">
            <v>2754051.54</v>
          </cell>
          <cell r="M124">
            <v>1467100.3599999999</v>
          </cell>
          <cell r="N124">
            <v>142883.15</v>
          </cell>
          <cell r="O124">
            <v>962839.34</v>
          </cell>
          <cell r="P124">
            <v>134707.62</v>
          </cell>
          <cell r="Q124">
            <v>530445</v>
          </cell>
          <cell r="R124">
            <v>350000</v>
          </cell>
          <cell r="S124">
            <v>105245</v>
          </cell>
          <cell r="T124">
            <v>0</v>
          </cell>
          <cell r="U124">
            <v>858727.5</v>
          </cell>
        </row>
        <row r="125">
          <cell r="A125" t="str">
            <v>MINAS DO LEÃO2008</v>
          </cell>
          <cell r="B125" t="str">
            <v>MINAS DO LEÃO</v>
          </cell>
          <cell r="C125">
            <v>2008</v>
          </cell>
          <cell r="D125">
            <v>10796413.560000001</v>
          </cell>
          <cell r="E125">
            <v>1997323.76</v>
          </cell>
          <cell r="F125">
            <v>1948948.69</v>
          </cell>
          <cell r="G125">
            <v>109096.37</v>
          </cell>
          <cell r="H125">
            <v>1650381.6</v>
          </cell>
          <cell r="I125">
            <v>0</v>
          </cell>
          <cell r="J125">
            <v>8584377.5399999991</v>
          </cell>
          <cell r="K125">
            <v>3441130.64</v>
          </cell>
          <cell r="M125">
            <v>1568484.4900000002</v>
          </cell>
          <cell r="N125">
            <v>163632.98000000001</v>
          </cell>
          <cell r="O125">
            <v>1204252</v>
          </cell>
          <cell r="P125">
            <v>85389.05</v>
          </cell>
          <cell r="Q125">
            <v>1399826.33</v>
          </cell>
          <cell r="R125">
            <v>601014.92000000004</v>
          </cell>
          <cell r="S125">
            <v>732000</v>
          </cell>
          <cell r="T125">
            <v>0</v>
          </cell>
          <cell r="U125">
            <v>1122948.1499999999</v>
          </cell>
        </row>
        <row r="126">
          <cell r="A126" t="str">
            <v>MINAS DO LEÃO2009</v>
          </cell>
          <cell r="B126" t="str">
            <v>MINAS DO LEÃO</v>
          </cell>
          <cell r="C126">
            <v>2009</v>
          </cell>
          <cell r="D126">
            <v>11519616.65</v>
          </cell>
          <cell r="E126">
            <v>2399251.52</v>
          </cell>
          <cell r="F126">
            <v>2354875.7599999998</v>
          </cell>
          <cell r="G126">
            <v>126827.11</v>
          </cell>
          <cell r="H126">
            <v>2084791.5</v>
          </cell>
          <cell r="I126">
            <v>0</v>
          </cell>
          <cell r="J126">
            <v>8817730.9000000004</v>
          </cell>
          <cell r="K126">
            <v>3225383.91</v>
          </cell>
          <cell r="M126">
            <v>1620339.26</v>
          </cell>
          <cell r="N126">
            <v>205738.03</v>
          </cell>
          <cell r="O126">
            <v>1302091.32</v>
          </cell>
          <cell r="P126">
            <v>136791.51</v>
          </cell>
          <cell r="Q126">
            <v>68400</v>
          </cell>
          <cell r="R126">
            <v>0</v>
          </cell>
          <cell r="S126">
            <v>32000</v>
          </cell>
          <cell r="T126">
            <v>0</v>
          </cell>
          <cell r="U126">
            <v>1258275.3</v>
          </cell>
        </row>
        <row r="127">
          <cell r="A127" t="str">
            <v>MINAS DO LEÃO2010</v>
          </cell>
          <cell r="B127" t="str">
            <v>MINAS DO LEÃO</v>
          </cell>
          <cell r="C127">
            <v>2010</v>
          </cell>
          <cell r="D127">
            <v>13288671.25</v>
          </cell>
          <cell r="E127">
            <v>2729248.79</v>
          </cell>
          <cell r="F127">
            <v>2684809.86</v>
          </cell>
          <cell r="G127">
            <v>166575.59</v>
          </cell>
          <cell r="H127">
            <v>2416978.7400000002</v>
          </cell>
          <cell r="I127">
            <v>0</v>
          </cell>
          <cell r="J127">
            <v>10286542.73</v>
          </cell>
          <cell r="K127">
            <v>3463901.55</v>
          </cell>
          <cell r="M127">
            <v>2096680.9999999998</v>
          </cell>
          <cell r="N127">
            <v>209162.26</v>
          </cell>
          <cell r="O127">
            <v>1688991.19</v>
          </cell>
          <cell r="P127">
            <v>92714.44</v>
          </cell>
          <cell r="Q127">
            <v>739882.68</v>
          </cell>
          <cell r="R127">
            <v>247576.41</v>
          </cell>
          <cell r="S127">
            <v>439306.27</v>
          </cell>
          <cell r="T127">
            <v>0</v>
          </cell>
          <cell r="U127">
            <v>1485464.61</v>
          </cell>
        </row>
        <row r="128">
          <cell r="A128" t="str">
            <v>MINAS DO LEÃO2011</v>
          </cell>
          <cell r="B128" t="str">
            <v>MINAS DO LEÃO</v>
          </cell>
          <cell r="C128">
            <v>2011</v>
          </cell>
          <cell r="D128">
            <v>15628258.26</v>
          </cell>
          <cell r="E128">
            <v>3444256.83</v>
          </cell>
          <cell r="F128">
            <v>3396880.14</v>
          </cell>
          <cell r="G128">
            <v>192124.29</v>
          </cell>
          <cell r="H128">
            <v>2924024.43</v>
          </cell>
          <cell r="I128">
            <v>0</v>
          </cell>
          <cell r="J128">
            <v>11889666.27</v>
          </cell>
          <cell r="K128">
            <v>4279550.66</v>
          </cell>
          <cell r="M128">
            <v>2533824.21</v>
          </cell>
          <cell r="N128">
            <v>234342.99000000002</v>
          </cell>
          <cell r="O128">
            <v>1720971.2</v>
          </cell>
          <cell r="P128">
            <v>87271.54</v>
          </cell>
          <cell r="Q128">
            <v>693589.9</v>
          </cell>
          <cell r="R128">
            <v>605090.5</v>
          </cell>
          <cell r="S128">
            <v>18845.98</v>
          </cell>
          <cell r="T128">
            <v>0</v>
          </cell>
          <cell r="U128">
            <v>1813814.16</v>
          </cell>
        </row>
        <row r="129">
          <cell r="A129" t="str">
            <v>MINAS DO LEÃO2012</v>
          </cell>
          <cell r="B129" t="str">
            <v>MINAS DO LEÃO</v>
          </cell>
          <cell r="C129">
            <v>2012</v>
          </cell>
          <cell r="D129">
            <v>16137265.380000001</v>
          </cell>
          <cell r="E129">
            <v>3068214.62</v>
          </cell>
          <cell r="F129">
            <v>3018225.44</v>
          </cell>
          <cell r="G129">
            <v>207788.44</v>
          </cell>
          <cell r="H129">
            <v>2661142.23</v>
          </cell>
          <cell r="I129">
            <v>0</v>
          </cell>
          <cell r="J129">
            <v>12859188.51</v>
          </cell>
          <cell r="K129">
            <v>4418141.04</v>
          </cell>
          <cell r="M129">
            <v>2468653.77</v>
          </cell>
          <cell r="N129">
            <v>243976.60000000003</v>
          </cell>
          <cell r="O129">
            <v>2040537.89</v>
          </cell>
          <cell r="P129">
            <v>86595.39</v>
          </cell>
          <cell r="Q129">
            <v>622618.75</v>
          </cell>
          <cell r="R129">
            <v>0</v>
          </cell>
          <cell r="S129">
            <v>617397.59</v>
          </cell>
          <cell r="T129">
            <v>0</v>
          </cell>
          <cell r="U129">
            <v>1859001.38</v>
          </cell>
        </row>
        <row r="130">
          <cell r="A130" t="str">
            <v>MINAS DO LEÃO2013</v>
          </cell>
          <cell r="B130" t="str">
            <v>MINAS DO LEÃO</v>
          </cell>
          <cell r="C130">
            <v>2013</v>
          </cell>
          <cell r="D130">
            <v>17976274.449999999</v>
          </cell>
          <cell r="E130">
            <v>3941776.55</v>
          </cell>
          <cell r="F130">
            <v>3884599.58</v>
          </cell>
          <cell r="G130">
            <v>235660.19</v>
          </cell>
          <cell r="H130">
            <v>3419540.89</v>
          </cell>
          <cell r="I130">
            <v>0</v>
          </cell>
          <cell r="J130">
            <v>13699073.119999999</v>
          </cell>
          <cell r="K130">
            <v>4745462.25</v>
          </cell>
          <cell r="M130">
            <v>2529914.98</v>
          </cell>
          <cell r="N130">
            <v>276047.15000000002</v>
          </cell>
          <cell r="O130">
            <v>2529029.73</v>
          </cell>
          <cell r="P130">
            <v>156457.01999999999</v>
          </cell>
          <cell r="Q130">
            <v>67050.679999999993</v>
          </cell>
          <cell r="S130">
            <v>62247.08</v>
          </cell>
        </row>
        <row r="131">
          <cell r="A131" t="str">
            <v>MINAS DO LEÃO2014</v>
          </cell>
          <cell r="B131" t="str">
            <v>MINAS DO LEÃO</v>
          </cell>
          <cell r="C131">
            <v>2014</v>
          </cell>
          <cell r="D131">
            <v>19699931.800000001</v>
          </cell>
          <cell r="E131">
            <v>4533062.34</v>
          </cell>
          <cell r="F131">
            <v>4469810.74</v>
          </cell>
          <cell r="G131">
            <v>193089.01</v>
          </cell>
          <cell r="H131">
            <v>3983108.38</v>
          </cell>
          <cell r="I131">
            <v>0</v>
          </cell>
          <cell r="J131">
            <v>14737859.43</v>
          </cell>
          <cell r="K131">
            <v>5103649.71</v>
          </cell>
          <cell r="M131">
            <v>2678336.2599999998</v>
          </cell>
          <cell r="N131">
            <v>314629.48</v>
          </cell>
          <cell r="O131">
            <v>2752958.86</v>
          </cell>
          <cell r="P131">
            <v>122313.23</v>
          </cell>
          <cell r="Q131">
            <v>526348.48</v>
          </cell>
          <cell r="S131">
            <v>398992</v>
          </cell>
        </row>
        <row r="132">
          <cell r="A132" t="str">
            <v>SÃO JERÔNIMO2002</v>
          </cell>
          <cell r="B132" t="str">
            <v>SÃO JERÔNIMO</v>
          </cell>
          <cell r="C132">
            <v>2002</v>
          </cell>
          <cell r="D132">
            <v>11897611.49</v>
          </cell>
          <cell r="E132">
            <v>830749.94</v>
          </cell>
          <cell r="F132">
            <v>576563.63</v>
          </cell>
          <cell r="G132">
            <v>292085.87</v>
          </cell>
          <cell r="H132">
            <v>105259.16</v>
          </cell>
          <cell r="I132">
            <v>229426.68</v>
          </cell>
          <cell r="J132">
            <v>9124775.9800000004</v>
          </cell>
          <cell r="K132">
            <v>3426487.15</v>
          </cell>
          <cell r="M132">
            <v>1685253.72</v>
          </cell>
          <cell r="N132">
            <v>315392.13</v>
          </cell>
          <cell r="O132">
            <v>1007166.16</v>
          </cell>
          <cell r="P132">
            <v>1620080.19</v>
          </cell>
          <cell r="Q132">
            <v>32602.52</v>
          </cell>
          <cell r="R132">
            <v>32602.52</v>
          </cell>
          <cell r="S132">
            <v>0</v>
          </cell>
          <cell r="T132">
            <v>0</v>
          </cell>
          <cell r="U132">
            <v>921681.92000000004</v>
          </cell>
        </row>
        <row r="133">
          <cell r="A133" t="str">
            <v>SÃO JERÔNIMO2003</v>
          </cell>
          <cell r="B133" t="str">
            <v>SÃO JERÔNIMO</v>
          </cell>
          <cell r="C133">
            <v>2003</v>
          </cell>
          <cell r="D133">
            <v>12367270.189999999</v>
          </cell>
          <cell r="E133">
            <v>902606.99</v>
          </cell>
          <cell r="F133">
            <v>714077.83</v>
          </cell>
          <cell r="G133">
            <v>353980.56</v>
          </cell>
          <cell r="H133">
            <v>200555.39</v>
          </cell>
          <cell r="I133">
            <v>642774.99</v>
          </cell>
          <cell r="J133">
            <v>9426344.6600000001</v>
          </cell>
          <cell r="K133">
            <v>3456294.64</v>
          </cell>
          <cell r="M133">
            <v>2204854.04</v>
          </cell>
          <cell r="N133">
            <v>356409.68</v>
          </cell>
          <cell r="O133">
            <v>1163717.53</v>
          </cell>
          <cell r="P133">
            <v>1054140.33</v>
          </cell>
          <cell r="Q133">
            <v>78880.929999999993</v>
          </cell>
          <cell r="R133">
            <v>9530.93</v>
          </cell>
          <cell r="S133">
            <v>0</v>
          </cell>
          <cell r="T133">
            <v>0</v>
          </cell>
          <cell r="U133">
            <v>1005104.74</v>
          </cell>
        </row>
        <row r="134">
          <cell r="A134" t="str">
            <v>SÃO JERÔNIMO2004</v>
          </cell>
          <cell r="B134" t="str">
            <v>SÃO JERÔNIMO</v>
          </cell>
          <cell r="C134">
            <v>2004</v>
          </cell>
          <cell r="D134">
            <v>14084837.42</v>
          </cell>
          <cell r="E134">
            <v>1317032.55</v>
          </cell>
          <cell r="F134">
            <v>1129614.51</v>
          </cell>
          <cell r="G134">
            <v>390482.2</v>
          </cell>
          <cell r="H134">
            <v>458254.15</v>
          </cell>
          <cell r="I134">
            <v>869085.81</v>
          </cell>
          <cell r="J134">
            <v>10991129.439999999</v>
          </cell>
          <cell r="K134">
            <v>3696169.02</v>
          </cell>
          <cell r="M134">
            <v>2342321.0599999996</v>
          </cell>
          <cell r="N134">
            <v>448831.02</v>
          </cell>
          <cell r="O134">
            <v>1254368.74</v>
          </cell>
          <cell r="P134">
            <v>558587.21</v>
          </cell>
          <cell r="Q134">
            <v>285750</v>
          </cell>
          <cell r="R134">
            <v>0</v>
          </cell>
          <cell r="S134">
            <v>0</v>
          </cell>
          <cell r="T134">
            <v>0</v>
          </cell>
          <cell r="U134">
            <v>1074777.24</v>
          </cell>
        </row>
        <row r="135">
          <cell r="A135" t="str">
            <v>SÃO JERÔNIMO2005</v>
          </cell>
          <cell r="B135" t="str">
            <v>SÃO JERÔNIMO</v>
          </cell>
          <cell r="C135">
            <v>2005</v>
          </cell>
          <cell r="D135">
            <v>14535318.57</v>
          </cell>
          <cell r="E135">
            <v>1365196.5</v>
          </cell>
          <cell r="F135">
            <v>1140680.97</v>
          </cell>
          <cell r="G135">
            <v>472991.44</v>
          </cell>
          <cell r="H135">
            <v>405207.93</v>
          </cell>
          <cell r="I135">
            <v>304098.76</v>
          </cell>
          <cell r="J135">
            <v>12118233.560000001</v>
          </cell>
          <cell r="K135">
            <v>4464681.16</v>
          </cell>
          <cell r="M135">
            <v>2753495.98</v>
          </cell>
          <cell r="N135">
            <v>479778.84</v>
          </cell>
          <cell r="O135">
            <v>1548058.55</v>
          </cell>
          <cell r="P135">
            <v>532717.84</v>
          </cell>
          <cell r="Q135">
            <v>263554.12</v>
          </cell>
          <cell r="R135">
            <v>263554.12</v>
          </cell>
          <cell r="S135">
            <v>0</v>
          </cell>
          <cell r="T135">
            <v>0</v>
          </cell>
          <cell r="U135">
            <v>1235783.8600000001</v>
          </cell>
        </row>
        <row r="136">
          <cell r="A136" t="str">
            <v>SÃO JERÔNIMO2006</v>
          </cell>
          <cell r="B136" t="str">
            <v>SÃO JERÔNIMO</v>
          </cell>
          <cell r="C136">
            <v>2006</v>
          </cell>
          <cell r="D136">
            <v>16364157.869999999</v>
          </cell>
          <cell r="E136">
            <v>1481657.48</v>
          </cell>
          <cell r="F136">
            <v>1177423.57</v>
          </cell>
          <cell r="G136">
            <v>443245.53</v>
          </cell>
          <cell r="H136">
            <v>463090.2</v>
          </cell>
          <cell r="I136">
            <v>315934.27</v>
          </cell>
          <cell r="J136">
            <v>13595858.390000001</v>
          </cell>
          <cell r="K136">
            <v>4777179.0999999996</v>
          </cell>
          <cell r="M136">
            <v>3101455.98</v>
          </cell>
          <cell r="N136">
            <v>581920.9</v>
          </cell>
          <cell r="O136">
            <v>1508570.95</v>
          </cell>
          <cell r="P136">
            <v>788909.55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1918830.39</v>
          </cell>
        </row>
        <row r="137">
          <cell r="A137" t="str">
            <v>SÃO JERÔNIMO2007</v>
          </cell>
          <cell r="B137" t="str">
            <v>SÃO JERÔNIMO</v>
          </cell>
          <cell r="C137">
            <v>2007</v>
          </cell>
          <cell r="D137">
            <v>20094762.309999999</v>
          </cell>
          <cell r="E137">
            <v>1726518.55</v>
          </cell>
          <cell r="F137">
            <v>1468459.92</v>
          </cell>
          <cell r="G137">
            <v>516421.99</v>
          </cell>
          <cell r="H137">
            <v>584316.37</v>
          </cell>
          <cell r="I137">
            <v>321574.17</v>
          </cell>
          <cell r="J137">
            <v>16717292.26</v>
          </cell>
          <cell r="K137">
            <v>5319543.22</v>
          </cell>
          <cell r="M137">
            <v>3351015.16</v>
          </cell>
          <cell r="N137">
            <v>558175.54</v>
          </cell>
          <cell r="O137">
            <v>1728584.2</v>
          </cell>
          <cell r="P137">
            <v>1116954.52</v>
          </cell>
          <cell r="Q137">
            <v>1248000</v>
          </cell>
          <cell r="R137">
            <v>1248000</v>
          </cell>
          <cell r="S137">
            <v>0</v>
          </cell>
          <cell r="T137">
            <v>0</v>
          </cell>
          <cell r="U137">
            <v>3531780.01</v>
          </cell>
        </row>
        <row r="138">
          <cell r="A138" t="str">
            <v>SÃO JERÔNIMO2008</v>
          </cell>
          <cell r="B138" t="str">
            <v>SÃO JERÔNIMO</v>
          </cell>
          <cell r="C138">
            <v>2008</v>
          </cell>
          <cell r="D138">
            <v>23506128.940000001</v>
          </cell>
          <cell r="E138">
            <v>1718400.57</v>
          </cell>
          <cell r="F138">
            <v>1445674.92</v>
          </cell>
          <cell r="G138">
            <v>547584.59</v>
          </cell>
          <cell r="H138">
            <v>521365.44</v>
          </cell>
          <cell r="I138">
            <v>307114.17</v>
          </cell>
          <cell r="J138">
            <v>20004956.16</v>
          </cell>
          <cell r="K138">
            <v>6882260.9699999997</v>
          </cell>
          <cell r="M138">
            <v>4208522.75</v>
          </cell>
          <cell r="N138">
            <v>625410.43000000005</v>
          </cell>
          <cell r="O138">
            <v>2362368.92</v>
          </cell>
          <cell r="P138">
            <v>1289207.3500000001</v>
          </cell>
          <cell r="Q138">
            <v>192681.35</v>
          </cell>
          <cell r="R138">
            <v>0</v>
          </cell>
          <cell r="S138">
            <v>157811.35</v>
          </cell>
          <cell r="T138">
            <v>0</v>
          </cell>
          <cell r="U138">
            <v>2386276.21</v>
          </cell>
        </row>
        <row r="139">
          <cell r="A139" t="str">
            <v>SÃO JERÔNIMO2009</v>
          </cell>
          <cell r="B139" t="str">
            <v>SÃO JERÔNIMO</v>
          </cell>
          <cell r="C139">
            <v>2009</v>
          </cell>
          <cell r="D139">
            <v>25694103.539999999</v>
          </cell>
          <cell r="E139">
            <v>2074604.26</v>
          </cell>
          <cell r="F139">
            <v>1731275.11</v>
          </cell>
          <cell r="G139">
            <v>623604.65</v>
          </cell>
          <cell r="H139">
            <v>810798.49</v>
          </cell>
          <cell r="I139">
            <v>839558.79</v>
          </cell>
          <cell r="J139">
            <v>20590399.25</v>
          </cell>
          <cell r="K139">
            <v>6450767.4800000004</v>
          </cell>
          <cell r="M139">
            <v>6019355.5399999991</v>
          </cell>
          <cell r="N139">
            <v>689242.41</v>
          </cell>
          <cell r="O139">
            <v>2542557.85</v>
          </cell>
          <cell r="P139">
            <v>1272618.68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2478620.92</v>
          </cell>
        </row>
        <row r="140">
          <cell r="A140" t="str">
            <v>SÃO JERÔNIMO2010</v>
          </cell>
          <cell r="B140" t="str">
            <v>SÃO JERÔNIMO</v>
          </cell>
          <cell r="C140">
            <v>2010</v>
          </cell>
          <cell r="D140">
            <v>28235872.609999999</v>
          </cell>
          <cell r="E140">
            <v>2178690</v>
          </cell>
          <cell r="F140">
            <v>1828425.5</v>
          </cell>
          <cell r="G140">
            <v>612725.15</v>
          </cell>
          <cell r="H140">
            <v>769706.12</v>
          </cell>
          <cell r="I140">
            <v>1018050.59</v>
          </cell>
          <cell r="J140">
            <v>22311354.449999999</v>
          </cell>
          <cell r="K140">
            <v>6927802.8099999996</v>
          </cell>
          <cell r="M140">
            <v>4956648.93</v>
          </cell>
          <cell r="N140">
            <v>726660.96</v>
          </cell>
          <cell r="O140">
            <v>3123079.77</v>
          </cell>
          <cell r="P140">
            <v>1912814.33</v>
          </cell>
          <cell r="Q140">
            <v>236240</v>
          </cell>
          <cell r="R140">
            <v>0</v>
          </cell>
          <cell r="S140">
            <v>236240</v>
          </cell>
          <cell r="T140">
            <v>0</v>
          </cell>
          <cell r="U140">
            <v>2915899.01</v>
          </cell>
        </row>
        <row r="141">
          <cell r="A141" t="str">
            <v>SÃO JERÔNIMO2011</v>
          </cell>
          <cell r="B141" t="str">
            <v>SÃO JERÔNIMO</v>
          </cell>
          <cell r="C141">
            <v>2011</v>
          </cell>
          <cell r="D141">
            <v>34307436.240000002</v>
          </cell>
          <cell r="E141">
            <v>2371805.7000000002</v>
          </cell>
          <cell r="F141">
            <v>1988574.58</v>
          </cell>
          <cell r="G141">
            <v>789224.24</v>
          </cell>
          <cell r="H141">
            <v>750830.8</v>
          </cell>
          <cell r="I141">
            <v>3302016.07</v>
          </cell>
          <cell r="J141">
            <v>25467575.800000001</v>
          </cell>
          <cell r="K141">
            <v>8559101.0299999993</v>
          </cell>
          <cell r="M141">
            <v>6019355.5399999991</v>
          </cell>
          <cell r="N141">
            <v>851396.96000000008</v>
          </cell>
          <cell r="O141">
            <v>3583070.14</v>
          </cell>
          <cell r="P141">
            <v>1355039.46</v>
          </cell>
          <cell r="Q141">
            <v>1169892.1599999999</v>
          </cell>
          <cell r="R141">
            <v>0</v>
          </cell>
          <cell r="S141">
            <v>1169892.1599999999</v>
          </cell>
          <cell r="T141">
            <v>0</v>
          </cell>
          <cell r="U141">
            <v>3654070.8</v>
          </cell>
        </row>
        <row r="142">
          <cell r="A142" t="str">
            <v>SÃO JERÔNIMO2012</v>
          </cell>
          <cell r="B142" t="str">
            <v>SÃO JERÔNIMO</v>
          </cell>
          <cell r="C142">
            <v>2012</v>
          </cell>
          <cell r="D142">
            <v>38436119.049999997</v>
          </cell>
          <cell r="E142">
            <v>2763480.39</v>
          </cell>
          <cell r="F142">
            <v>2300877.92</v>
          </cell>
          <cell r="G142">
            <v>703144.15</v>
          </cell>
          <cell r="H142">
            <v>964877.75</v>
          </cell>
          <cell r="I142">
            <v>3658604.14</v>
          </cell>
          <cell r="J142">
            <v>27750479.59</v>
          </cell>
          <cell r="K142">
            <v>8836281.7599999998</v>
          </cell>
          <cell r="M142">
            <v>6791884.4900000002</v>
          </cell>
          <cell r="N142">
            <v>929453</v>
          </cell>
          <cell r="O142">
            <v>3977588.41</v>
          </cell>
          <cell r="P142">
            <v>1329844.23</v>
          </cell>
          <cell r="Q142">
            <v>667652.14</v>
          </cell>
          <cell r="R142">
            <v>0</v>
          </cell>
          <cell r="S142">
            <v>667652.14</v>
          </cell>
          <cell r="T142">
            <v>0</v>
          </cell>
          <cell r="U142">
            <v>3894689.23</v>
          </cell>
        </row>
        <row r="143">
          <cell r="A143" t="str">
            <v>SÃO JERÔNIMO2013</v>
          </cell>
          <cell r="B143" t="str">
            <v>SÃO JERÔNIMO</v>
          </cell>
          <cell r="C143">
            <v>2013</v>
          </cell>
          <cell r="D143">
            <v>38655287.020000003</v>
          </cell>
          <cell r="E143">
            <v>3397348.99</v>
          </cell>
          <cell r="F143">
            <v>2806856.44</v>
          </cell>
          <cell r="G143">
            <v>785847.05</v>
          </cell>
          <cell r="H143">
            <v>1076682.67</v>
          </cell>
          <cell r="I143">
            <v>1261156.71</v>
          </cell>
          <cell r="J143">
            <v>30577025.550000001</v>
          </cell>
          <cell r="K143">
            <v>9490924.3000000007</v>
          </cell>
          <cell r="M143">
            <v>7130385.1099999994</v>
          </cell>
          <cell r="N143">
            <v>1012943.2100000001</v>
          </cell>
          <cell r="O143">
            <v>4551179.29</v>
          </cell>
          <cell r="P143">
            <v>2199148.14</v>
          </cell>
          <cell r="Q143">
            <v>1377668.52</v>
          </cell>
          <cell r="S143">
            <v>1377668.52</v>
          </cell>
        </row>
        <row r="144">
          <cell r="A144" t="str">
            <v>SÃO JERÔNIMO2014</v>
          </cell>
          <cell r="B144" t="str">
            <v>SÃO JERÔNIMO</v>
          </cell>
          <cell r="C144">
            <v>2014</v>
          </cell>
          <cell r="D144">
            <v>42488668.840000004</v>
          </cell>
          <cell r="E144">
            <v>3485760.59</v>
          </cell>
          <cell r="F144">
            <v>2826364.69</v>
          </cell>
          <cell r="G144">
            <v>877384.39</v>
          </cell>
          <cell r="H144">
            <v>1078366.24</v>
          </cell>
          <cell r="I144">
            <v>1406438.7</v>
          </cell>
          <cell r="J144">
            <v>32875850.579999998</v>
          </cell>
          <cell r="K144">
            <v>10207299.220000001</v>
          </cell>
          <cell r="M144">
            <v>7816704.9300000006</v>
          </cell>
          <cell r="N144">
            <v>1019835.8200000001</v>
          </cell>
          <cell r="P144">
            <v>1818850.3</v>
          </cell>
          <cell r="Q144">
            <v>1105369.43</v>
          </cell>
          <cell r="S144">
            <v>1105369.43</v>
          </cell>
        </row>
        <row r="145">
          <cell r="A145" t="str">
            <v>BOM JESUS DO SUL2002</v>
          </cell>
          <cell r="B145" t="str">
            <v>BOM JESUS DO SUL</v>
          </cell>
          <cell r="C145">
            <v>2002</v>
          </cell>
          <cell r="D145">
            <v>3554224.8</v>
          </cell>
          <cell r="E145">
            <v>50606.34</v>
          </cell>
          <cell r="F145">
            <v>42465.43</v>
          </cell>
          <cell r="G145">
            <v>3947.31</v>
          </cell>
          <cell r="H145">
            <v>17007.48</v>
          </cell>
          <cell r="I145">
            <v>0</v>
          </cell>
          <cell r="J145">
            <v>3405732.59</v>
          </cell>
          <cell r="K145">
            <v>1718117.1</v>
          </cell>
          <cell r="M145">
            <v>430827.07999999996</v>
          </cell>
          <cell r="N145">
            <v>9946.8700000000008</v>
          </cell>
          <cell r="O145">
            <v>373705.62</v>
          </cell>
          <cell r="P145">
            <v>44256</v>
          </cell>
          <cell r="Q145">
            <v>679938.93</v>
          </cell>
          <cell r="R145">
            <v>0</v>
          </cell>
          <cell r="S145">
            <v>656213.86</v>
          </cell>
          <cell r="T145">
            <v>0</v>
          </cell>
          <cell r="U145">
            <v>387266.83</v>
          </cell>
        </row>
        <row r="146">
          <cell r="A146" t="str">
            <v>BOM JESUS DO SUL2003</v>
          </cell>
          <cell r="B146" t="str">
            <v>BOM JESUS DO SUL</v>
          </cell>
          <cell r="C146">
            <v>2003</v>
          </cell>
          <cell r="D146">
            <v>3688235.4</v>
          </cell>
          <cell r="E146">
            <v>67452.179999999993</v>
          </cell>
          <cell r="F146">
            <v>52510.559999999998</v>
          </cell>
          <cell r="G146">
            <v>5835.08</v>
          </cell>
          <cell r="H146">
            <v>18579.099999999999</v>
          </cell>
          <cell r="I146">
            <v>0</v>
          </cell>
          <cell r="J146">
            <v>3521195.46</v>
          </cell>
          <cell r="K146">
            <v>1827866.74</v>
          </cell>
          <cell r="M146">
            <v>518538.16000000003</v>
          </cell>
          <cell r="N146">
            <v>14363.04</v>
          </cell>
          <cell r="O146">
            <v>398286.32</v>
          </cell>
          <cell r="P146">
            <v>36059.86</v>
          </cell>
          <cell r="Q146">
            <v>362683.37</v>
          </cell>
          <cell r="R146">
            <v>0</v>
          </cell>
          <cell r="S146">
            <v>362683.37</v>
          </cell>
          <cell r="T146">
            <v>0</v>
          </cell>
          <cell r="U146">
            <v>422289.57</v>
          </cell>
        </row>
        <row r="147">
          <cell r="A147" t="str">
            <v>BOM JESUS DO SUL2004</v>
          </cell>
          <cell r="B147" t="str">
            <v>BOM JESUS DO SUL</v>
          </cell>
          <cell r="C147">
            <v>2004</v>
          </cell>
          <cell r="D147">
            <v>4552770.1500000004</v>
          </cell>
          <cell r="E147">
            <v>73660.62</v>
          </cell>
          <cell r="F147">
            <v>63843.96</v>
          </cell>
          <cell r="G147">
            <v>5130.6400000000003</v>
          </cell>
          <cell r="H147">
            <v>26454.720000000001</v>
          </cell>
          <cell r="I147">
            <v>0</v>
          </cell>
          <cell r="J147">
            <v>4411207.05</v>
          </cell>
          <cell r="K147">
            <v>2053813.58</v>
          </cell>
          <cell r="M147">
            <v>598261.51</v>
          </cell>
          <cell r="N147">
            <v>17031.740000000002</v>
          </cell>
          <cell r="O147">
            <v>454143.65</v>
          </cell>
          <cell r="P147">
            <v>8200.01</v>
          </cell>
          <cell r="Q147">
            <v>201340.54</v>
          </cell>
          <cell r="R147">
            <v>0</v>
          </cell>
          <cell r="S147">
            <v>201340.54</v>
          </cell>
          <cell r="T147">
            <v>0</v>
          </cell>
          <cell r="U147">
            <v>499199.46</v>
          </cell>
        </row>
        <row r="148">
          <cell r="A148" t="str">
            <v>BOM JESUS DO SUL2005</v>
          </cell>
          <cell r="B148" t="str">
            <v>BOM JESUS DO SUL</v>
          </cell>
          <cell r="C148">
            <v>2005</v>
          </cell>
          <cell r="D148">
            <v>5725505.9800000004</v>
          </cell>
          <cell r="E148">
            <v>99815.54</v>
          </cell>
          <cell r="F148">
            <v>94158.3</v>
          </cell>
          <cell r="G148">
            <v>15816.61</v>
          </cell>
          <cell r="H148">
            <v>24702.81</v>
          </cell>
          <cell r="I148">
            <v>9741.86</v>
          </cell>
          <cell r="J148">
            <v>5186129.5999999996</v>
          </cell>
          <cell r="K148">
            <v>2597804.29</v>
          </cell>
          <cell r="M148">
            <v>686044.89</v>
          </cell>
          <cell r="N148">
            <v>24930.95</v>
          </cell>
          <cell r="O148">
            <v>524410.16</v>
          </cell>
          <cell r="P148">
            <v>12952.87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592918.72</v>
          </cell>
        </row>
        <row r="149">
          <cell r="A149" t="str">
            <v>BOM JESUS DO SUL2006</v>
          </cell>
          <cell r="B149" t="str">
            <v>BOM JESUS DO SUL</v>
          </cell>
          <cell r="C149">
            <v>2006</v>
          </cell>
          <cell r="D149">
            <v>5875645.8200000003</v>
          </cell>
          <cell r="E149">
            <v>86977.26</v>
          </cell>
          <cell r="F149">
            <v>81653.59</v>
          </cell>
          <cell r="G149">
            <v>15413.81</v>
          </cell>
          <cell r="H149">
            <v>25780.49</v>
          </cell>
          <cell r="I149">
            <v>23818.35</v>
          </cell>
          <cell r="J149">
            <v>5583466.1399999997</v>
          </cell>
          <cell r="K149">
            <v>2908493.77</v>
          </cell>
          <cell r="M149">
            <v>740845.15</v>
          </cell>
          <cell r="N149">
            <v>33112.559999999998</v>
          </cell>
          <cell r="O149">
            <v>494996.5</v>
          </cell>
          <cell r="P149">
            <v>74661.3</v>
          </cell>
          <cell r="Q149">
            <v>638790</v>
          </cell>
          <cell r="R149">
            <v>0</v>
          </cell>
          <cell r="S149">
            <v>617290</v>
          </cell>
          <cell r="T149">
            <v>0</v>
          </cell>
          <cell r="U149">
            <v>649334.91</v>
          </cell>
        </row>
        <row r="150">
          <cell r="A150" t="str">
            <v>BOM JESUS DO SUL2007</v>
          </cell>
          <cell r="B150" t="str">
            <v>BOM JESUS DO SUL</v>
          </cell>
          <cell r="C150">
            <v>2007</v>
          </cell>
          <cell r="D150">
            <v>5937582.7199999997</v>
          </cell>
          <cell r="E150">
            <v>96515.16</v>
          </cell>
          <cell r="F150">
            <v>90329.32</v>
          </cell>
          <cell r="G150">
            <v>15502.44</v>
          </cell>
          <cell r="H150">
            <v>27620.27</v>
          </cell>
          <cell r="I150">
            <v>25267.39</v>
          </cell>
          <cell r="J150">
            <v>5643195.8300000001</v>
          </cell>
          <cell r="K150">
            <v>3394452.41</v>
          </cell>
          <cell r="M150">
            <v>615972.03</v>
          </cell>
          <cell r="N150">
            <v>38756.120000000003</v>
          </cell>
          <cell r="O150">
            <v>570059.99</v>
          </cell>
          <cell r="P150">
            <v>77604.52</v>
          </cell>
          <cell r="Q150">
            <v>662159.1</v>
          </cell>
          <cell r="R150">
            <v>0</v>
          </cell>
          <cell r="S150">
            <v>617159.1</v>
          </cell>
          <cell r="T150">
            <v>0</v>
          </cell>
          <cell r="U150">
            <v>838516.02</v>
          </cell>
        </row>
        <row r="151">
          <cell r="A151" t="str">
            <v>BOM JESUS DO SUL2008</v>
          </cell>
          <cell r="B151" t="str">
            <v>BOM JESUS DO SUL</v>
          </cell>
          <cell r="C151">
            <v>2008</v>
          </cell>
          <cell r="D151">
            <v>8016492.2699999996</v>
          </cell>
          <cell r="E151">
            <v>125001.52</v>
          </cell>
          <cell r="F151">
            <v>118453.32</v>
          </cell>
          <cell r="G151">
            <v>16575.29</v>
          </cell>
          <cell r="H151">
            <v>27057.61</v>
          </cell>
          <cell r="I151">
            <v>22502.7</v>
          </cell>
          <cell r="J151">
            <v>7638822.4900000002</v>
          </cell>
          <cell r="K151">
            <v>4022391.66</v>
          </cell>
          <cell r="M151">
            <v>880397.36</v>
          </cell>
          <cell r="N151">
            <v>44906.060000000005</v>
          </cell>
          <cell r="O151">
            <v>795513.01</v>
          </cell>
          <cell r="P151">
            <v>78584.37</v>
          </cell>
          <cell r="Q151">
            <v>1661916.8</v>
          </cell>
          <cell r="R151">
            <v>0</v>
          </cell>
          <cell r="S151">
            <v>1581656.8</v>
          </cell>
          <cell r="T151">
            <v>0</v>
          </cell>
          <cell r="U151">
            <v>1033304.74</v>
          </cell>
        </row>
        <row r="152">
          <cell r="A152" t="str">
            <v>BOM JESUS DO SUL2009</v>
          </cell>
          <cell r="B152" t="str">
            <v>BOM JESUS DO SUL</v>
          </cell>
          <cell r="C152">
            <v>2009</v>
          </cell>
          <cell r="D152">
            <v>8416255.6500000004</v>
          </cell>
          <cell r="E152">
            <v>161934.93</v>
          </cell>
          <cell r="F152">
            <v>151075.73000000001</v>
          </cell>
          <cell r="G152">
            <v>31094.75</v>
          </cell>
          <cell r="H152">
            <v>50280.26</v>
          </cell>
          <cell r="I152">
            <v>34262.49</v>
          </cell>
          <cell r="J152">
            <v>7983764.8300000001</v>
          </cell>
          <cell r="K152">
            <v>3763830.94</v>
          </cell>
          <cell r="M152">
            <v>1217983.7000000002</v>
          </cell>
          <cell r="N152">
            <v>55346.709999999992</v>
          </cell>
          <cell r="O152">
            <v>1008787.56</v>
          </cell>
          <cell r="P152">
            <v>57988.5</v>
          </cell>
          <cell r="Q152">
            <v>2056969.83</v>
          </cell>
          <cell r="R152">
            <v>0</v>
          </cell>
          <cell r="S152">
            <v>1932589.83</v>
          </cell>
          <cell r="T152">
            <v>0</v>
          </cell>
          <cell r="U152">
            <v>1142908.17</v>
          </cell>
        </row>
        <row r="153">
          <cell r="A153" t="str">
            <v>BOM JESUS DO SUL2010</v>
          </cell>
          <cell r="B153" t="str">
            <v>BOM JESUS DO SUL</v>
          </cell>
          <cell r="C153">
            <v>2010</v>
          </cell>
          <cell r="D153">
            <v>7674782.0999999996</v>
          </cell>
          <cell r="E153">
            <v>149354.01</v>
          </cell>
          <cell r="F153">
            <v>138974.49</v>
          </cell>
          <cell r="G153">
            <v>28755.69</v>
          </cell>
          <cell r="H153">
            <v>39844.81</v>
          </cell>
          <cell r="I153">
            <v>36322.44</v>
          </cell>
          <cell r="J153">
            <v>7233488.1299999999</v>
          </cell>
          <cell r="K153">
            <v>4045089.3</v>
          </cell>
          <cell r="M153">
            <v>1066480.19</v>
          </cell>
          <cell r="N153">
            <v>57961.010000000009</v>
          </cell>
          <cell r="O153">
            <v>979376.8</v>
          </cell>
          <cell r="P153">
            <v>89157.17</v>
          </cell>
          <cell r="Q153">
            <v>2997665.4</v>
          </cell>
          <cell r="R153">
            <v>0</v>
          </cell>
          <cell r="S153">
            <v>2936964</v>
          </cell>
          <cell r="T153">
            <v>0</v>
          </cell>
          <cell r="U153">
            <v>0</v>
          </cell>
        </row>
        <row r="154">
          <cell r="A154" t="str">
            <v>BOM JESUS DO SUL2011</v>
          </cell>
          <cell r="B154" t="str">
            <v>BOM JESUS DO SUL</v>
          </cell>
          <cell r="C154">
            <v>2011</v>
          </cell>
          <cell r="D154">
            <v>10858890.050000001</v>
          </cell>
          <cell r="E154">
            <v>178925.49</v>
          </cell>
          <cell r="F154">
            <v>164197.01999999999</v>
          </cell>
          <cell r="G154">
            <v>36429.699999999997</v>
          </cell>
          <cell r="H154">
            <v>50572.17</v>
          </cell>
          <cell r="I154">
            <v>42230.2</v>
          </cell>
          <cell r="J154">
            <v>10375999.48</v>
          </cell>
          <cell r="K154">
            <v>4963955.5199999996</v>
          </cell>
          <cell r="M154">
            <v>1217983.7000000002</v>
          </cell>
          <cell r="N154">
            <v>79062.75</v>
          </cell>
          <cell r="O154">
            <v>1171489.71</v>
          </cell>
          <cell r="P154">
            <v>91147.74</v>
          </cell>
          <cell r="Q154">
            <v>1326725.26</v>
          </cell>
          <cell r="R154">
            <v>0</v>
          </cell>
          <cell r="S154">
            <v>1275325.26</v>
          </cell>
          <cell r="T154">
            <v>0</v>
          </cell>
          <cell r="U154">
            <v>1514201.07</v>
          </cell>
        </row>
        <row r="155">
          <cell r="A155" t="str">
            <v>BOM JESUS DO SUL2012</v>
          </cell>
          <cell r="B155" t="str">
            <v>BOM JESUS DO SUL</v>
          </cell>
          <cell r="C155">
            <v>2012</v>
          </cell>
          <cell r="D155">
            <v>11353291.470000001</v>
          </cell>
          <cell r="E155">
            <v>226359.08</v>
          </cell>
          <cell r="F155">
            <v>211552.99</v>
          </cell>
          <cell r="G155">
            <v>37989.43</v>
          </cell>
          <cell r="H155">
            <v>79064.55</v>
          </cell>
          <cell r="I155">
            <v>50100.45</v>
          </cell>
          <cell r="J155">
            <v>10936197.949999999</v>
          </cell>
          <cell r="K155">
            <v>5115629.5599999996</v>
          </cell>
          <cell r="M155">
            <v>1318352.6499999999</v>
          </cell>
          <cell r="N155">
            <v>89559.75</v>
          </cell>
          <cell r="O155">
            <v>1188053.83</v>
          </cell>
          <cell r="P155">
            <v>17994.78</v>
          </cell>
          <cell r="Q155">
            <v>1646730.17</v>
          </cell>
          <cell r="R155">
            <v>0</v>
          </cell>
          <cell r="S155">
            <v>1646730.17</v>
          </cell>
          <cell r="T155">
            <v>0</v>
          </cell>
          <cell r="U155">
            <v>1575418.32</v>
          </cell>
        </row>
        <row r="156">
          <cell r="A156" t="str">
            <v>BOM JESUS DO SUL2013</v>
          </cell>
          <cell r="B156" t="str">
            <v>BOM JESUS DO SUL</v>
          </cell>
          <cell r="C156">
            <v>2013</v>
          </cell>
          <cell r="D156">
            <v>12919974.220000001</v>
          </cell>
          <cell r="E156">
            <v>254399.92</v>
          </cell>
          <cell r="F156">
            <v>233480.29</v>
          </cell>
          <cell r="G156">
            <v>43610.42</v>
          </cell>
          <cell r="H156">
            <v>57926.44</v>
          </cell>
          <cell r="I156">
            <v>51117.14</v>
          </cell>
          <cell r="J156">
            <v>12336558.380000001</v>
          </cell>
          <cell r="K156">
            <v>5497888.5800000001</v>
          </cell>
          <cell r="M156">
            <v>1683029.22</v>
          </cell>
          <cell r="N156">
            <v>106584.65</v>
          </cell>
          <cell r="O156">
            <v>1246546.95</v>
          </cell>
          <cell r="P156">
            <v>142965.04999999999</v>
          </cell>
          <cell r="Q156">
            <v>1225035.6200000001</v>
          </cell>
          <cell r="R156">
            <v>0</v>
          </cell>
          <cell r="S156">
            <v>1160185.6200000001</v>
          </cell>
          <cell r="T156">
            <v>0</v>
          </cell>
        </row>
        <row r="157">
          <cell r="A157" t="str">
            <v>BOM JESUS DO SUL2014</v>
          </cell>
          <cell r="B157" t="str">
            <v>BOM JESUS DO SUL</v>
          </cell>
          <cell r="C157">
            <v>2014</v>
          </cell>
          <cell r="D157">
            <v>14307089.029999999</v>
          </cell>
          <cell r="E157">
            <v>379801.93</v>
          </cell>
          <cell r="F157">
            <v>316789.90000000002</v>
          </cell>
          <cell r="G157">
            <v>55032.93</v>
          </cell>
          <cell r="H157">
            <v>84692.9</v>
          </cell>
          <cell r="I157">
            <v>50424.97</v>
          </cell>
          <cell r="J157">
            <v>13591636.529999999</v>
          </cell>
          <cell r="K157">
            <v>5904470.2199999997</v>
          </cell>
          <cell r="M157">
            <v>1895482.61</v>
          </cell>
          <cell r="N157">
            <v>132284.70000000001</v>
          </cell>
          <cell r="O157">
            <v>1456336.42</v>
          </cell>
          <cell r="P157">
            <v>145509.82999999999</v>
          </cell>
          <cell r="Q157">
            <v>1780630.91</v>
          </cell>
          <cell r="S157">
            <v>1579810.91</v>
          </cell>
        </row>
        <row r="158">
          <cell r="A158" t="str">
            <v>LARANJEIRAS DO SUL2002</v>
          </cell>
          <cell r="B158" t="str">
            <v>LARANJEIRAS DO SUL</v>
          </cell>
          <cell r="C158">
            <v>2002</v>
          </cell>
          <cell r="D158">
            <v>15437041.970000001</v>
          </cell>
          <cell r="E158">
            <v>1500016.41</v>
          </cell>
          <cell r="F158">
            <v>1132066.06</v>
          </cell>
          <cell r="G158">
            <v>346449.5</v>
          </cell>
          <cell r="H158">
            <v>564860.09</v>
          </cell>
          <cell r="I158">
            <v>9164.81</v>
          </cell>
          <cell r="J158">
            <v>13291869.869999999</v>
          </cell>
          <cell r="K158">
            <v>5764104.5800000001</v>
          </cell>
          <cell r="M158">
            <v>1650007.38</v>
          </cell>
          <cell r="N158">
            <v>360168.25</v>
          </cell>
          <cell r="O158">
            <v>2481651.1800000002</v>
          </cell>
          <cell r="P158">
            <v>458586.02</v>
          </cell>
          <cell r="Q158">
            <v>311246</v>
          </cell>
          <cell r="R158">
            <v>0</v>
          </cell>
          <cell r="S158">
            <v>311246</v>
          </cell>
          <cell r="T158">
            <v>0</v>
          </cell>
          <cell r="U158">
            <v>1339186.07</v>
          </cell>
        </row>
        <row r="159">
          <cell r="A159" t="str">
            <v>LARANJEIRAS DO SUL2003</v>
          </cell>
          <cell r="B159" t="str">
            <v>LARANJEIRAS DO SUL</v>
          </cell>
          <cell r="C159">
            <v>2003</v>
          </cell>
          <cell r="D159">
            <v>16119147.76</v>
          </cell>
          <cell r="E159">
            <v>1561575.49</v>
          </cell>
          <cell r="F159">
            <v>1265002.83</v>
          </cell>
          <cell r="G159">
            <v>341512.58</v>
          </cell>
          <cell r="H159">
            <v>718658.82</v>
          </cell>
          <cell r="I159">
            <v>1285692.25</v>
          </cell>
          <cell r="J159">
            <v>12493309.16</v>
          </cell>
          <cell r="K159">
            <v>5607959.79</v>
          </cell>
          <cell r="M159">
            <v>1914847.3</v>
          </cell>
          <cell r="N159">
            <v>404993.68</v>
          </cell>
          <cell r="O159">
            <v>2825540.69</v>
          </cell>
          <cell r="P159">
            <v>529699.05000000005</v>
          </cell>
          <cell r="Q159">
            <v>1165487.6299999999</v>
          </cell>
          <cell r="R159">
            <v>617080</v>
          </cell>
          <cell r="S159">
            <v>467947.93</v>
          </cell>
          <cell r="T159">
            <v>0</v>
          </cell>
          <cell r="U159">
            <v>0</v>
          </cell>
        </row>
        <row r="160">
          <cell r="A160" t="str">
            <v>LARANJEIRAS DO SUL2004</v>
          </cell>
          <cell r="B160" t="str">
            <v>LARANJEIRAS DO SUL</v>
          </cell>
          <cell r="C160">
            <v>2004</v>
          </cell>
          <cell r="D160">
            <v>18322208</v>
          </cell>
          <cell r="E160">
            <v>1708079</v>
          </cell>
          <cell r="F160">
            <v>1540514</v>
          </cell>
          <cell r="G160">
            <v>381210</v>
          </cell>
          <cell r="H160">
            <v>844126</v>
          </cell>
          <cell r="I160">
            <v>587924</v>
          </cell>
          <cell r="J160">
            <v>15325936</v>
          </cell>
          <cell r="K160">
            <v>5745773.0800000001</v>
          </cell>
          <cell r="M160">
            <v>1863778</v>
          </cell>
          <cell r="N160">
            <v>494127</v>
          </cell>
          <cell r="O160">
            <v>3788841</v>
          </cell>
          <cell r="P160">
            <v>535052</v>
          </cell>
          <cell r="Q160">
            <v>1613406</v>
          </cell>
          <cell r="R160">
            <v>874558</v>
          </cell>
          <cell r="S160">
            <v>708010</v>
          </cell>
          <cell r="T160">
            <v>0</v>
          </cell>
          <cell r="U160">
            <v>1502654</v>
          </cell>
        </row>
        <row r="161">
          <cell r="A161" t="str">
            <v>LARANJEIRAS DO SUL2005</v>
          </cell>
          <cell r="B161" t="str">
            <v>LARANJEIRAS DO SUL</v>
          </cell>
          <cell r="C161">
            <v>2005</v>
          </cell>
          <cell r="D161">
            <v>22576323.289999999</v>
          </cell>
          <cell r="E161">
            <v>2047693.4</v>
          </cell>
          <cell r="F161">
            <v>1866353.63</v>
          </cell>
          <cell r="G161">
            <v>392877.39</v>
          </cell>
          <cell r="H161">
            <v>1060746.19</v>
          </cell>
          <cell r="I161">
            <v>637832.4</v>
          </cell>
          <cell r="J161">
            <v>19132991.829999998</v>
          </cell>
          <cell r="K161">
            <v>6646281.8799999999</v>
          </cell>
          <cell r="M161">
            <v>2745401.23</v>
          </cell>
          <cell r="N161">
            <v>560952.51</v>
          </cell>
          <cell r="O161">
            <v>4382339.29</v>
          </cell>
          <cell r="P161">
            <v>518808.92</v>
          </cell>
          <cell r="Q161">
            <v>1303277.72</v>
          </cell>
          <cell r="R161">
            <v>419665.13</v>
          </cell>
          <cell r="S161">
            <v>824854.96</v>
          </cell>
          <cell r="T161">
            <v>0</v>
          </cell>
          <cell r="U161">
            <v>1697373.96</v>
          </cell>
        </row>
        <row r="162">
          <cell r="A162" t="str">
            <v>LARANJEIRAS DO SUL2006</v>
          </cell>
          <cell r="B162" t="str">
            <v>LARANJEIRAS DO SUL</v>
          </cell>
          <cell r="C162">
            <v>2006</v>
          </cell>
          <cell r="D162">
            <v>23084233.350000001</v>
          </cell>
          <cell r="E162">
            <v>2301106.5699999998</v>
          </cell>
          <cell r="F162">
            <v>2099464.58</v>
          </cell>
          <cell r="G162">
            <v>527452.21</v>
          </cell>
          <cell r="H162">
            <v>1153538.3400000001</v>
          </cell>
          <cell r="I162">
            <v>689084.82</v>
          </cell>
          <cell r="J162">
            <v>19158842.120000001</v>
          </cell>
          <cell r="K162">
            <v>6769764.4900000002</v>
          </cell>
          <cell r="M162">
            <v>2888033.1500000004</v>
          </cell>
          <cell r="N162">
            <v>645960.93000000005</v>
          </cell>
          <cell r="O162">
            <v>3844376.93</v>
          </cell>
          <cell r="P162">
            <v>720273.75</v>
          </cell>
          <cell r="Q162">
            <v>2726685.91</v>
          </cell>
          <cell r="R162">
            <v>1527270.94</v>
          </cell>
          <cell r="S162">
            <v>1199414.97</v>
          </cell>
          <cell r="T162">
            <v>0</v>
          </cell>
          <cell r="U162">
            <v>1721713.89</v>
          </cell>
        </row>
        <row r="163">
          <cell r="A163" t="str">
            <v>LARANJEIRAS DO SUL2007</v>
          </cell>
          <cell r="B163" t="str">
            <v>LARANJEIRAS DO SUL</v>
          </cell>
          <cell r="C163">
            <v>2007</v>
          </cell>
          <cell r="D163">
            <v>24911692.210000001</v>
          </cell>
          <cell r="E163">
            <v>2525205.7999999998</v>
          </cell>
          <cell r="F163">
            <v>2159435.16</v>
          </cell>
          <cell r="G163">
            <v>484539.73</v>
          </cell>
          <cell r="H163">
            <v>1275359.95</v>
          </cell>
          <cell r="I163">
            <v>805229.29</v>
          </cell>
          <cell r="J163">
            <v>20458378.43</v>
          </cell>
          <cell r="K163">
            <v>7122670.1500000004</v>
          </cell>
          <cell r="M163">
            <v>2934873.81</v>
          </cell>
          <cell r="N163">
            <v>725010.58</v>
          </cell>
          <cell r="O163">
            <v>4004471.39</v>
          </cell>
          <cell r="P163">
            <v>867035.22</v>
          </cell>
          <cell r="Q163">
            <v>1782346.79</v>
          </cell>
          <cell r="R163">
            <v>1061313.6599999999</v>
          </cell>
          <cell r="S163">
            <v>721033.13</v>
          </cell>
          <cell r="T163">
            <v>0</v>
          </cell>
          <cell r="U163">
            <v>2092818.44</v>
          </cell>
        </row>
        <row r="164">
          <cell r="A164" t="str">
            <v>LARANJEIRAS DO SUL2008</v>
          </cell>
          <cell r="B164" t="str">
            <v>LARANJEIRAS DO SUL</v>
          </cell>
          <cell r="C164">
            <v>2008</v>
          </cell>
          <cell r="D164">
            <v>32192196.289999999</v>
          </cell>
          <cell r="E164">
            <v>2812592.13</v>
          </cell>
          <cell r="F164">
            <v>2462658.3199999998</v>
          </cell>
          <cell r="G164">
            <v>522789.53</v>
          </cell>
          <cell r="H164">
            <v>1346289.55</v>
          </cell>
          <cell r="I164">
            <v>885618.29</v>
          </cell>
          <cell r="J164">
            <v>26291360.350000001</v>
          </cell>
          <cell r="K164">
            <v>9385579.7699999996</v>
          </cell>
          <cell r="M164">
            <v>3383064.5900000003</v>
          </cell>
          <cell r="N164">
            <v>861433.1</v>
          </cell>
          <cell r="O164">
            <v>5251883.41</v>
          </cell>
          <cell r="P164">
            <v>1834525.11</v>
          </cell>
          <cell r="Q164">
            <v>4781067.49</v>
          </cell>
          <cell r="R164">
            <v>2295653.61</v>
          </cell>
          <cell r="S164">
            <v>2229236.6800000002</v>
          </cell>
          <cell r="T164">
            <v>0</v>
          </cell>
          <cell r="U164">
            <v>2938619.3</v>
          </cell>
        </row>
        <row r="165">
          <cell r="A165" t="str">
            <v>LARANJEIRAS DO SUL2009</v>
          </cell>
          <cell r="B165" t="str">
            <v>LARANJEIRAS DO SUL</v>
          </cell>
          <cell r="C165">
            <v>2009</v>
          </cell>
          <cell r="D165">
            <v>32405289.120000001</v>
          </cell>
          <cell r="E165">
            <v>3058345.61</v>
          </cell>
          <cell r="F165">
            <v>2634905.2999999998</v>
          </cell>
          <cell r="G165">
            <v>652861.74</v>
          </cell>
          <cell r="H165">
            <v>1451009.05</v>
          </cell>
          <cell r="I165">
            <v>1056612.6499999999</v>
          </cell>
          <cell r="J165">
            <v>27258644.640000001</v>
          </cell>
          <cell r="K165">
            <v>10036881.949999999</v>
          </cell>
          <cell r="M165">
            <v>4801407.42</v>
          </cell>
          <cell r="N165">
            <v>949878.7699999999</v>
          </cell>
          <cell r="O165">
            <v>5610208.7199999997</v>
          </cell>
          <cell r="P165">
            <v>630833.18999999994</v>
          </cell>
          <cell r="Q165">
            <v>2410795.67</v>
          </cell>
          <cell r="R165">
            <v>888501.61</v>
          </cell>
          <cell r="S165">
            <v>1370394.06</v>
          </cell>
          <cell r="T165">
            <v>0</v>
          </cell>
          <cell r="U165">
            <v>3434020.95</v>
          </cell>
        </row>
        <row r="166">
          <cell r="A166" t="str">
            <v>LARANJEIRAS DO SUL2010</v>
          </cell>
          <cell r="B166" t="str">
            <v>LARANJEIRAS DO SUL</v>
          </cell>
          <cell r="C166">
            <v>2010</v>
          </cell>
          <cell r="D166">
            <v>37469095.689999998</v>
          </cell>
          <cell r="E166">
            <v>3784262.89</v>
          </cell>
          <cell r="F166">
            <v>3281310.54</v>
          </cell>
          <cell r="G166">
            <v>738636.19</v>
          </cell>
          <cell r="H166">
            <v>1820320.13</v>
          </cell>
          <cell r="I166">
            <v>1103462.97</v>
          </cell>
          <cell r="J166">
            <v>31645511.66</v>
          </cell>
          <cell r="K166">
            <v>10786904.210000001</v>
          </cell>
          <cell r="M166">
            <v>4089466.45</v>
          </cell>
          <cell r="N166">
            <v>1078545.3999999999</v>
          </cell>
          <cell r="O166">
            <v>6041596.04</v>
          </cell>
          <cell r="P166">
            <v>564651.26</v>
          </cell>
          <cell r="Q166">
            <v>4049382.04</v>
          </cell>
          <cell r="R166">
            <v>130366.39</v>
          </cell>
          <cell r="S166">
            <v>3499265.65</v>
          </cell>
          <cell r="T166">
            <v>0</v>
          </cell>
          <cell r="U166">
            <v>4011232.71</v>
          </cell>
        </row>
        <row r="167">
          <cell r="A167" t="str">
            <v>LARANJEIRAS DO SUL2011</v>
          </cell>
          <cell r="B167" t="str">
            <v>LARANJEIRAS DO SUL</v>
          </cell>
          <cell r="C167">
            <v>2011</v>
          </cell>
          <cell r="D167">
            <v>44484293.32</v>
          </cell>
          <cell r="E167">
            <v>4696144.79</v>
          </cell>
          <cell r="F167">
            <v>4087988.11</v>
          </cell>
          <cell r="G167">
            <v>890429.11</v>
          </cell>
          <cell r="H167">
            <v>2347662.9</v>
          </cell>
          <cell r="I167">
            <v>1246314.1000000001</v>
          </cell>
          <cell r="J167">
            <v>37181085.460000001</v>
          </cell>
          <cell r="K167">
            <v>13237214.109999999</v>
          </cell>
          <cell r="M167">
            <v>4801407.42</v>
          </cell>
          <cell r="N167">
            <v>1261581.1299999999</v>
          </cell>
          <cell r="O167">
            <v>7324011.9199999999</v>
          </cell>
          <cell r="P167">
            <v>771697.84</v>
          </cell>
          <cell r="Q167">
            <v>6118872.7999999998</v>
          </cell>
          <cell r="R167">
            <v>552859.1</v>
          </cell>
          <cell r="S167">
            <v>5329713.7</v>
          </cell>
          <cell r="T167">
            <v>0</v>
          </cell>
          <cell r="U167">
            <v>4701372.75</v>
          </cell>
        </row>
        <row r="168">
          <cell r="A168" t="str">
            <v>LARANJEIRAS DO SUL2012</v>
          </cell>
          <cell r="B168" t="str">
            <v>LARANJEIRAS DO SUL</v>
          </cell>
          <cell r="C168">
            <v>2012</v>
          </cell>
          <cell r="D168">
            <v>49649465</v>
          </cell>
          <cell r="E168">
            <v>7273990.0700000003</v>
          </cell>
          <cell r="F168">
            <v>5139675.38</v>
          </cell>
          <cell r="G168">
            <v>1000371.71</v>
          </cell>
          <cell r="H168">
            <v>2980710.79</v>
          </cell>
          <cell r="I168">
            <v>0</v>
          </cell>
          <cell r="J168">
            <v>40018660.43</v>
          </cell>
          <cell r="K168">
            <v>13641678.460000001</v>
          </cell>
          <cell r="M168">
            <v>5397951.9100000001</v>
          </cell>
          <cell r="N168">
            <v>1437812.46</v>
          </cell>
          <cell r="O168">
            <v>7533093.6299999999</v>
          </cell>
          <cell r="P168">
            <v>1890515.06</v>
          </cell>
          <cell r="Q168">
            <v>6100368.2699999996</v>
          </cell>
          <cell r="R168">
            <v>0</v>
          </cell>
          <cell r="S168">
            <v>6099927.2699999996</v>
          </cell>
          <cell r="T168">
            <v>0</v>
          </cell>
          <cell r="U168">
            <v>5202136.87</v>
          </cell>
        </row>
        <row r="169">
          <cell r="A169" t="str">
            <v>LARANJEIRAS DO SUL2013</v>
          </cell>
          <cell r="B169" t="str">
            <v>LARANJEIRAS DO SUL</v>
          </cell>
          <cell r="C169">
            <v>2013</v>
          </cell>
          <cell r="D169">
            <v>61313083.719999999</v>
          </cell>
          <cell r="E169">
            <v>6004276.5999999996</v>
          </cell>
          <cell r="F169">
            <v>5309384.88</v>
          </cell>
          <cell r="G169">
            <v>1068528.8600000001</v>
          </cell>
          <cell r="H169">
            <v>2930780.68</v>
          </cell>
          <cell r="I169">
            <v>1605783.93</v>
          </cell>
          <cell r="J169">
            <v>45984288.079999998</v>
          </cell>
          <cell r="K169">
            <v>14661035.75</v>
          </cell>
          <cell r="M169">
            <v>6248880.6699999999</v>
          </cell>
          <cell r="N169">
            <v>1628482.4</v>
          </cell>
          <cell r="O169">
            <v>9223849.2899999991</v>
          </cell>
          <cell r="P169">
            <v>7078299.6900000004</v>
          </cell>
          <cell r="Q169">
            <v>3886217.99</v>
          </cell>
          <cell r="R169">
            <v>1031303.27</v>
          </cell>
          <cell r="S169">
            <v>2767514.72</v>
          </cell>
        </row>
        <row r="170">
          <cell r="A170" t="str">
            <v>LARANJEIRAS DO SUL2014</v>
          </cell>
          <cell r="B170" t="str">
            <v>LARANJEIRAS DO SUL</v>
          </cell>
          <cell r="C170">
            <v>2014</v>
          </cell>
          <cell r="D170">
            <v>64154747.329999998</v>
          </cell>
          <cell r="E170">
            <v>7008532.8600000003</v>
          </cell>
          <cell r="F170">
            <v>6070905.3300000001</v>
          </cell>
          <cell r="G170">
            <v>1187070.8400000001</v>
          </cell>
          <cell r="H170">
            <v>3182766.79</v>
          </cell>
          <cell r="I170">
            <v>3251681.58</v>
          </cell>
          <cell r="J170">
            <v>50670042.979999997</v>
          </cell>
          <cell r="K170">
            <v>15745253.289999999</v>
          </cell>
          <cell r="M170">
            <v>6701616.4900000002</v>
          </cell>
          <cell r="N170">
            <v>1875186.5500000003</v>
          </cell>
          <cell r="O170">
            <v>11160443.210000001</v>
          </cell>
          <cell r="P170">
            <v>966082.8</v>
          </cell>
          <cell r="Q170">
            <v>7387324.3399999999</v>
          </cell>
          <cell r="R170">
            <v>2222157.17</v>
          </cell>
          <cell r="S170">
            <v>5153115.17</v>
          </cell>
        </row>
        <row r="171">
          <cell r="A171" t="str">
            <v>RIO BONITO DO IGUAÇU2002</v>
          </cell>
          <cell r="B171" t="str">
            <v>RIO BONITO DO IGUAÇU</v>
          </cell>
          <cell r="C171">
            <v>2002</v>
          </cell>
          <cell r="D171">
            <v>12452522.810000001</v>
          </cell>
          <cell r="E171">
            <v>237484.72</v>
          </cell>
          <cell r="F171">
            <v>153851.85</v>
          </cell>
          <cell r="G171">
            <v>25675.84</v>
          </cell>
          <cell r="H171">
            <v>41241.370000000003</v>
          </cell>
          <cell r="I171">
            <v>0</v>
          </cell>
          <cell r="J171">
            <v>9649323.2300000004</v>
          </cell>
          <cell r="K171">
            <v>2862263.53</v>
          </cell>
          <cell r="M171">
            <v>3087701.3099999996</v>
          </cell>
          <cell r="N171">
            <v>40571.339999999997</v>
          </cell>
          <cell r="O171">
            <v>1592438.71</v>
          </cell>
          <cell r="P171">
            <v>1851291.59</v>
          </cell>
          <cell r="Q171">
            <v>664855.65</v>
          </cell>
          <cell r="R171">
            <v>0</v>
          </cell>
          <cell r="S171">
            <v>662355.65</v>
          </cell>
          <cell r="T171">
            <v>0</v>
          </cell>
          <cell r="U171">
            <v>1057461.6499999999</v>
          </cell>
        </row>
        <row r="172">
          <cell r="A172" t="str">
            <v>RIO BONITO DO IGUAÇU2003</v>
          </cell>
          <cell r="B172" t="str">
            <v>RIO BONITO DO IGUAÇU</v>
          </cell>
          <cell r="C172">
            <v>2003</v>
          </cell>
          <cell r="D172">
            <v>14810579.74</v>
          </cell>
          <cell r="E172">
            <v>314087.89</v>
          </cell>
          <cell r="F172">
            <v>228387.54</v>
          </cell>
          <cell r="G172">
            <v>36821.08</v>
          </cell>
          <cell r="H172">
            <v>76016.639999999999</v>
          </cell>
          <cell r="I172">
            <v>74432.72</v>
          </cell>
          <cell r="J172">
            <v>11576204.33</v>
          </cell>
          <cell r="K172">
            <v>3046024.2</v>
          </cell>
          <cell r="M172">
            <v>4096145.2399999998</v>
          </cell>
          <cell r="N172">
            <v>57918.89</v>
          </cell>
          <cell r="O172">
            <v>2102005.7200000002</v>
          </cell>
          <cell r="P172">
            <v>2100697.7000000002</v>
          </cell>
          <cell r="Q172">
            <v>666860.66</v>
          </cell>
          <cell r="R172">
            <v>0</v>
          </cell>
          <cell r="S172">
            <v>615210.66</v>
          </cell>
          <cell r="T172">
            <v>0</v>
          </cell>
          <cell r="U172">
            <v>1297308.58</v>
          </cell>
        </row>
        <row r="173">
          <cell r="A173" t="str">
            <v>RIO BONITO DO IGUAÇU2004</v>
          </cell>
          <cell r="B173" t="str">
            <v>RIO BONITO DO IGUAÇU</v>
          </cell>
          <cell r="C173">
            <v>2004</v>
          </cell>
          <cell r="D173">
            <v>15041772.880000001</v>
          </cell>
          <cell r="E173">
            <v>421496.4</v>
          </cell>
          <cell r="F173">
            <v>337573.62</v>
          </cell>
          <cell r="G173">
            <v>36191.480000000003</v>
          </cell>
          <cell r="H173">
            <v>94261.23</v>
          </cell>
          <cell r="I173">
            <v>103361.55</v>
          </cell>
          <cell r="J173">
            <v>13922406.98</v>
          </cell>
          <cell r="K173">
            <v>3423022.42</v>
          </cell>
          <cell r="M173">
            <v>2904929.83</v>
          </cell>
          <cell r="N173">
            <v>78691.66</v>
          </cell>
          <cell r="O173">
            <v>2268660.12</v>
          </cell>
          <cell r="P173">
            <v>23481.43</v>
          </cell>
          <cell r="Q173">
            <v>917061.64</v>
          </cell>
          <cell r="R173">
            <v>764488.92</v>
          </cell>
          <cell r="S173">
            <v>69832.72</v>
          </cell>
          <cell r="T173">
            <v>0</v>
          </cell>
          <cell r="U173">
            <v>1218935.17</v>
          </cell>
        </row>
        <row r="174">
          <cell r="A174" t="str">
            <v>RIO BONITO DO IGUAÇU2005</v>
          </cell>
          <cell r="B174" t="str">
            <v>RIO BONITO DO IGUAÇU</v>
          </cell>
          <cell r="C174">
            <v>2005</v>
          </cell>
          <cell r="D174">
            <v>18874156.960000001</v>
          </cell>
          <cell r="E174">
            <v>435804.64</v>
          </cell>
          <cell r="F174">
            <v>369945.72</v>
          </cell>
          <cell r="G174">
            <v>16921.96</v>
          </cell>
          <cell r="H174">
            <v>241746.17</v>
          </cell>
          <cell r="I174">
            <v>351611.61</v>
          </cell>
          <cell r="J174">
            <v>17157261.329999998</v>
          </cell>
          <cell r="K174">
            <v>5187996.8499999996</v>
          </cell>
          <cell r="M174">
            <v>2935042.89</v>
          </cell>
          <cell r="N174">
            <v>98157.52</v>
          </cell>
          <cell r="O174">
            <v>2663074.66</v>
          </cell>
          <cell r="P174">
            <v>92003.41</v>
          </cell>
          <cell r="Q174">
            <v>394806.08</v>
          </cell>
          <cell r="R174">
            <v>40511.08</v>
          </cell>
          <cell r="S174">
            <v>354255</v>
          </cell>
          <cell r="T174">
            <v>0</v>
          </cell>
          <cell r="U174">
            <v>1488520.12</v>
          </cell>
        </row>
        <row r="175">
          <cell r="A175" t="str">
            <v>RIO BONITO DO IGUAÇU2006</v>
          </cell>
          <cell r="B175" t="str">
            <v>RIO BONITO DO IGUAÇU</v>
          </cell>
          <cell r="C175">
            <v>2006</v>
          </cell>
          <cell r="D175">
            <v>20820265.789999999</v>
          </cell>
          <cell r="E175">
            <v>384493.55</v>
          </cell>
          <cell r="F175">
            <v>343654.38</v>
          </cell>
          <cell r="G175">
            <v>50783.17</v>
          </cell>
          <cell r="H175">
            <v>141056.09</v>
          </cell>
          <cell r="I175">
            <v>383511.05</v>
          </cell>
          <cell r="J175">
            <v>19100733.719999999</v>
          </cell>
          <cell r="K175">
            <v>5814341.04</v>
          </cell>
          <cell r="M175">
            <v>3165780.7199999997</v>
          </cell>
          <cell r="N175">
            <v>111085.65</v>
          </cell>
          <cell r="O175">
            <v>2741272.61</v>
          </cell>
          <cell r="P175">
            <v>162344.43</v>
          </cell>
          <cell r="Q175">
            <v>197350</v>
          </cell>
          <cell r="R175">
            <v>0</v>
          </cell>
          <cell r="S175">
            <v>0</v>
          </cell>
          <cell r="T175">
            <v>0</v>
          </cell>
          <cell r="U175">
            <v>1618043.42</v>
          </cell>
        </row>
        <row r="176">
          <cell r="A176" t="str">
            <v>RIO BONITO DO IGUAÇU2007</v>
          </cell>
          <cell r="B176" t="str">
            <v>RIO BONITO DO IGUAÇU</v>
          </cell>
          <cell r="C176">
            <v>2007</v>
          </cell>
          <cell r="D176">
            <v>21615255.170000002</v>
          </cell>
          <cell r="E176">
            <v>453477.97</v>
          </cell>
          <cell r="F176">
            <v>406452.61</v>
          </cell>
          <cell r="G176">
            <v>48187.12</v>
          </cell>
          <cell r="H176">
            <v>158789.17000000001</v>
          </cell>
          <cell r="I176">
            <v>142216.31</v>
          </cell>
          <cell r="J176">
            <v>20763531.02</v>
          </cell>
          <cell r="K176">
            <v>6788904.3099999996</v>
          </cell>
          <cell r="M176">
            <v>3092533.6799999997</v>
          </cell>
          <cell r="N176">
            <v>131663.56</v>
          </cell>
          <cell r="O176">
            <v>2995195.91</v>
          </cell>
          <cell r="P176">
            <v>77151.69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2005222.07</v>
          </cell>
        </row>
        <row r="177">
          <cell r="A177" t="str">
            <v>RIO BONITO DO IGUAÇU2008</v>
          </cell>
          <cell r="B177" t="str">
            <v>RIO BONITO DO IGUAÇU</v>
          </cell>
          <cell r="C177">
            <v>2008</v>
          </cell>
          <cell r="D177">
            <v>23902877.309999999</v>
          </cell>
          <cell r="E177">
            <v>474387.07</v>
          </cell>
          <cell r="F177">
            <v>441367.99</v>
          </cell>
          <cell r="G177">
            <v>50428</v>
          </cell>
          <cell r="H177">
            <v>182868.76</v>
          </cell>
          <cell r="I177">
            <v>113774.43</v>
          </cell>
          <cell r="J177">
            <v>22975091.100000001</v>
          </cell>
          <cell r="K177">
            <v>6703985.71</v>
          </cell>
          <cell r="M177">
            <v>3491216.44</v>
          </cell>
          <cell r="N177">
            <v>143435.57999999999</v>
          </cell>
          <cell r="O177">
            <v>3267754.94</v>
          </cell>
          <cell r="P177">
            <v>169895.59</v>
          </cell>
          <cell r="Q177">
            <v>266596.75</v>
          </cell>
          <cell r="R177">
            <v>190736.75</v>
          </cell>
          <cell r="S177">
            <v>0</v>
          </cell>
          <cell r="T177">
            <v>0</v>
          </cell>
          <cell r="U177">
            <v>2289250.96</v>
          </cell>
        </row>
        <row r="178">
          <cell r="A178" t="str">
            <v>RIO BONITO DO IGUAÇU2009</v>
          </cell>
          <cell r="B178" t="str">
            <v>RIO BONITO DO IGUAÇU</v>
          </cell>
          <cell r="C178">
            <v>2009</v>
          </cell>
          <cell r="D178">
            <v>24072910.100000001</v>
          </cell>
          <cell r="E178">
            <v>448283.7</v>
          </cell>
          <cell r="F178">
            <v>404368.44</v>
          </cell>
          <cell r="G178">
            <v>64853.72</v>
          </cell>
          <cell r="H178">
            <v>147826.69</v>
          </cell>
          <cell r="I178">
            <v>164020.98000000001</v>
          </cell>
          <cell r="J178">
            <v>23000459.91</v>
          </cell>
          <cell r="K178">
            <v>6273051.3099999996</v>
          </cell>
          <cell r="M178">
            <v>5712649.9900000002</v>
          </cell>
          <cell r="N178">
            <v>170680.15999999997</v>
          </cell>
          <cell r="O178">
            <v>3288339.72</v>
          </cell>
          <cell r="P178">
            <v>301719.5</v>
          </cell>
          <cell r="Q178">
            <v>1935083.62</v>
          </cell>
          <cell r="R178">
            <v>1276410.28</v>
          </cell>
          <cell r="S178">
            <v>630673.34</v>
          </cell>
          <cell r="T178">
            <v>0</v>
          </cell>
          <cell r="U178">
            <v>2719009.6</v>
          </cell>
        </row>
        <row r="179">
          <cell r="A179" t="str">
            <v>RIO BONITO DO IGUAÇU2010</v>
          </cell>
          <cell r="B179" t="str">
            <v>RIO BONITO DO IGUAÇU</v>
          </cell>
          <cell r="C179">
            <v>2010</v>
          </cell>
          <cell r="D179">
            <v>27553060.379999999</v>
          </cell>
          <cell r="E179">
            <v>551222.39</v>
          </cell>
          <cell r="F179">
            <v>490624.81</v>
          </cell>
          <cell r="G179">
            <v>91289.8</v>
          </cell>
          <cell r="H179">
            <v>224644.57</v>
          </cell>
          <cell r="I179">
            <v>180391.02</v>
          </cell>
          <cell r="J179">
            <v>26381221.800000001</v>
          </cell>
          <cell r="K179">
            <v>6741815.2199999997</v>
          </cell>
          <cell r="M179">
            <v>5125575.5299999993</v>
          </cell>
          <cell r="N179">
            <v>188126.68</v>
          </cell>
          <cell r="O179">
            <v>3652889.81</v>
          </cell>
          <cell r="P179">
            <v>213287.93</v>
          </cell>
          <cell r="Q179">
            <v>731589.37</v>
          </cell>
          <cell r="R179">
            <v>162339.47</v>
          </cell>
          <cell r="S179">
            <v>569249.9</v>
          </cell>
          <cell r="T179">
            <v>0</v>
          </cell>
          <cell r="U179">
            <v>2984224.22</v>
          </cell>
        </row>
        <row r="180">
          <cell r="A180" t="str">
            <v>RIO BONITO DO IGUAÇU2011</v>
          </cell>
          <cell r="B180" t="str">
            <v>RIO BONITO DO IGUAÇU</v>
          </cell>
          <cell r="C180">
            <v>2011</v>
          </cell>
          <cell r="D180">
            <v>31055128.52</v>
          </cell>
          <cell r="E180">
            <v>820910.94</v>
          </cell>
          <cell r="F180">
            <v>609375.30000000005</v>
          </cell>
          <cell r="G180">
            <v>133479.19</v>
          </cell>
          <cell r="H180">
            <v>209744.17</v>
          </cell>
          <cell r="I180">
            <v>201991.64</v>
          </cell>
          <cell r="J180">
            <v>29525393.039999999</v>
          </cell>
          <cell r="K180">
            <v>8273259</v>
          </cell>
          <cell r="M180">
            <v>5712649.9900000002</v>
          </cell>
          <cell r="N180">
            <v>228963.47</v>
          </cell>
          <cell r="O180">
            <v>4152652.73</v>
          </cell>
          <cell r="P180">
            <v>251498.91</v>
          </cell>
          <cell r="Q180">
            <v>3550456.58</v>
          </cell>
          <cell r="R180">
            <v>0</v>
          </cell>
          <cell r="S180">
            <v>3472761.55</v>
          </cell>
          <cell r="T180">
            <v>0</v>
          </cell>
          <cell r="U180">
            <v>3503705.97</v>
          </cell>
        </row>
        <row r="181">
          <cell r="A181" t="str">
            <v>RIO BONITO DO IGUAÇU2012</v>
          </cell>
          <cell r="B181" t="str">
            <v>RIO BONITO DO IGUAÇU</v>
          </cell>
          <cell r="C181">
            <v>2012</v>
          </cell>
          <cell r="D181">
            <v>33440087.329999998</v>
          </cell>
          <cell r="E181">
            <v>940520.1</v>
          </cell>
          <cell r="F181">
            <v>731085.83</v>
          </cell>
          <cell r="G181">
            <v>154599.45000000001</v>
          </cell>
          <cell r="H181">
            <v>232161.05</v>
          </cell>
          <cell r="I181">
            <v>240529.91</v>
          </cell>
          <cell r="J181">
            <v>31674176.510000002</v>
          </cell>
          <cell r="K181">
            <v>8526049.1400000006</v>
          </cell>
          <cell r="M181">
            <v>6306612.75</v>
          </cell>
          <cell r="N181">
            <v>283528.08999999997</v>
          </cell>
          <cell r="O181">
            <v>4185217.88</v>
          </cell>
          <cell r="P181">
            <v>420189.9</v>
          </cell>
          <cell r="Q181">
            <v>741580.54</v>
          </cell>
          <cell r="R181">
            <v>0</v>
          </cell>
          <cell r="S181">
            <v>741580.54</v>
          </cell>
          <cell r="T181">
            <v>0</v>
          </cell>
          <cell r="U181">
            <v>3719569.98</v>
          </cell>
        </row>
        <row r="182">
          <cell r="A182" t="str">
            <v>RIO BONITO DO IGUAÇU2013</v>
          </cell>
          <cell r="B182" t="str">
            <v>RIO BONITO DO IGUAÇU</v>
          </cell>
          <cell r="C182">
            <v>2013</v>
          </cell>
          <cell r="D182">
            <v>34497900.219999999</v>
          </cell>
          <cell r="E182">
            <v>1190560.54</v>
          </cell>
          <cell r="F182">
            <v>1112218.8899999999</v>
          </cell>
          <cell r="G182">
            <v>181707.16</v>
          </cell>
          <cell r="H182">
            <v>456384.3</v>
          </cell>
          <cell r="I182">
            <v>275511.61</v>
          </cell>
          <cell r="J182">
            <v>32542829.059999999</v>
          </cell>
          <cell r="K182">
            <v>7330518.0199999996</v>
          </cell>
          <cell r="M182">
            <v>7304491.7600000007</v>
          </cell>
          <cell r="N182">
            <v>343265.01</v>
          </cell>
          <cell r="O182">
            <v>4957208.3499999996</v>
          </cell>
          <cell r="P182">
            <v>374718.62</v>
          </cell>
          <cell r="Q182">
            <v>1077148.92</v>
          </cell>
          <cell r="S182">
            <v>1046898.92</v>
          </cell>
        </row>
        <row r="183">
          <cell r="A183" t="str">
            <v>RIO BONITO DO IGUAÇU2014</v>
          </cell>
          <cell r="B183" t="str">
            <v>RIO BONITO DO IGUAÇU</v>
          </cell>
          <cell r="C183">
            <v>2014</v>
          </cell>
          <cell r="D183">
            <v>36009661.259999998</v>
          </cell>
          <cell r="E183">
            <v>1589634.36</v>
          </cell>
          <cell r="F183">
            <v>1480664.2</v>
          </cell>
          <cell r="G183">
            <v>219990.45</v>
          </cell>
          <cell r="H183">
            <v>494112.77</v>
          </cell>
          <cell r="I183">
            <v>308942.69</v>
          </cell>
          <cell r="J183">
            <v>33760501.590000004</v>
          </cell>
          <cell r="K183">
            <v>7872626.7800000003</v>
          </cell>
          <cell r="M183">
            <v>7919122.5899999999</v>
          </cell>
          <cell r="N183">
            <v>410850.91</v>
          </cell>
          <cell r="O183">
            <v>5539995.9500000002</v>
          </cell>
          <cell r="P183">
            <v>164744.65</v>
          </cell>
          <cell r="Q183">
            <v>3192055.03</v>
          </cell>
          <cell r="R183">
            <v>1700000</v>
          </cell>
          <cell r="S183">
            <v>1338056.03</v>
          </cell>
          <cell r="U183">
            <v>3625634.76</v>
          </cell>
        </row>
        <row r="184">
          <cell r="A184" t="str">
            <v>MARQUINHO2002</v>
          </cell>
          <cell r="B184" t="str">
            <v>MARQUINHO</v>
          </cell>
          <cell r="C184">
            <v>2002</v>
          </cell>
          <cell r="D184">
            <v>4175992.94</v>
          </cell>
          <cell r="E184">
            <v>99968.99</v>
          </cell>
          <cell r="F184">
            <v>95186.27</v>
          </cell>
          <cell r="G184">
            <v>10966.11</v>
          </cell>
          <cell r="H184">
            <v>28277.439999999999</v>
          </cell>
          <cell r="I184">
            <v>6.88</v>
          </cell>
          <cell r="J184">
            <v>4037080</v>
          </cell>
          <cell r="K184">
            <v>1718117.1</v>
          </cell>
          <cell r="M184">
            <v>616970.62</v>
          </cell>
          <cell r="N184">
            <v>10050.5</v>
          </cell>
          <cell r="O184">
            <v>676258.45</v>
          </cell>
          <cell r="P184">
            <v>14939.99</v>
          </cell>
          <cell r="Q184">
            <v>3285</v>
          </cell>
          <cell r="R184">
            <v>0</v>
          </cell>
          <cell r="S184">
            <v>3285</v>
          </cell>
          <cell r="T184">
            <v>0</v>
          </cell>
          <cell r="U184">
            <v>405387.28</v>
          </cell>
        </row>
        <row r="185">
          <cell r="A185" t="str">
            <v>MARQUINHO2003</v>
          </cell>
          <cell r="B185" t="str">
            <v>MARQUINHO</v>
          </cell>
          <cell r="C185">
            <v>2003</v>
          </cell>
          <cell r="D185">
            <v>4484227.51</v>
          </cell>
          <cell r="E185">
            <v>119239.13</v>
          </cell>
          <cell r="F185">
            <v>117789.57</v>
          </cell>
          <cell r="G185">
            <v>22845.11</v>
          </cell>
          <cell r="H185">
            <v>39166.79</v>
          </cell>
          <cell r="I185">
            <v>0</v>
          </cell>
          <cell r="J185">
            <v>4287056.84</v>
          </cell>
          <cell r="K185">
            <v>1827866.74</v>
          </cell>
          <cell r="M185">
            <v>757000.73</v>
          </cell>
          <cell r="N185">
            <v>14276.72</v>
          </cell>
          <cell r="O185">
            <v>742954.92</v>
          </cell>
          <cell r="P185">
            <v>50623.01</v>
          </cell>
          <cell r="Q185">
            <v>415996.12</v>
          </cell>
          <cell r="R185">
            <v>0</v>
          </cell>
          <cell r="S185">
            <v>396296.12</v>
          </cell>
          <cell r="T185">
            <v>0</v>
          </cell>
          <cell r="U185">
            <v>0</v>
          </cell>
        </row>
        <row r="186">
          <cell r="A186" t="str">
            <v>MARQUINHO2004</v>
          </cell>
          <cell r="B186" t="str">
            <v>MARQUINHO</v>
          </cell>
          <cell r="C186">
            <v>2004</v>
          </cell>
          <cell r="D186">
            <v>5124744.21</v>
          </cell>
          <cell r="E186">
            <v>145265.20000000001</v>
          </cell>
          <cell r="F186">
            <v>131932.89000000001</v>
          </cell>
          <cell r="G186">
            <v>15675.89</v>
          </cell>
          <cell r="H186">
            <v>48179.09</v>
          </cell>
          <cell r="I186">
            <v>0</v>
          </cell>
          <cell r="J186">
            <v>4934404.34</v>
          </cell>
          <cell r="K186">
            <v>2053813.58</v>
          </cell>
          <cell r="M186">
            <v>757561.71</v>
          </cell>
          <cell r="N186">
            <v>20370.419999999998</v>
          </cell>
          <cell r="O186">
            <v>735043.71</v>
          </cell>
          <cell r="P186">
            <v>25386.93</v>
          </cell>
          <cell r="Q186">
            <v>757854.51</v>
          </cell>
          <cell r="R186">
            <v>347789.05</v>
          </cell>
          <cell r="S186">
            <v>410065.46</v>
          </cell>
          <cell r="T186">
            <v>0</v>
          </cell>
          <cell r="U186">
            <v>515493.77</v>
          </cell>
        </row>
        <row r="187">
          <cell r="A187" t="str">
            <v>MARQUINHO2005</v>
          </cell>
          <cell r="B187" t="str">
            <v>MARQUINHO</v>
          </cell>
          <cell r="C187">
            <v>2005</v>
          </cell>
          <cell r="D187">
            <v>6125695.1500000004</v>
          </cell>
          <cell r="E187">
            <v>300577.34999999998</v>
          </cell>
          <cell r="F187">
            <v>293799.42</v>
          </cell>
          <cell r="G187">
            <v>21738.47</v>
          </cell>
          <cell r="H187">
            <v>136474.22</v>
          </cell>
          <cell r="I187">
            <v>0</v>
          </cell>
          <cell r="J187">
            <v>5780016.2400000002</v>
          </cell>
          <cell r="K187">
            <v>2597804.29</v>
          </cell>
          <cell r="M187">
            <v>862184.2</v>
          </cell>
          <cell r="N187">
            <v>28332.87</v>
          </cell>
          <cell r="O187">
            <v>784464.02</v>
          </cell>
          <cell r="P187">
            <v>19779.96</v>
          </cell>
          <cell r="Q187">
            <v>210256.2</v>
          </cell>
          <cell r="R187">
            <v>97756.2</v>
          </cell>
          <cell r="S187">
            <v>76000</v>
          </cell>
          <cell r="U187">
            <v>626601.11</v>
          </cell>
        </row>
        <row r="188">
          <cell r="A188" t="str">
            <v>MARQUINHO2006</v>
          </cell>
          <cell r="B188" t="str">
            <v>MARQUINHO</v>
          </cell>
          <cell r="C188">
            <v>2006</v>
          </cell>
          <cell r="D188">
            <v>7122790.7800000003</v>
          </cell>
          <cell r="E188">
            <v>273496.5</v>
          </cell>
          <cell r="F188">
            <v>265558.25</v>
          </cell>
          <cell r="G188">
            <v>24286.58</v>
          </cell>
          <cell r="H188">
            <v>75303.38</v>
          </cell>
          <cell r="I188">
            <v>75303.38</v>
          </cell>
          <cell r="J188">
            <v>6793969.54</v>
          </cell>
          <cell r="K188">
            <v>2908493.77</v>
          </cell>
          <cell r="M188">
            <v>982724.17</v>
          </cell>
          <cell r="N188">
            <v>34309.480000000003</v>
          </cell>
          <cell r="O188">
            <v>800717.83</v>
          </cell>
          <cell r="P188">
            <v>7208.06</v>
          </cell>
          <cell r="Q188">
            <v>198127.47</v>
          </cell>
          <cell r="R188">
            <v>136195.47</v>
          </cell>
          <cell r="S188">
            <v>0</v>
          </cell>
          <cell r="T188">
            <v>0</v>
          </cell>
          <cell r="U188">
            <v>694218.27</v>
          </cell>
        </row>
        <row r="189">
          <cell r="A189" t="str">
            <v>MARQUINHO2007</v>
          </cell>
          <cell r="B189" t="str">
            <v>MARQUINHO</v>
          </cell>
          <cell r="C189">
            <v>2007</v>
          </cell>
          <cell r="D189">
            <v>7940262.3499999996</v>
          </cell>
          <cell r="E189">
            <v>280075.32</v>
          </cell>
          <cell r="F189">
            <v>265817.34000000003</v>
          </cell>
          <cell r="G189">
            <v>21577.3</v>
          </cell>
          <cell r="H189">
            <v>96930.75</v>
          </cell>
          <cell r="I189">
            <v>0</v>
          </cell>
          <cell r="J189">
            <v>7614039.3099999996</v>
          </cell>
          <cell r="K189">
            <v>3394452.41</v>
          </cell>
          <cell r="M189">
            <v>1046799.17</v>
          </cell>
          <cell r="N189">
            <v>40259.089999999997</v>
          </cell>
          <cell r="O189">
            <v>812846.59</v>
          </cell>
          <cell r="P189">
            <v>22458.799999999999</v>
          </cell>
          <cell r="Q189">
            <v>533804.53</v>
          </cell>
          <cell r="R189">
            <v>433804.53</v>
          </cell>
          <cell r="S189">
            <v>0</v>
          </cell>
          <cell r="T189">
            <v>0</v>
          </cell>
          <cell r="U189">
            <v>0</v>
          </cell>
        </row>
        <row r="190">
          <cell r="A190" t="str">
            <v>MARQUINHO2008</v>
          </cell>
          <cell r="B190" t="str">
            <v>MARQUINHO</v>
          </cell>
          <cell r="C190">
            <v>2008</v>
          </cell>
          <cell r="D190">
            <v>9802095.4700000007</v>
          </cell>
          <cell r="E190">
            <v>298152.90000000002</v>
          </cell>
          <cell r="F190">
            <v>285098.25</v>
          </cell>
          <cell r="G190">
            <v>22078.63</v>
          </cell>
          <cell r="H190">
            <v>107106.78</v>
          </cell>
          <cell r="I190">
            <v>0</v>
          </cell>
          <cell r="J190">
            <v>9412105.4399999995</v>
          </cell>
          <cell r="K190">
            <v>4022391.66</v>
          </cell>
          <cell r="M190">
            <v>1216315.98</v>
          </cell>
          <cell r="N190">
            <v>50552.65</v>
          </cell>
          <cell r="O190">
            <v>1100751.48</v>
          </cell>
          <cell r="P190">
            <v>14987.62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1152036.05</v>
          </cell>
        </row>
        <row r="191">
          <cell r="A191" t="str">
            <v>MARQUINHO2009</v>
          </cell>
          <cell r="B191" t="str">
            <v>MARQUINHO</v>
          </cell>
          <cell r="C191">
            <v>2009</v>
          </cell>
          <cell r="D191">
            <v>9358366.4800000004</v>
          </cell>
          <cell r="E191">
            <v>220406.93</v>
          </cell>
          <cell r="F191">
            <v>208788.01</v>
          </cell>
          <cell r="G191">
            <v>30715.68</v>
          </cell>
          <cell r="H191">
            <v>52936.72</v>
          </cell>
          <cell r="I191">
            <v>38987.480000000003</v>
          </cell>
          <cell r="J191">
            <v>8981810.75</v>
          </cell>
          <cell r="K191">
            <v>3763830.94</v>
          </cell>
          <cell r="M191">
            <v>1147248.32</v>
          </cell>
          <cell r="N191">
            <v>61491.729999999996</v>
          </cell>
          <cell r="O191">
            <v>1152919.21</v>
          </cell>
          <cell r="P191">
            <v>82183.63</v>
          </cell>
          <cell r="Q191">
            <v>369300</v>
          </cell>
          <cell r="R191">
            <v>345400</v>
          </cell>
          <cell r="S191">
            <v>0</v>
          </cell>
          <cell r="T191">
            <v>0</v>
          </cell>
          <cell r="U191">
            <v>1178451.42</v>
          </cell>
        </row>
        <row r="192">
          <cell r="A192" t="str">
            <v>MARQUINHO2010</v>
          </cell>
          <cell r="B192" t="str">
            <v>MARQUINHO</v>
          </cell>
          <cell r="C192">
            <v>2010</v>
          </cell>
          <cell r="D192">
            <v>10403170.470000001</v>
          </cell>
          <cell r="E192">
            <v>247909.8</v>
          </cell>
          <cell r="F192">
            <v>236655.8</v>
          </cell>
          <cell r="G192">
            <v>23504.34</v>
          </cell>
          <cell r="H192">
            <v>44350.01</v>
          </cell>
          <cell r="I192">
            <v>50712.97</v>
          </cell>
          <cell r="J192">
            <v>9942932.9900000002</v>
          </cell>
          <cell r="K192">
            <v>4045089.3</v>
          </cell>
          <cell r="M192">
            <v>1287109.52</v>
          </cell>
          <cell r="N192">
            <v>71636.829999999987</v>
          </cell>
          <cell r="O192">
            <v>1349884.51</v>
          </cell>
          <cell r="P192">
            <v>137572.04999999999</v>
          </cell>
          <cell r="Q192">
            <v>812988.18</v>
          </cell>
          <cell r="R192">
            <v>812988.18</v>
          </cell>
          <cell r="S192">
            <v>0</v>
          </cell>
          <cell r="T192">
            <v>0</v>
          </cell>
          <cell r="U192">
            <v>1317036.47</v>
          </cell>
        </row>
        <row r="193">
          <cell r="A193" t="str">
            <v>MARQUINHO2011</v>
          </cell>
          <cell r="B193" t="str">
            <v>MARQUINHO</v>
          </cell>
          <cell r="C193">
            <v>2011</v>
          </cell>
          <cell r="D193">
            <v>12505014.630000001</v>
          </cell>
          <cell r="E193">
            <v>258024.58</v>
          </cell>
          <cell r="F193">
            <v>244866.92</v>
          </cell>
          <cell r="G193">
            <v>23761.23</v>
          </cell>
          <cell r="H193">
            <v>58585.27</v>
          </cell>
          <cell r="I193">
            <v>48136.4</v>
          </cell>
          <cell r="J193">
            <v>12073572.550000001</v>
          </cell>
          <cell r="K193">
            <v>4963955.5199999996</v>
          </cell>
          <cell r="M193">
            <v>1516153.97</v>
          </cell>
          <cell r="N193">
            <v>88403.72</v>
          </cell>
          <cell r="O193">
            <v>1326407.3</v>
          </cell>
          <cell r="P193">
            <v>92838.32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1569088.31</v>
          </cell>
        </row>
        <row r="194">
          <cell r="A194" t="str">
            <v>MARQUINHO2012</v>
          </cell>
          <cell r="B194" t="str">
            <v>MARQUINHO</v>
          </cell>
          <cell r="C194">
            <v>2012</v>
          </cell>
          <cell r="D194">
            <v>13421865.119999999</v>
          </cell>
          <cell r="E194">
            <v>203291.77</v>
          </cell>
          <cell r="F194">
            <v>190724.95</v>
          </cell>
          <cell r="G194">
            <v>23705.34</v>
          </cell>
          <cell r="H194">
            <v>63033.17</v>
          </cell>
          <cell r="I194">
            <v>44759.13</v>
          </cell>
          <cell r="J194">
            <v>13078328.16</v>
          </cell>
          <cell r="K194">
            <v>5115629.5599999996</v>
          </cell>
          <cell r="M194">
            <v>1758715.3399999999</v>
          </cell>
          <cell r="N194">
            <v>69219.990000000005</v>
          </cell>
          <cell r="O194">
            <v>1337880.92</v>
          </cell>
          <cell r="P194">
            <v>54129.29</v>
          </cell>
          <cell r="Q194">
            <v>54000</v>
          </cell>
          <cell r="R194">
            <v>0</v>
          </cell>
          <cell r="S194">
            <v>0</v>
          </cell>
          <cell r="T194">
            <v>0</v>
          </cell>
          <cell r="U194">
            <v>1682509.82</v>
          </cell>
        </row>
        <row r="195">
          <cell r="A195" t="str">
            <v>MARQUINHO2013</v>
          </cell>
          <cell r="B195" t="str">
            <v>MARQUINHO</v>
          </cell>
          <cell r="C195">
            <v>2013</v>
          </cell>
          <cell r="D195">
            <v>14253069.75</v>
          </cell>
          <cell r="E195">
            <v>760245.81</v>
          </cell>
          <cell r="F195">
            <v>747614.99</v>
          </cell>
          <cell r="G195">
            <v>36670.1</v>
          </cell>
          <cell r="H195">
            <v>136225.06</v>
          </cell>
          <cell r="I195">
            <v>41587.47</v>
          </cell>
          <cell r="J195">
            <v>13384890.68</v>
          </cell>
          <cell r="K195">
            <v>5497888.5800000001</v>
          </cell>
          <cell r="M195">
            <v>2010456.15</v>
          </cell>
          <cell r="N195">
            <v>114297.54</v>
          </cell>
          <cell r="O195">
            <v>1366531.76</v>
          </cell>
          <cell r="P195">
            <v>15830.97</v>
          </cell>
          <cell r="Q195">
            <v>66300</v>
          </cell>
        </row>
        <row r="196">
          <cell r="A196" t="str">
            <v>MARQUINHO2014</v>
          </cell>
          <cell r="B196" t="str">
            <v>MARQUINHO</v>
          </cell>
          <cell r="C196">
            <v>2014</v>
          </cell>
          <cell r="D196">
            <v>17298278.079999998</v>
          </cell>
          <cell r="E196">
            <v>863476.47</v>
          </cell>
          <cell r="F196">
            <v>841481.7</v>
          </cell>
          <cell r="G196">
            <v>67540.45</v>
          </cell>
          <cell r="H196">
            <v>531338.06999999995</v>
          </cell>
          <cell r="I196">
            <v>60508.85</v>
          </cell>
          <cell r="J196">
            <v>16208874.710000001</v>
          </cell>
          <cell r="K196">
            <v>5904470.2199999997</v>
          </cell>
          <cell r="M196">
            <v>2197172.6599999997</v>
          </cell>
          <cell r="N196">
            <v>136291.01</v>
          </cell>
          <cell r="P196">
            <v>26805.27</v>
          </cell>
          <cell r="Q196">
            <v>1384906.49</v>
          </cell>
          <cell r="R196">
            <v>1234779.8799999999</v>
          </cell>
          <cell r="S196">
            <v>30626.61</v>
          </cell>
        </row>
        <row r="197">
          <cell r="A197" t="str">
            <v>SÃO CARLOS DO IVAI2002</v>
          </cell>
          <cell r="B197" t="str">
            <v>SÃO CARLOS DO IVAI</v>
          </cell>
          <cell r="C197">
            <v>2002</v>
          </cell>
          <cell r="D197">
            <v>4836948.18</v>
          </cell>
          <cell r="E197">
            <v>289948.95</v>
          </cell>
          <cell r="F197">
            <v>162279.1</v>
          </cell>
          <cell r="G197">
            <v>53539.72</v>
          </cell>
          <cell r="H197">
            <v>24200.639999999999</v>
          </cell>
          <cell r="I197">
            <v>0</v>
          </cell>
          <cell r="J197">
            <v>4473725.1399999997</v>
          </cell>
          <cell r="K197">
            <v>1718117.1</v>
          </cell>
          <cell r="M197">
            <v>1117585.3999999999</v>
          </cell>
          <cell r="N197">
            <v>69314.3</v>
          </cell>
          <cell r="O197">
            <v>455597.1</v>
          </cell>
          <cell r="P197">
            <v>59775.45</v>
          </cell>
          <cell r="Q197">
            <v>480846.05</v>
          </cell>
          <cell r="R197">
            <v>38098.29</v>
          </cell>
          <cell r="S197">
            <v>438247.76</v>
          </cell>
          <cell r="T197">
            <v>0</v>
          </cell>
          <cell r="U197">
            <v>521288.04</v>
          </cell>
        </row>
        <row r="198">
          <cell r="A198" t="str">
            <v>SÃO CARLOS DO IVAI2003</v>
          </cell>
          <cell r="B198" t="str">
            <v>SÃO CARLOS DO IVAI</v>
          </cell>
          <cell r="C198">
            <v>2003</v>
          </cell>
          <cell r="D198">
            <v>5424596</v>
          </cell>
          <cell r="E198">
            <v>368366</v>
          </cell>
          <cell r="F198">
            <v>251313</v>
          </cell>
          <cell r="G198">
            <v>62113</v>
          </cell>
          <cell r="H198">
            <v>48130</v>
          </cell>
          <cell r="I198">
            <v>0</v>
          </cell>
          <cell r="J198">
            <v>4868619</v>
          </cell>
          <cell r="K198">
            <v>1827866.74</v>
          </cell>
          <cell r="M198">
            <v>1286248</v>
          </cell>
          <cell r="N198">
            <v>84221</v>
          </cell>
          <cell r="O198">
            <v>505802</v>
          </cell>
          <cell r="P198">
            <v>103326</v>
          </cell>
          <cell r="Q198">
            <v>517557</v>
          </cell>
          <cell r="R198">
            <v>514556</v>
          </cell>
          <cell r="S198">
            <v>0</v>
          </cell>
          <cell r="T198">
            <v>0</v>
          </cell>
          <cell r="U198">
            <v>570308</v>
          </cell>
        </row>
        <row r="199">
          <cell r="A199" t="str">
            <v>SÃO CARLOS DO IVAI2004</v>
          </cell>
          <cell r="B199" t="str">
            <v>SÃO CARLOS DO IVAI</v>
          </cell>
          <cell r="C199">
            <v>2004</v>
          </cell>
          <cell r="D199">
            <v>6314517.8799999999</v>
          </cell>
          <cell r="E199">
            <v>274220.82</v>
          </cell>
          <cell r="F199">
            <v>230685.25</v>
          </cell>
          <cell r="G199">
            <v>60326.92</v>
          </cell>
          <cell r="H199">
            <v>18670.03</v>
          </cell>
          <cell r="I199">
            <v>94935.09</v>
          </cell>
          <cell r="J199">
            <v>5743850.7199999997</v>
          </cell>
          <cell r="K199">
            <v>2053813.58</v>
          </cell>
          <cell r="M199">
            <v>1503679.4200000002</v>
          </cell>
          <cell r="N199">
            <v>100594.46</v>
          </cell>
          <cell r="O199">
            <v>556506.19999999995</v>
          </cell>
          <cell r="P199">
            <v>104773.77</v>
          </cell>
          <cell r="Q199">
            <v>38980.81</v>
          </cell>
          <cell r="R199">
            <v>0</v>
          </cell>
          <cell r="S199">
            <v>5670.81</v>
          </cell>
          <cell r="T199">
            <v>0</v>
          </cell>
          <cell r="U199">
            <v>670842.98</v>
          </cell>
        </row>
        <row r="200">
          <cell r="A200" t="str">
            <v>SÃO CARLOS DO IVAI2005</v>
          </cell>
          <cell r="B200" t="str">
            <v>SÃO CARLOS DO IVAI</v>
          </cell>
          <cell r="C200">
            <v>2005</v>
          </cell>
          <cell r="D200">
            <v>6588382.7800000003</v>
          </cell>
          <cell r="E200">
            <v>283093.03000000003</v>
          </cell>
          <cell r="F200">
            <v>236909.3</v>
          </cell>
          <cell r="G200">
            <v>66546.509999999995</v>
          </cell>
          <cell r="H200">
            <v>45784.34</v>
          </cell>
          <cell r="I200">
            <v>101983.05</v>
          </cell>
          <cell r="J200">
            <v>6009717.3300000001</v>
          </cell>
          <cell r="K200">
            <v>2597804.29</v>
          </cell>
          <cell r="M200">
            <v>1490190.68</v>
          </cell>
          <cell r="N200">
            <v>118836.81</v>
          </cell>
          <cell r="O200">
            <v>607700.61</v>
          </cell>
          <cell r="P200">
            <v>94054.65</v>
          </cell>
          <cell r="Q200">
            <v>1000</v>
          </cell>
          <cell r="R200">
            <v>0</v>
          </cell>
          <cell r="S200">
            <v>0</v>
          </cell>
          <cell r="T200">
            <v>0</v>
          </cell>
          <cell r="U200">
            <v>804646.65</v>
          </cell>
        </row>
        <row r="201">
          <cell r="A201" t="str">
            <v>SÃO CARLOS DO IVAI2006</v>
          </cell>
          <cell r="B201" t="str">
            <v>SÃO CARLOS DO IVAI</v>
          </cell>
          <cell r="C201">
            <v>2006</v>
          </cell>
          <cell r="D201">
            <v>7945985.4199999999</v>
          </cell>
          <cell r="E201">
            <v>306850.36</v>
          </cell>
          <cell r="F201">
            <v>262552.13</v>
          </cell>
          <cell r="G201">
            <v>66530.899999999994</v>
          </cell>
          <cell r="H201">
            <v>59120</v>
          </cell>
          <cell r="I201">
            <v>108704.66</v>
          </cell>
          <cell r="J201">
            <v>7380344.5899999999</v>
          </cell>
          <cell r="K201">
            <v>2908493.77</v>
          </cell>
          <cell r="M201">
            <v>1973039.63</v>
          </cell>
          <cell r="N201">
            <v>143941.41</v>
          </cell>
          <cell r="O201">
            <v>587850.35</v>
          </cell>
          <cell r="P201">
            <v>86760.49</v>
          </cell>
          <cell r="Q201">
            <v>340752.71</v>
          </cell>
          <cell r="R201">
            <v>194456.6</v>
          </cell>
          <cell r="S201">
            <v>146296.10999999999</v>
          </cell>
          <cell r="T201">
            <v>0</v>
          </cell>
          <cell r="U201">
            <v>878676.99</v>
          </cell>
        </row>
        <row r="202">
          <cell r="A202" t="str">
            <v>SÃO CARLOS DO IVAI2007</v>
          </cell>
          <cell r="B202" t="str">
            <v>SÃO CARLOS DO IVAI</v>
          </cell>
          <cell r="C202">
            <v>2007</v>
          </cell>
          <cell r="D202">
            <v>8935055.5099999998</v>
          </cell>
          <cell r="E202">
            <v>363635.59</v>
          </cell>
          <cell r="F202">
            <v>298756.88</v>
          </cell>
          <cell r="G202">
            <v>71879.86</v>
          </cell>
          <cell r="H202">
            <v>56987.94</v>
          </cell>
          <cell r="I202">
            <v>117323.29</v>
          </cell>
          <cell r="J202">
            <v>8286310.7000000002</v>
          </cell>
          <cell r="K202">
            <v>3394452.41</v>
          </cell>
          <cell r="M202">
            <v>2053012.3</v>
          </cell>
          <cell r="N202">
            <v>169511.85</v>
          </cell>
          <cell r="O202">
            <v>624944.68000000005</v>
          </cell>
          <cell r="P202">
            <v>117339.46</v>
          </cell>
          <cell r="Q202">
            <v>568639.67000000004</v>
          </cell>
          <cell r="R202">
            <v>210021.83</v>
          </cell>
          <cell r="S202">
            <v>358617.84</v>
          </cell>
          <cell r="T202">
            <v>0</v>
          </cell>
          <cell r="U202">
            <v>1120884.79</v>
          </cell>
        </row>
        <row r="203">
          <cell r="A203" t="str">
            <v>SÃO CARLOS DO IVAI2008</v>
          </cell>
          <cell r="B203" t="str">
            <v>SÃO CARLOS DO IVAI</v>
          </cell>
          <cell r="C203">
            <v>2008</v>
          </cell>
          <cell r="D203">
            <v>11191001.23</v>
          </cell>
          <cell r="E203">
            <v>356232.23</v>
          </cell>
          <cell r="F203">
            <v>307971.05</v>
          </cell>
          <cell r="G203">
            <v>71052.399999999994</v>
          </cell>
          <cell r="H203">
            <v>47882.71</v>
          </cell>
          <cell r="I203">
            <v>138591.9</v>
          </cell>
          <cell r="J203">
            <v>10449798.970000001</v>
          </cell>
          <cell r="K203">
            <v>4022391.66</v>
          </cell>
          <cell r="M203">
            <v>2789649.26</v>
          </cell>
          <cell r="N203">
            <v>207582.46000000002</v>
          </cell>
          <cell r="O203">
            <v>865875.1</v>
          </cell>
          <cell r="P203">
            <v>173186.09</v>
          </cell>
          <cell r="Q203">
            <v>552510.59</v>
          </cell>
          <cell r="R203">
            <v>463760.59</v>
          </cell>
          <cell r="S203">
            <v>88750</v>
          </cell>
          <cell r="T203">
            <v>0</v>
          </cell>
          <cell r="U203">
            <v>1545771.46</v>
          </cell>
        </row>
        <row r="204">
          <cell r="A204" t="str">
            <v>SÃO CARLOS DO IVAI2009</v>
          </cell>
          <cell r="B204" t="str">
            <v>SÃO CARLOS DO IVAI</v>
          </cell>
          <cell r="C204">
            <v>2009</v>
          </cell>
          <cell r="D204">
            <v>11629007.25</v>
          </cell>
          <cell r="E204">
            <v>504863.56</v>
          </cell>
          <cell r="F204">
            <v>442218.57</v>
          </cell>
          <cell r="G204">
            <v>74690.33</v>
          </cell>
          <cell r="H204">
            <v>57093.81</v>
          </cell>
          <cell r="I204">
            <v>149793.53</v>
          </cell>
          <cell r="J204">
            <v>10780495.119999999</v>
          </cell>
          <cell r="K204">
            <v>3763830.94</v>
          </cell>
          <cell r="M204">
            <v>2943278.26</v>
          </cell>
          <cell r="N204">
            <v>221745.91999999998</v>
          </cell>
          <cell r="O204">
            <v>1138985.05</v>
          </cell>
          <cell r="P204">
            <v>130743.75</v>
          </cell>
          <cell r="Q204">
            <v>401189.9</v>
          </cell>
          <cell r="R204">
            <v>236159.9</v>
          </cell>
          <cell r="S204">
            <v>103030</v>
          </cell>
          <cell r="T204">
            <v>0</v>
          </cell>
          <cell r="U204">
            <v>1688609.39</v>
          </cell>
        </row>
        <row r="205">
          <cell r="A205" t="str">
            <v>SÃO CARLOS DO IVAI2010</v>
          </cell>
          <cell r="B205" t="str">
            <v>SÃO CARLOS DO IVAI</v>
          </cell>
          <cell r="C205">
            <v>2010</v>
          </cell>
          <cell r="D205">
            <v>12388126.24</v>
          </cell>
          <cell r="E205">
            <v>537985.86</v>
          </cell>
          <cell r="F205">
            <v>481692.98</v>
          </cell>
          <cell r="G205">
            <v>84645.62</v>
          </cell>
          <cell r="H205">
            <v>114368.58</v>
          </cell>
          <cell r="I205">
            <v>165763.69</v>
          </cell>
          <cell r="J205">
            <v>11483094.27</v>
          </cell>
          <cell r="K205">
            <v>4045089.3</v>
          </cell>
          <cell r="M205">
            <v>3053557.49</v>
          </cell>
          <cell r="N205">
            <v>253629.57</v>
          </cell>
          <cell r="O205">
            <v>1170485.94</v>
          </cell>
          <cell r="P205">
            <v>133850.69</v>
          </cell>
          <cell r="Q205">
            <v>1114520.3799999999</v>
          </cell>
          <cell r="R205">
            <v>794594.36</v>
          </cell>
          <cell r="S205">
            <v>285926.02</v>
          </cell>
          <cell r="T205">
            <v>0</v>
          </cell>
          <cell r="U205">
            <v>1845295.35</v>
          </cell>
        </row>
        <row r="206">
          <cell r="A206" t="str">
            <v>SÃO CARLOS DO IVAI2011</v>
          </cell>
          <cell r="B206" t="str">
            <v>SÃO CARLOS DO IVAI</v>
          </cell>
          <cell r="C206">
            <v>2011</v>
          </cell>
          <cell r="D206">
            <v>15070135.359999999</v>
          </cell>
          <cell r="E206">
            <v>638307.06000000006</v>
          </cell>
          <cell r="F206">
            <v>575445.59</v>
          </cell>
          <cell r="G206">
            <v>91121.83</v>
          </cell>
          <cell r="H206">
            <v>126568.81</v>
          </cell>
          <cell r="I206">
            <v>171832.47</v>
          </cell>
          <cell r="J206">
            <v>13981622.24</v>
          </cell>
          <cell r="K206">
            <v>4963955.5199999996</v>
          </cell>
          <cell r="M206">
            <v>3624970.49</v>
          </cell>
          <cell r="N206">
            <v>281168.92</v>
          </cell>
          <cell r="O206">
            <v>1494029.03</v>
          </cell>
          <cell r="P206">
            <v>192668.89</v>
          </cell>
          <cell r="Q206">
            <v>602474.68999999994</v>
          </cell>
          <cell r="R206">
            <v>151897.66</v>
          </cell>
          <cell r="S206">
            <v>423387.03</v>
          </cell>
          <cell r="T206">
            <v>0</v>
          </cell>
          <cell r="U206">
            <v>2217469.69</v>
          </cell>
        </row>
        <row r="207">
          <cell r="A207" t="str">
            <v>SÃO CARLOS DO IVAI2012</v>
          </cell>
          <cell r="B207" t="str">
            <v>SÃO CARLOS DO IVAI</v>
          </cell>
          <cell r="C207">
            <v>2012</v>
          </cell>
          <cell r="D207">
            <v>16459684.02</v>
          </cell>
          <cell r="E207">
            <v>978110.7</v>
          </cell>
          <cell r="F207">
            <v>915000.85</v>
          </cell>
          <cell r="G207">
            <v>98676.63</v>
          </cell>
          <cell r="H207">
            <v>425985.06</v>
          </cell>
          <cell r="I207">
            <v>204565.66</v>
          </cell>
          <cell r="J207">
            <v>15031351.939999999</v>
          </cell>
          <cell r="K207">
            <v>5115629.5599999996</v>
          </cell>
          <cell r="M207">
            <v>4233988.0299999993</v>
          </cell>
          <cell r="N207">
            <v>311502.51</v>
          </cell>
          <cell r="O207">
            <v>1440254.65</v>
          </cell>
          <cell r="P207">
            <v>171530.86</v>
          </cell>
          <cell r="Q207">
            <v>667231.52</v>
          </cell>
          <cell r="R207">
            <v>0</v>
          </cell>
          <cell r="S207">
            <v>601631.52</v>
          </cell>
          <cell r="T207">
            <v>0</v>
          </cell>
          <cell r="U207">
            <v>2411802.5299999998</v>
          </cell>
        </row>
        <row r="208">
          <cell r="A208" t="str">
            <v>SÃO CARLOS DO IVAI2013</v>
          </cell>
          <cell r="B208" t="str">
            <v>SÃO CARLOS DO IVAI</v>
          </cell>
          <cell r="C208">
            <v>2013</v>
          </cell>
          <cell r="D208">
            <v>20353510.329999998</v>
          </cell>
          <cell r="E208">
            <v>1711540.88</v>
          </cell>
          <cell r="F208">
            <v>1607156.62</v>
          </cell>
          <cell r="G208">
            <v>148227.35</v>
          </cell>
          <cell r="H208">
            <v>1145302.78</v>
          </cell>
          <cell r="I208">
            <v>226672.83</v>
          </cell>
          <cell r="J208">
            <v>17869685.109999999</v>
          </cell>
          <cell r="K208">
            <v>5497888.5800000001</v>
          </cell>
          <cell r="M208">
            <v>5274054.9800000004</v>
          </cell>
          <cell r="N208">
            <v>358636.25</v>
          </cell>
          <cell r="O208">
            <v>1769834.88</v>
          </cell>
          <cell r="P208">
            <v>435344.78</v>
          </cell>
          <cell r="Q208">
            <v>301706.11</v>
          </cell>
          <cell r="S208">
            <v>301706.11</v>
          </cell>
        </row>
        <row r="209">
          <cell r="A209" t="str">
            <v>SÃO CARLOS DO IVAI2014</v>
          </cell>
          <cell r="B209" t="str">
            <v>SÃO CARLOS DO IVAI</v>
          </cell>
          <cell r="C209">
            <v>2014</v>
          </cell>
          <cell r="D209">
            <v>18486279.809999999</v>
          </cell>
          <cell r="E209">
            <v>1321699.3899999999</v>
          </cell>
          <cell r="F209">
            <v>835588.25</v>
          </cell>
          <cell r="G209">
            <v>114898.06</v>
          </cell>
          <cell r="H209">
            <v>345983.77</v>
          </cell>
          <cell r="I209">
            <v>250607.86</v>
          </cell>
          <cell r="J209">
            <v>16486419.57</v>
          </cell>
          <cell r="K209">
            <v>5904470.2199999997</v>
          </cell>
          <cell r="M209">
            <v>5954681.71</v>
          </cell>
          <cell r="N209">
            <v>398733.89</v>
          </cell>
          <cell r="P209">
            <v>247092.36</v>
          </cell>
          <cell r="Q209">
            <v>3005268.35</v>
          </cell>
          <cell r="R209">
            <v>1189559.46</v>
          </cell>
          <cell r="S209">
            <v>1586658.89</v>
          </cell>
        </row>
        <row r="210">
          <cell r="A210" t="str">
            <v>SANTA CRUZ DO MONTE CASTELO2002</v>
          </cell>
          <cell r="B210" t="str">
            <v>SANTA CRUZ DO MONTE CASTELO</v>
          </cell>
          <cell r="C210">
            <v>2002</v>
          </cell>
          <cell r="D210">
            <v>4883784.62</v>
          </cell>
          <cell r="E210">
            <v>332670.06</v>
          </cell>
          <cell r="F210">
            <v>297913.65999999997</v>
          </cell>
          <cell r="G210">
            <v>40901.54</v>
          </cell>
          <cell r="H210">
            <v>27757.94</v>
          </cell>
          <cell r="I210">
            <v>0</v>
          </cell>
          <cell r="J210">
            <v>4437281.57</v>
          </cell>
          <cell r="K210">
            <v>1852217.42</v>
          </cell>
          <cell r="M210">
            <v>793839.91999999993</v>
          </cell>
          <cell r="N210">
            <v>79376.83</v>
          </cell>
          <cell r="O210">
            <v>550366.59</v>
          </cell>
          <cell r="P210">
            <v>78984.97</v>
          </cell>
          <cell r="Q210">
            <v>801463.48</v>
          </cell>
          <cell r="R210">
            <v>13577.6</v>
          </cell>
          <cell r="S210">
            <v>767168.56</v>
          </cell>
          <cell r="T210">
            <v>20717.32</v>
          </cell>
          <cell r="U210">
            <v>481772.11</v>
          </cell>
        </row>
        <row r="211">
          <cell r="A211" t="str">
            <v>SANTA CRUZ DO MONTE CASTELO2003</v>
          </cell>
          <cell r="B211" t="str">
            <v>SANTA CRUZ DO MONTE CASTELO</v>
          </cell>
          <cell r="C211">
            <v>2003</v>
          </cell>
          <cell r="D211">
            <v>5237073</v>
          </cell>
          <cell r="E211">
            <v>426116</v>
          </cell>
          <cell r="F211">
            <v>279635</v>
          </cell>
          <cell r="G211">
            <v>48145</v>
          </cell>
          <cell r="H211">
            <v>27374</v>
          </cell>
          <cell r="I211">
            <v>0</v>
          </cell>
          <cell r="J211">
            <v>4643854</v>
          </cell>
          <cell r="K211">
            <v>1869107.54</v>
          </cell>
          <cell r="M211">
            <v>959614</v>
          </cell>
          <cell r="N211">
            <v>99201</v>
          </cell>
          <cell r="O211">
            <v>561876</v>
          </cell>
          <cell r="P211">
            <v>76507</v>
          </cell>
          <cell r="Q211">
            <v>381583</v>
          </cell>
          <cell r="R211">
            <v>0</v>
          </cell>
          <cell r="S211">
            <v>353066</v>
          </cell>
          <cell r="T211">
            <v>28517</v>
          </cell>
          <cell r="U211">
            <v>514393</v>
          </cell>
        </row>
        <row r="212">
          <cell r="A212" t="str">
            <v>SANTA CRUZ DO MONTE CASTELO2004</v>
          </cell>
          <cell r="B212" t="str">
            <v>SANTA CRUZ DO MONTE CASTELO</v>
          </cell>
          <cell r="C212">
            <v>2004</v>
          </cell>
          <cell r="D212">
            <v>6911829</v>
          </cell>
          <cell r="E212">
            <v>331822</v>
          </cell>
          <cell r="F212">
            <v>277093</v>
          </cell>
          <cell r="G212">
            <v>51854</v>
          </cell>
          <cell r="H212">
            <v>26686</v>
          </cell>
          <cell r="I212">
            <v>0</v>
          </cell>
          <cell r="J212">
            <v>5606006</v>
          </cell>
          <cell r="K212">
            <v>1993431.84</v>
          </cell>
          <cell r="M212">
            <v>1077768</v>
          </cell>
          <cell r="N212">
            <v>116227</v>
          </cell>
          <cell r="O212">
            <v>624964</v>
          </cell>
          <cell r="P212">
            <v>773216</v>
          </cell>
          <cell r="Q212">
            <v>934194</v>
          </cell>
          <cell r="R212">
            <v>593738</v>
          </cell>
          <cell r="S212">
            <v>322456</v>
          </cell>
          <cell r="T212">
            <v>0</v>
          </cell>
          <cell r="U212">
            <v>577730</v>
          </cell>
        </row>
        <row r="213">
          <cell r="A213" t="str">
            <v>SANTA CRUZ DO MONTE CASTELO2005</v>
          </cell>
          <cell r="B213" t="str">
            <v>SANTA CRUZ DO MONTE CASTELO</v>
          </cell>
          <cell r="C213">
            <v>2005</v>
          </cell>
          <cell r="D213">
            <v>6974729.8600000003</v>
          </cell>
          <cell r="E213">
            <v>312412.17</v>
          </cell>
          <cell r="F213">
            <v>272193.09000000003</v>
          </cell>
          <cell r="G213">
            <v>63429.35</v>
          </cell>
          <cell r="H213">
            <v>35063.9</v>
          </cell>
          <cell r="I213">
            <v>208464.61</v>
          </cell>
          <cell r="J213">
            <v>6178549.4000000004</v>
          </cell>
          <cell r="K213">
            <v>2408839.73</v>
          </cell>
          <cell r="M213">
            <v>1248857.72</v>
          </cell>
          <cell r="N213">
            <v>132453.22</v>
          </cell>
          <cell r="O213">
            <v>651783.34</v>
          </cell>
          <cell r="P213">
            <v>219633.1</v>
          </cell>
          <cell r="Q213">
            <v>31000</v>
          </cell>
          <cell r="R213">
            <v>0</v>
          </cell>
          <cell r="S213">
            <v>20000</v>
          </cell>
          <cell r="T213">
            <v>0</v>
          </cell>
          <cell r="U213">
            <v>664420.19999999995</v>
          </cell>
        </row>
        <row r="214">
          <cell r="A214" t="str">
            <v>SANTA CRUZ DO MONTE CASTELO2006</v>
          </cell>
          <cell r="B214" t="str">
            <v>SANTA CRUZ DO MONTE CASTELO</v>
          </cell>
          <cell r="C214">
            <v>2006</v>
          </cell>
          <cell r="D214">
            <v>7851263.25</v>
          </cell>
          <cell r="E214">
            <v>363704.24</v>
          </cell>
          <cell r="F214">
            <v>320092.34000000003</v>
          </cell>
          <cell r="G214">
            <v>49414.46</v>
          </cell>
          <cell r="H214">
            <v>58865.7</v>
          </cell>
          <cell r="I214">
            <v>246820.72</v>
          </cell>
          <cell r="J214">
            <v>6965078.3600000003</v>
          </cell>
          <cell r="K214">
            <v>2577963.1</v>
          </cell>
          <cell r="M214">
            <v>1419222.4200000002</v>
          </cell>
          <cell r="N214">
            <v>153389.42000000001</v>
          </cell>
          <cell r="O214">
            <v>690873.55</v>
          </cell>
          <cell r="P214">
            <v>194285.1</v>
          </cell>
          <cell r="Q214">
            <v>1025679.1</v>
          </cell>
          <cell r="R214">
            <v>0</v>
          </cell>
          <cell r="S214">
            <v>1021861.1</v>
          </cell>
          <cell r="T214">
            <v>0</v>
          </cell>
          <cell r="U214">
            <v>715911.09</v>
          </cell>
        </row>
        <row r="215">
          <cell r="A215" t="str">
            <v>SANTA CRUZ DO MONTE CASTELO2007</v>
          </cell>
          <cell r="B215" t="str">
            <v>SANTA CRUZ DO MONTE CASTELO</v>
          </cell>
          <cell r="C215">
            <v>2007</v>
          </cell>
          <cell r="D215">
            <v>8212061.7699999996</v>
          </cell>
          <cell r="E215">
            <v>348137.67</v>
          </cell>
          <cell r="F215">
            <v>296709.76000000001</v>
          </cell>
          <cell r="G215">
            <v>68831.19</v>
          </cell>
          <cell r="H215">
            <v>35380.94</v>
          </cell>
          <cell r="I215">
            <v>213462.17</v>
          </cell>
          <cell r="J215">
            <v>7302402.0199999996</v>
          </cell>
          <cell r="K215">
            <v>2867512.59</v>
          </cell>
          <cell r="M215">
            <v>1514764.27</v>
          </cell>
          <cell r="N215">
            <v>174653.44</v>
          </cell>
          <cell r="O215">
            <v>756767.15</v>
          </cell>
          <cell r="P215">
            <v>226783.46</v>
          </cell>
          <cell r="Q215">
            <v>292457.15999999997</v>
          </cell>
          <cell r="R215">
            <v>0</v>
          </cell>
          <cell r="S215">
            <v>277145.53000000003</v>
          </cell>
          <cell r="T215">
            <v>0</v>
          </cell>
          <cell r="U215">
            <v>908272.39</v>
          </cell>
        </row>
        <row r="216">
          <cell r="A216" t="str">
            <v>SANTA CRUZ DO MONTE CASTELO2008</v>
          </cell>
          <cell r="B216" t="str">
            <v>SANTA CRUZ DO MONTE CASTELO</v>
          </cell>
          <cell r="C216">
            <v>2008</v>
          </cell>
          <cell r="D216">
            <v>10850007.310000001</v>
          </cell>
          <cell r="E216">
            <v>554409.28</v>
          </cell>
          <cell r="F216">
            <v>396178.59</v>
          </cell>
          <cell r="G216">
            <v>104808.4</v>
          </cell>
          <cell r="H216">
            <v>80530.91</v>
          </cell>
          <cell r="I216">
            <v>240052.7</v>
          </cell>
          <cell r="J216">
            <v>9174183.5600000005</v>
          </cell>
          <cell r="K216">
            <v>4022391.66</v>
          </cell>
          <cell r="M216">
            <v>1723574.29</v>
          </cell>
          <cell r="N216">
            <v>193877.07</v>
          </cell>
          <cell r="O216">
            <v>974323.88</v>
          </cell>
          <cell r="P216">
            <v>683054.24</v>
          </cell>
          <cell r="Q216">
            <v>932594.21</v>
          </cell>
          <cell r="R216">
            <v>451321.71</v>
          </cell>
          <cell r="S216">
            <v>481272.5</v>
          </cell>
          <cell r="T216">
            <v>0</v>
          </cell>
          <cell r="U216">
            <v>0</v>
          </cell>
        </row>
        <row r="217">
          <cell r="A217" t="str">
            <v>SANTA CRUZ DO MONTE CASTELO2009</v>
          </cell>
          <cell r="B217" t="str">
            <v>SANTA CRUZ DO MONTE CASTELO</v>
          </cell>
          <cell r="C217">
            <v>2009</v>
          </cell>
          <cell r="D217">
            <v>10943552.6</v>
          </cell>
          <cell r="E217">
            <v>630507.93000000005</v>
          </cell>
          <cell r="F217">
            <v>545779.5</v>
          </cell>
          <cell r="G217">
            <v>115713.2</v>
          </cell>
          <cell r="H217">
            <v>119159.44</v>
          </cell>
          <cell r="I217">
            <v>251900.6</v>
          </cell>
          <cell r="J217">
            <v>9624539.5299999993</v>
          </cell>
          <cell r="K217">
            <v>3763830.94</v>
          </cell>
          <cell r="M217">
            <v>1777650.75</v>
          </cell>
          <cell r="N217">
            <v>226761.88</v>
          </cell>
          <cell r="O217">
            <v>1202755.8799999999</v>
          </cell>
          <cell r="P217">
            <v>267890.09000000003</v>
          </cell>
          <cell r="Q217">
            <v>782239.5</v>
          </cell>
          <cell r="R217">
            <v>170655.03</v>
          </cell>
          <cell r="S217">
            <v>319167.46999999997</v>
          </cell>
          <cell r="T217">
            <v>0</v>
          </cell>
          <cell r="U217">
            <v>1388065.18</v>
          </cell>
        </row>
        <row r="218">
          <cell r="A218" t="str">
            <v>SANTA CRUZ DO MONTE CASTELO2010</v>
          </cell>
          <cell r="B218" t="str">
            <v>SANTA CRUZ DO MONTE CASTELO</v>
          </cell>
          <cell r="C218">
            <v>2010</v>
          </cell>
          <cell r="D218">
            <v>13177300.109999999</v>
          </cell>
          <cell r="E218">
            <v>709817.83</v>
          </cell>
          <cell r="F218">
            <v>611868.56999999995</v>
          </cell>
          <cell r="G218">
            <v>136077.15</v>
          </cell>
          <cell r="H218">
            <v>126759.3</v>
          </cell>
          <cell r="I218">
            <v>326238.59999999998</v>
          </cell>
          <cell r="J218">
            <v>11621204.83</v>
          </cell>
          <cell r="K218">
            <v>4045089.3</v>
          </cell>
          <cell r="M218">
            <v>2081202.1800000002</v>
          </cell>
          <cell r="N218">
            <v>256470.86</v>
          </cell>
          <cell r="O218">
            <v>1374428.75</v>
          </cell>
          <cell r="P218">
            <v>379424.01</v>
          </cell>
          <cell r="Q218">
            <v>556579.29</v>
          </cell>
          <cell r="R218">
            <v>8715</v>
          </cell>
          <cell r="S218">
            <v>448583.29</v>
          </cell>
          <cell r="T218">
            <v>0</v>
          </cell>
          <cell r="U218">
            <v>1597705.08</v>
          </cell>
        </row>
        <row r="219">
          <cell r="A219" t="str">
            <v>SANTA CRUZ DO MONTE CASTELO2011</v>
          </cell>
          <cell r="B219" t="str">
            <v>SANTA CRUZ DO MONTE CASTELO</v>
          </cell>
          <cell r="C219">
            <v>2011</v>
          </cell>
          <cell r="D219">
            <v>14529940.880000001</v>
          </cell>
          <cell r="E219">
            <v>772918.03</v>
          </cell>
          <cell r="F219">
            <v>669217.43999999994</v>
          </cell>
          <cell r="G219">
            <v>156202.23999999999</v>
          </cell>
          <cell r="H219">
            <v>116602.18</v>
          </cell>
          <cell r="I219">
            <v>358802.96</v>
          </cell>
          <cell r="J219">
            <v>13057602.869999999</v>
          </cell>
          <cell r="K219">
            <v>4963955.5199999996</v>
          </cell>
          <cell r="M219">
            <v>2491430.39</v>
          </cell>
          <cell r="N219">
            <v>300874.73</v>
          </cell>
          <cell r="O219">
            <v>1604839.52</v>
          </cell>
          <cell r="P219">
            <v>218971.77</v>
          </cell>
          <cell r="Q219">
            <v>1800753.11</v>
          </cell>
          <cell r="R219">
            <v>0</v>
          </cell>
          <cell r="S219">
            <v>1427215.86</v>
          </cell>
          <cell r="T219">
            <v>0</v>
          </cell>
          <cell r="U219">
            <v>1938386.01</v>
          </cell>
        </row>
        <row r="220">
          <cell r="A220" t="str">
            <v>SANTA CRUZ DO MONTE CASTELO2012</v>
          </cell>
          <cell r="B220" t="str">
            <v>SANTA CRUZ DO MONTE CASTELO</v>
          </cell>
          <cell r="C220">
            <v>2012</v>
          </cell>
          <cell r="D220">
            <v>15563349.93</v>
          </cell>
          <cell r="E220">
            <v>777960.03</v>
          </cell>
          <cell r="F220">
            <v>639924.16</v>
          </cell>
          <cell r="G220">
            <v>206290.81</v>
          </cell>
          <cell r="H220">
            <v>134061.26999999999</v>
          </cell>
          <cell r="I220">
            <v>142520.35</v>
          </cell>
          <cell r="J220">
            <v>14103573.58</v>
          </cell>
          <cell r="K220">
            <v>5115629.5599999996</v>
          </cell>
          <cell r="M220">
            <v>2811786.0199999996</v>
          </cell>
          <cell r="N220">
            <v>336083.80999999994</v>
          </cell>
          <cell r="O220">
            <v>1771099.67</v>
          </cell>
          <cell r="P220">
            <v>446326.56</v>
          </cell>
          <cell r="Q220">
            <v>2351658.59</v>
          </cell>
          <cell r="R220">
            <v>435466.85</v>
          </cell>
          <cell r="S220">
            <v>1868647.24</v>
          </cell>
          <cell r="T220">
            <v>0</v>
          </cell>
          <cell r="U220">
            <v>2220209.38</v>
          </cell>
        </row>
        <row r="221">
          <cell r="A221" t="str">
            <v>SANTA CRUZ DO MONTE CASTELO2013</v>
          </cell>
          <cell r="B221" t="str">
            <v>SANTA CRUZ DO MONTE CASTELO</v>
          </cell>
          <cell r="C221">
            <v>2013</v>
          </cell>
          <cell r="D221">
            <v>17818655.109999999</v>
          </cell>
          <cell r="E221">
            <v>1094398</v>
          </cell>
          <cell r="F221">
            <v>947798.28</v>
          </cell>
          <cell r="G221">
            <v>237810.11</v>
          </cell>
          <cell r="H221">
            <v>225465.97</v>
          </cell>
          <cell r="I221">
            <v>367886.31</v>
          </cell>
          <cell r="J221">
            <v>15864407.18</v>
          </cell>
          <cell r="K221">
            <v>5497888.5800000001</v>
          </cell>
          <cell r="M221">
            <v>3203940.27</v>
          </cell>
          <cell r="N221">
            <v>374195.21</v>
          </cell>
          <cell r="O221">
            <v>2215235.33</v>
          </cell>
          <cell r="P221">
            <v>397786.96</v>
          </cell>
          <cell r="Q221">
            <v>2607273.69</v>
          </cell>
          <cell r="R221">
            <v>76022.929999999993</v>
          </cell>
          <cell r="S221">
            <v>2530877.2599999998</v>
          </cell>
          <cell r="T221">
            <v>0</v>
          </cell>
        </row>
        <row r="222">
          <cell r="A222" t="str">
            <v>SANTA CRUZ DO MONTE CASTELO2014</v>
          </cell>
          <cell r="B222" t="str">
            <v>SANTA CRUZ DO MONTE CASTELO</v>
          </cell>
          <cell r="C222">
            <v>2014</v>
          </cell>
          <cell r="D222">
            <v>20267612.710000001</v>
          </cell>
          <cell r="E222">
            <v>1898661.52</v>
          </cell>
          <cell r="F222">
            <v>1745940.57</v>
          </cell>
          <cell r="G222">
            <v>240335.43</v>
          </cell>
          <cell r="H222">
            <v>205680.23</v>
          </cell>
          <cell r="I222">
            <v>214638.8</v>
          </cell>
          <cell r="J222">
            <v>17690630.23</v>
          </cell>
          <cell r="K222">
            <v>5904470.2199999997</v>
          </cell>
          <cell r="M222">
            <v>3466046.99</v>
          </cell>
          <cell r="N222">
            <v>442875.76</v>
          </cell>
          <cell r="P222">
            <v>264289.19</v>
          </cell>
          <cell r="Q222">
            <v>4220944.67</v>
          </cell>
          <cell r="R222">
            <v>1247594.25</v>
          </cell>
          <cell r="S222">
            <v>2973267.42</v>
          </cell>
          <cell r="U222">
            <v>2220787.79</v>
          </cell>
        </row>
        <row r="223">
          <cell r="A223" t="str">
            <v>MAMBORE2002</v>
          </cell>
          <cell r="B223" t="str">
            <v>MAMBORE</v>
          </cell>
          <cell r="C223">
            <v>2002</v>
          </cell>
          <cell r="D223">
            <v>9533112.9600000009</v>
          </cell>
          <cell r="E223">
            <v>578543.67000000004</v>
          </cell>
          <cell r="F223">
            <v>495064.36</v>
          </cell>
          <cell r="G223">
            <v>119255.98</v>
          </cell>
          <cell r="H223">
            <v>168109.91</v>
          </cell>
          <cell r="I223">
            <v>0</v>
          </cell>
          <cell r="J223">
            <v>8713600.4800000004</v>
          </cell>
          <cell r="K223">
            <v>2881119.68</v>
          </cell>
          <cell r="M223">
            <v>2733082.77</v>
          </cell>
          <cell r="N223">
            <v>204910.09</v>
          </cell>
          <cell r="O223">
            <v>955656.99</v>
          </cell>
          <cell r="P223">
            <v>146407.93</v>
          </cell>
          <cell r="Q223">
            <v>672386.75</v>
          </cell>
          <cell r="R223">
            <v>0</v>
          </cell>
          <cell r="S223">
            <v>591310.76</v>
          </cell>
          <cell r="T223">
            <v>31075.99</v>
          </cell>
          <cell r="U223">
            <v>1041778.1</v>
          </cell>
        </row>
        <row r="224">
          <cell r="A224" t="str">
            <v>MAMBORE2003</v>
          </cell>
          <cell r="B224" t="str">
            <v>MAMBORE</v>
          </cell>
          <cell r="C224">
            <v>2003</v>
          </cell>
          <cell r="D224">
            <v>10765270.4</v>
          </cell>
          <cell r="E224">
            <v>743923.04</v>
          </cell>
          <cell r="F224">
            <v>652552.85</v>
          </cell>
          <cell r="G224">
            <v>136055.16</v>
          </cell>
          <cell r="H224">
            <v>199758.76</v>
          </cell>
          <cell r="I224">
            <v>0</v>
          </cell>
          <cell r="J224">
            <v>9669127.1799999997</v>
          </cell>
          <cell r="K224">
            <v>2937120.37</v>
          </cell>
          <cell r="M224">
            <v>3256676.55</v>
          </cell>
          <cell r="N224">
            <v>260031</v>
          </cell>
          <cell r="O224">
            <v>974031.79</v>
          </cell>
          <cell r="P224">
            <v>200038.19</v>
          </cell>
          <cell r="Q224">
            <v>195649.96</v>
          </cell>
          <cell r="R224">
            <v>0</v>
          </cell>
          <cell r="S224">
            <v>152874.53</v>
          </cell>
          <cell r="T224">
            <v>42775.43</v>
          </cell>
          <cell r="U224">
            <v>1147194.77</v>
          </cell>
        </row>
        <row r="225">
          <cell r="A225" t="str">
            <v>MAMBORE2004</v>
          </cell>
          <cell r="B225" t="str">
            <v>MAMBORE</v>
          </cell>
          <cell r="C225">
            <v>2004</v>
          </cell>
          <cell r="D225">
            <v>13206180.51</v>
          </cell>
          <cell r="E225">
            <v>850514.17</v>
          </cell>
          <cell r="F225">
            <v>733211.63</v>
          </cell>
          <cell r="G225">
            <v>136293.62</v>
          </cell>
          <cell r="H225">
            <v>283854.78999999998</v>
          </cell>
          <cell r="I225">
            <v>2004.17</v>
          </cell>
          <cell r="J225">
            <v>12191329.210000001</v>
          </cell>
          <cell r="K225">
            <v>3166038.59</v>
          </cell>
          <cell r="M225">
            <v>4191029.2</v>
          </cell>
          <cell r="N225">
            <v>296158.13</v>
          </cell>
          <cell r="O225">
            <v>1341810.71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1678414.71</v>
          </cell>
        </row>
        <row r="226">
          <cell r="A226" t="str">
            <v>MAMBORE2005</v>
          </cell>
          <cell r="B226" t="str">
            <v>MAMBORE</v>
          </cell>
          <cell r="C226">
            <v>2005</v>
          </cell>
          <cell r="D226">
            <v>15404353.109999999</v>
          </cell>
          <cell r="E226">
            <v>875527.18</v>
          </cell>
          <cell r="F226">
            <v>747741.19</v>
          </cell>
          <cell r="G226">
            <v>160888.03</v>
          </cell>
          <cell r="H226">
            <v>322470.53999999998</v>
          </cell>
          <cell r="I226">
            <v>158476.6</v>
          </cell>
          <cell r="J226">
            <v>14039505.85</v>
          </cell>
          <cell r="K226">
            <v>3868210.03</v>
          </cell>
          <cell r="M226">
            <v>5252182.7</v>
          </cell>
          <cell r="N226">
            <v>299911.48</v>
          </cell>
          <cell r="O226">
            <v>1621404.25</v>
          </cell>
          <cell r="P226">
            <v>134085.79999999999</v>
          </cell>
          <cell r="Q226">
            <v>1785656.76</v>
          </cell>
          <cell r="R226">
            <v>348443.78</v>
          </cell>
          <cell r="S226">
            <v>109170</v>
          </cell>
          <cell r="T226">
            <v>1304892.98</v>
          </cell>
          <cell r="U226">
            <v>1680152.42</v>
          </cell>
        </row>
        <row r="227">
          <cell r="A227" t="str">
            <v>MAMBORE2006</v>
          </cell>
          <cell r="B227" t="str">
            <v>MAMBORE</v>
          </cell>
          <cell r="C227">
            <v>2006</v>
          </cell>
          <cell r="D227">
            <v>16873314.260000002</v>
          </cell>
          <cell r="E227">
            <v>1004088.87</v>
          </cell>
          <cell r="F227">
            <v>864010.89</v>
          </cell>
          <cell r="G227">
            <v>181038.27</v>
          </cell>
          <cell r="H227">
            <v>384421.72</v>
          </cell>
          <cell r="I227">
            <v>324674.15999999997</v>
          </cell>
          <cell r="J227">
            <v>15190643.710000001</v>
          </cell>
          <cell r="K227">
            <v>4188816.45</v>
          </cell>
          <cell r="M227">
            <v>5566568.1450000005</v>
          </cell>
          <cell r="N227">
            <v>325651.67</v>
          </cell>
          <cell r="O227">
            <v>1431217.37</v>
          </cell>
          <cell r="P227">
            <v>179691.68</v>
          </cell>
          <cell r="Q227">
            <v>381127.88</v>
          </cell>
          <cell r="R227">
            <v>244195.42</v>
          </cell>
          <cell r="S227">
            <v>136932.46</v>
          </cell>
          <cell r="T227">
            <v>0</v>
          </cell>
          <cell r="U227">
            <v>0</v>
          </cell>
        </row>
        <row r="228">
          <cell r="A228" t="str">
            <v>MAMBORE2007</v>
          </cell>
          <cell r="B228" t="str">
            <v>MAMBORE</v>
          </cell>
          <cell r="C228">
            <v>2007</v>
          </cell>
          <cell r="D228">
            <v>16956108.23</v>
          </cell>
          <cell r="E228">
            <v>1052495.58</v>
          </cell>
          <cell r="F228">
            <v>910352.72</v>
          </cell>
          <cell r="G228">
            <v>187812.7</v>
          </cell>
          <cell r="H228">
            <v>399304.22</v>
          </cell>
          <cell r="I228">
            <v>377509.71</v>
          </cell>
          <cell r="J228">
            <v>15205495.68</v>
          </cell>
          <cell r="K228">
            <v>4717500.26</v>
          </cell>
          <cell r="M228">
            <v>4868637.68</v>
          </cell>
          <cell r="N228">
            <v>360570.69</v>
          </cell>
          <cell r="O228">
            <v>1627565.26</v>
          </cell>
          <cell r="P228">
            <v>199269.61</v>
          </cell>
          <cell r="Q228">
            <v>516551.81</v>
          </cell>
          <cell r="R228">
            <v>0</v>
          </cell>
          <cell r="S228">
            <v>411203.81</v>
          </cell>
          <cell r="T228">
            <v>0</v>
          </cell>
          <cell r="U228">
            <v>1940658.02</v>
          </cell>
        </row>
        <row r="229">
          <cell r="A229" t="str">
            <v>MAMBORE2008</v>
          </cell>
          <cell r="B229" t="str">
            <v>MAMBORE</v>
          </cell>
          <cell r="C229">
            <v>2008</v>
          </cell>
          <cell r="D229">
            <v>21260787.91</v>
          </cell>
          <cell r="E229">
            <v>1338182.02</v>
          </cell>
          <cell r="F229">
            <v>1193119.95</v>
          </cell>
          <cell r="G229">
            <v>209377.77</v>
          </cell>
          <cell r="H229">
            <v>489711.73</v>
          </cell>
          <cell r="I229">
            <v>432076.5</v>
          </cell>
          <cell r="J229">
            <v>18952022.800000001</v>
          </cell>
          <cell r="K229">
            <v>6703985.71</v>
          </cell>
          <cell r="M229">
            <v>4632895.71</v>
          </cell>
          <cell r="N229">
            <v>434107.43</v>
          </cell>
          <cell r="O229">
            <v>2247606.2999999998</v>
          </cell>
          <cell r="P229">
            <v>307687.58</v>
          </cell>
          <cell r="Q229">
            <v>775683.63</v>
          </cell>
          <cell r="R229">
            <v>206835.25</v>
          </cell>
          <cell r="S229">
            <v>568770.38</v>
          </cell>
          <cell r="T229">
            <v>0</v>
          </cell>
          <cell r="U229">
            <v>2601011.73</v>
          </cell>
        </row>
        <row r="230">
          <cell r="A230" t="str">
            <v>MAMBORE2009</v>
          </cell>
          <cell r="B230" t="str">
            <v>MAMBORE</v>
          </cell>
          <cell r="C230">
            <v>2009</v>
          </cell>
          <cell r="D230">
            <v>23875069.300000001</v>
          </cell>
          <cell r="E230">
            <v>3146038.53</v>
          </cell>
          <cell r="F230">
            <v>2977179.95</v>
          </cell>
          <cell r="G230">
            <v>226893.66</v>
          </cell>
          <cell r="H230">
            <v>1985574.6</v>
          </cell>
          <cell r="I230">
            <v>494953.26</v>
          </cell>
          <cell r="J230">
            <v>19474931.370000001</v>
          </cell>
          <cell r="K230">
            <v>6273051.3099999996</v>
          </cell>
          <cell r="M230">
            <v>4788464.43</v>
          </cell>
          <cell r="N230">
            <v>523202.51000000007</v>
          </cell>
          <cell r="O230">
            <v>2417348.86</v>
          </cell>
          <cell r="P230">
            <v>209605.83</v>
          </cell>
          <cell r="Q230">
            <v>1794773.3</v>
          </cell>
          <cell r="R230">
            <v>1412273.53</v>
          </cell>
          <cell r="S230">
            <v>241649.77</v>
          </cell>
          <cell r="T230">
            <v>0</v>
          </cell>
          <cell r="U230">
            <v>2885487.44</v>
          </cell>
        </row>
        <row r="231">
          <cell r="A231" t="str">
            <v>MAMBORE2010</v>
          </cell>
          <cell r="B231" t="str">
            <v>MAMBORE</v>
          </cell>
          <cell r="C231">
            <v>2010</v>
          </cell>
          <cell r="D231">
            <v>22282265.079999998</v>
          </cell>
          <cell r="E231">
            <v>2130741.2200000002</v>
          </cell>
          <cell r="F231">
            <v>1946808.77</v>
          </cell>
          <cell r="G231">
            <v>392994</v>
          </cell>
          <cell r="H231">
            <v>1021477.82</v>
          </cell>
          <cell r="I231">
            <v>513215.78</v>
          </cell>
          <cell r="J231">
            <v>18907326.239999998</v>
          </cell>
          <cell r="K231">
            <v>6741815.2199999997</v>
          </cell>
          <cell r="M231">
            <v>6118701.0800000001</v>
          </cell>
          <cell r="N231">
            <v>524095.75000000006</v>
          </cell>
          <cell r="O231">
            <v>2662183.86</v>
          </cell>
          <cell r="P231">
            <v>444834.69</v>
          </cell>
          <cell r="Q231">
            <v>614335.43999999994</v>
          </cell>
          <cell r="R231">
            <v>0</v>
          </cell>
          <cell r="S231">
            <v>614335.43999999994</v>
          </cell>
          <cell r="T231">
            <v>0</v>
          </cell>
          <cell r="U231">
            <v>0</v>
          </cell>
        </row>
        <row r="232">
          <cell r="A232" t="str">
            <v>MAMBORE2011</v>
          </cell>
          <cell r="B232" t="str">
            <v>MAMBORE</v>
          </cell>
          <cell r="C232">
            <v>2011</v>
          </cell>
          <cell r="D232">
            <v>29985644.379999999</v>
          </cell>
          <cell r="E232">
            <v>2549002.9300000002</v>
          </cell>
          <cell r="F232">
            <v>2355425.23</v>
          </cell>
          <cell r="G232">
            <v>404734.93</v>
          </cell>
          <cell r="H232">
            <v>1109433.5900000001</v>
          </cell>
          <cell r="I232">
            <v>568192.84</v>
          </cell>
          <cell r="J232">
            <v>26229633.780000001</v>
          </cell>
          <cell r="K232">
            <v>8273259</v>
          </cell>
          <cell r="M232">
            <v>7360095.6500000004</v>
          </cell>
          <cell r="N232">
            <v>593169.6</v>
          </cell>
          <cell r="O232">
            <v>2899639.08</v>
          </cell>
          <cell r="P232">
            <v>256551.12</v>
          </cell>
          <cell r="Q232">
            <v>594955.53</v>
          </cell>
          <cell r="R232">
            <v>0</v>
          </cell>
          <cell r="S232">
            <v>591515.53</v>
          </cell>
          <cell r="T232">
            <v>0</v>
          </cell>
          <cell r="U232">
            <v>4071117.37</v>
          </cell>
        </row>
        <row r="233">
          <cell r="A233" t="str">
            <v>MAMBORE2012</v>
          </cell>
          <cell r="B233" t="str">
            <v>MAMBORE</v>
          </cell>
          <cell r="C233">
            <v>2012</v>
          </cell>
          <cell r="D233">
            <v>27318334.09</v>
          </cell>
          <cell r="E233">
            <v>2548566.04</v>
          </cell>
          <cell r="F233">
            <v>2345323.0099999998</v>
          </cell>
          <cell r="G233">
            <v>367046.04</v>
          </cell>
          <cell r="H233">
            <v>1244516.8</v>
          </cell>
          <cell r="I233">
            <v>648355.93000000005</v>
          </cell>
          <cell r="J233">
            <v>23587998.620000001</v>
          </cell>
          <cell r="K233">
            <v>8526049.1400000006</v>
          </cell>
          <cell r="M233">
            <v>7939620.669999999</v>
          </cell>
          <cell r="N233">
            <v>697725.35000000009</v>
          </cell>
          <cell r="P233">
            <v>253681.23</v>
          </cell>
          <cell r="Q233">
            <v>947268.38</v>
          </cell>
          <cell r="S233">
            <v>942768.38</v>
          </cell>
        </row>
        <row r="234">
          <cell r="A234" t="str">
            <v>MAMBORE2013</v>
          </cell>
          <cell r="B234" t="str">
            <v>MAMBORE</v>
          </cell>
          <cell r="C234">
            <v>2013</v>
          </cell>
          <cell r="D234">
            <v>36111630.340000004</v>
          </cell>
          <cell r="E234">
            <v>3316511.83</v>
          </cell>
          <cell r="F234">
            <v>3187701.71</v>
          </cell>
          <cell r="G234">
            <v>554483.09</v>
          </cell>
          <cell r="H234">
            <v>1360597.13</v>
          </cell>
          <cell r="I234">
            <v>715108.14</v>
          </cell>
          <cell r="J234">
            <v>31459600.140000001</v>
          </cell>
          <cell r="K234">
            <v>9163147.4299999997</v>
          </cell>
          <cell r="M234">
            <v>8998690.7400000002</v>
          </cell>
          <cell r="N234">
            <v>805394.52999999991</v>
          </cell>
          <cell r="O234">
            <v>3676843.3</v>
          </cell>
          <cell r="P234">
            <v>311773.99</v>
          </cell>
          <cell r="Q234">
            <v>1182768.6200000001</v>
          </cell>
          <cell r="S234">
            <v>1075968.6200000001</v>
          </cell>
        </row>
        <row r="235">
          <cell r="A235" t="str">
            <v>MAMBORE2014</v>
          </cell>
          <cell r="B235" t="str">
            <v>MAMBORE</v>
          </cell>
          <cell r="C235">
            <v>2014</v>
          </cell>
          <cell r="D235">
            <v>34272830.049999997</v>
          </cell>
          <cell r="E235">
            <v>3503060.92</v>
          </cell>
          <cell r="F235">
            <v>3273276.48</v>
          </cell>
          <cell r="G235">
            <v>577210.56999999995</v>
          </cell>
          <cell r="H235">
            <v>1731779.9</v>
          </cell>
          <cell r="I235">
            <v>810635.06</v>
          </cell>
          <cell r="J235">
            <v>29003788.760000002</v>
          </cell>
          <cell r="K235">
            <v>9840783.4600000009</v>
          </cell>
          <cell r="M235">
            <v>9974398.9399999995</v>
          </cell>
          <cell r="N235">
            <v>922476.55999999994</v>
          </cell>
          <cell r="P235">
            <v>470058.21</v>
          </cell>
          <cell r="Q235">
            <v>4783353.25</v>
          </cell>
          <cell r="R235">
            <v>1885000</v>
          </cell>
          <cell r="S235">
            <v>2755253.25</v>
          </cell>
        </row>
        <row r="236">
          <cell r="A236" t="str">
            <v>NOVA CANTU2002</v>
          </cell>
          <cell r="B236" t="str">
            <v>NOVA CANTU</v>
          </cell>
          <cell r="C236">
            <v>2002</v>
          </cell>
          <cell r="D236">
            <v>5310000</v>
          </cell>
          <cell r="E236">
            <v>77000</v>
          </cell>
          <cell r="F236">
            <v>56000</v>
          </cell>
          <cell r="G236">
            <v>19000</v>
          </cell>
          <cell r="H236">
            <v>2000</v>
          </cell>
          <cell r="I236">
            <v>8000</v>
          </cell>
          <cell r="J236">
            <v>5165000</v>
          </cell>
          <cell r="K236">
            <v>2161080.8199999998</v>
          </cell>
          <cell r="M236">
            <v>1209000</v>
          </cell>
          <cell r="N236">
            <v>38000</v>
          </cell>
          <cell r="O236">
            <v>856000</v>
          </cell>
          <cell r="P236">
            <v>18000</v>
          </cell>
          <cell r="Q236">
            <v>313000</v>
          </cell>
          <cell r="R236">
            <v>0</v>
          </cell>
          <cell r="S236">
            <v>267000</v>
          </cell>
          <cell r="T236">
            <v>0</v>
          </cell>
          <cell r="U236">
            <v>0</v>
          </cell>
        </row>
        <row r="237">
          <cell r="A237" t="str">
            <v>NOVA CANTU2003</v>
          </cell>
          <cell r="B237" t="str">
            <v>NOVA CANTU</v>
          </cell>
          <cell r="C237">
            <v>2003</v>
          </cell>
          <cell r="D237">
            <v>5565628</v>
          </cell>
          <cell r="E237">
            <v>99737</v>
          </cell>
          <cell r="F237">
            <v>83677</v>
          </cell>
          <cell r="G237">
            <v>24314</v>
          </cell>
          <cell r="H237">
            <v>4970</v>
          </cell>
          <cell r="I237">
            <v>0</v>
          </cell>
          <cell r="J237">
            <v>5397353</v>
          </cell>
          <cell r="K237">
            <v>2136195.5699999998</v>
          </cell>
          <cell r="M237">
            <v>1209610</v>
          </cell>
          <cell r="N237">
            <v>49827</v>
          </cell>
          <cell r="O237">
            <v>920595</v>
          </cell>
          <cell r="P237">
            <v>29948</v>
          </cell>
          <cell r="Q237">
            <v>135106</v>
          </cell>
          <cell r="R237">
            <v>0</v>
          </cell>
          <cell r="S237">
            <v>135106</v>
          </cell>
          <cell r="T237">
            <v>0</v>
          </cell>
          <cell r="U237">
            <v>610735</v>
          </cell>
        </row>
        <row r="238">
          <cell r="A238" t="str">
            <v>NOVA CANTU2004</v>
          </cell>
          <cell r="B238" t="str">
            <v>NOVA CANTU</v>
          </cell>
          <cell r="C238">
            <v>2004</v>
          </cell>
          <cell r="D238">
            <v>6521404.7199999997</v>
          </cell>
          <cell r="E238">
            <v>121322.36</v>
          </cell>
          <cell r="F238">
            <v>97476.42</v>
          </cell>
          <cell r="G238">
            <v>25078.84</v>
          </cell>
          <cell r="H238">
            <v>1901.95</v>
          </cell>
          <cell r="I238">
            <v>0</v>
          </cell>
          <cell r="J238">
            <v>6293902.4699999997</v>
          </cell>
          <cell r="K238">
            <v>2227953.2400000002</v>
          </cell>
          <cell r="M238">
            <v>1491006.9100000001</v>
          </cell>
          <cell r="N238">
            <v>57594.59</v>
          </cell>
          <cell r="O238">
            <v>987868.59</v>
          </cell>
          <cell r="P238">
            <v>85097.23</v>
          </cell>
          <cell r="Q238">
            <v>197210</v>
          </cell>
          <cell r="R238">
            <v>0</v>
          </cell>
          <cell r="S238">
            <v>183000</v>
          </cell>
          <cell r="T238">
            <v>0</v>
          </cell>
          <cell r="U238">
            <v>698997.21</v>
          </cell>
        </row>
        <row r="239">
          <cell r="A239" t="str">
            <v>NOVA CANTU2005</v>
          </cell>
          <cell r="B239" t="str">
            <v>NOVA CANTU</v>
          </cell>
          <cell r="C239">
            <v>2005</v>
          </cell>
          <cell r="D239">
            <v>7620747.9100000001</v>
          </cell>
          <cell r="E239">
            <v>249758.25</v>
          </cell>
          <cell r="F239">
            <v>231774.02</v>
          </cell>
          <cell r="G239">
            <v>32272.36</v>
          </cell>
          <cell r="H239">
            <v>84656.27</v>
          </cell>
          <cell r="I239">
            <v>0</v>
          </cell>
          <cell r="J239">
            <v>7295734.3300000001</v>
          </cell>
          <cell r="K239">
            <v>2628623.35</v>
          </cell>
          <cell r="M239">
            <v>1782983.7200000002</v>
          </cell>
          <cell r="N239">
            <v>66578.53</v>
          </cell>
          <cell r="O239">
            <v>1087605.3799999999</v>
          </cell>
          <cell r="P239">
            <v>26382.28</v>
          </cell>
          <cell r="Q239">
            <v>47204.27</v>
          </cell>
          <cell r="R239">
            <v>1475</v>
          </cell>
          <cell r="S239">
            <v>45729.27</v>
          </cell>
          <cell r="T239">
            <v>0</v>
          </cell>
          <cell r="U239">
            <v>803573.71</v>
          </cell>
        </row>
        <row r="240">
          <cell r="A240" t="str">
            <v>NOVA CANTU2006</v>
          </cell>
          <cell r="B240" t="str">
            <v>NOVA CANTU</v>
          </cell>
          <cell r="C240">
            <v>2006</v>
          </cell>
          <cell r="D240">
            <v>6984561.8399999999</v>
          </cell>
          <cell r="E240">
            <v>176123.55</v>
          </cell>
          <cell r="F240">
            <v>170492.63</v>
          </cell>
          <cell r="G240">
            <v>29635.93</v>
          </cell>
          <cell r="H240">
            <v>21866.12</v>
          </cell>
          <cell r="I240">
            <v>44485.41</v>
          </cell>
          <cell r="J240">
            <v>6710804.46</v>
          </cell>
          <cell r="K240">
            <v>2739645.62</v>
          </cell>
          <cell r="M240">
            <v>1863783.65</v>
          </cell>
          <cell r="N240">
            <v>73729.279999999999</v>
          </cell>
          <cell r="P240">
            <v>10423.56</v>
          </cell>
          <cell r="Q240">
            <v>570828.63</v>
          </cell>
          <cell r="R240">
            <v>320638.49</v>
          </cell>
          <cell r="S240">
            <v>232250.14</v>
          </cell>
        </row>
        <row r="241">
          <cell r="A241" t="str">
            <v>NOVA CANTU2007</v>
          </cell>
          <cell r="B241" t="str">
            <v>NOVA CANTU</v>
          </cell>
          <cell r="C241">
            <v>2007</v>
          </cell>
          <cell r="D241">
            <v>8699441.0399999991</v>
          </cell>
          <cell r="E241">
            <v>211278.29</v>
          </cell>
          <cell r="F241">
            <v>201956.71</v>
          </cell>
          <cell r="G241">
            <v>27125.11</v>
          </cell>
          <cell r="H241">
            <v>4245.03</v>
          </cell>
          <cell r="I241">
            <v>25669.84</v>
          </cell>
          <cell r="J241">
            <v>8409059.0399999991</v>
          </cell>
          <cell r="K241">
            <v>2960042.9</v>
          </cell>
          <cell r="M241">
            <v>1790475.54</v>
          </cell>
          <cell r="N241">
            <v>93129.61</v>
          </cell>
          <cell r="O241">
            <v>1234560.3799999999</v>
          </cell>
          <cell r="P241">
            <v>31047.66</v>
          </cell>
          <cell r="Q241">
            <v>492588.51</v>
          </cell>
          <cell r="R241">
            <v>102164.9</v>
          </cell>
          <cell r="S241">
            <v>354697.51</v>
          </cell>
          <cell r="T241">
            <v>0</v>
          </cell>
          <cell r="U241">
            <v>1007432.01</v>
          </cell>
        </row>
        <row r="242">
          <cell r="A242" t="str">
            <v>NOVA CANTU2008</v>
          </cell>
          <cell r="B242" t="str">
            <v>NOVA CANTU</v>
          </cell>
          <cell r="C242">
            <v>2008</v>
          </cell>
          <cell r="D242">
            <v>10275380.529999999</v>
          </cell>
          <cell r="E242">
            <v>128535.43</v>
          </cell>
          <cell r="F242">
            <v>121081.65</v>
          </cell>
          <cell r="G242">
            <v>45061.84</v>
          </cell>
          <cell r="H242">
            <v>18592.91</v>
          </cell>
          <cell r="I242">
            <v>86942.34</v>
          </cell>
          <cell r="J242">
            <v>9906757.3300000001</v>
          </cell>
          <cell r="K242">
            <v>4022391.66</v>
          </cell>
          <cell r="M242">
            <v>1878136.6300000001</v>
          </cell>
          <cell r="N242">
            <v>96029.510000000009</v>
          </cell>
          <cell r="O242">
            <v>1603402.99</v>
          </cell>
          <cell r="P242">
            <v>36218.379999999997</v>
          </cell>
          <cell r="Q242">
            <v>991773.13</v>
          </cell>
          <cell r="R242">
            <v>481005.45</v>
          </cell>
          <cell r="S242">
            <v>496767.68</v>
          </cell>
          <cell r="T242">
            <v>0</v>
          </cell>
          <cell r="U242">
            <v>1306189.78</v>
          </cell>
        </row>
        <row r="243">
          <cell r="A243" t="str">
            <v>NOVA CANTU2009</v>
          </cell>
          <cell r="B243" t="str">
            <v>NOVA CANTU</v>
          </cell>
          <cell r="C243">
            <v>2009</v>
          </cell>
          <cell r="D243">
            <v>10213821.640000001</v>
          </cell>
          <cell r="E243">
            <v>145079.72</v>
          </cell>
          <cell r="F243">
            <v>133308.72</v>
          </cell>
          <cell r="G243">
            <v>6211.35</v>
          </cell>
          <cell r="H243">
            <v>46756.45</v>
          </cell>
          <cell r="I243">
            <v>47787.07</v>
          </cell>
          <cell r="J243">
            <v>9963171.3100000005</v>
          </cell>
          <cell r="K243">
            <v>3763830.94</v>
          </cell>
          <cell r="M243">
            <v>1822704.9400000002</v>
          </cell>
          <cell r="N243">
            <v>108682.34</v>
          </cell>
          <cell r="O243">
            <v>1558194.24</v>
          </cell>
          <cell r="P243">
            <v>17235.07</v>
          </cell>
          <cell r="Q243">
            <v>1375323.21</v>
          </cell>
          <cell r="R243">
            <v>592141.16</v>
          </cell>
          <cell r="S243">
            <v>656182.05000000005</v>
          </cell>
          <cell r="T243">
            <v>0</v>
          </cell>
          <cell r="U243">
            <v>1413973.6</v>
          </cell>
        </row>
        <row r="244">
          <cell r="A244" t="str">
            <v>NOVA CANTU2010</v>
          </cell>
          <cell r="B244" t="str">
            <v>NOVA CANTU</v>
          </cell>
          <cell r="C244">
            <v>2010</v>
          </cell>
          <cell r="D244">
            <v>11537142.369999999</v>
          </cell>
          <cell r="E244">
            <v>325885.21000000002</v>
          </cell>
          <cell r="F244">
            <v>308549.48</v>
          </cell>
          <cell r="G244">
            <v>31735</v>
          </cell>
          <cell r="H244">
            <v>47186.97</v>
          </cell>
          <cell r="I244">
            <v>65126.78</v>
          </cell>
          <cell r="J244">
            <v>11096104.01</v>
          </cell>
          <cell r="K244">
            <v>4045089.3</v>
          </cell>
          <cell r="M244">
            <v>2180911.56</v>
          </cell>
          <cell r="N244">
            <v>124632.68999999999</v>
          </cell>
          <cell r="O244">
            <v>1651993.66</v>
          </cell>
          <cell r="P244">
            <v>14559.22</v>
          </cell>
          <cell r="Q244">
            <v>659469.92000000004</v>
          </cell>
          <cell r="R244">
            <v>0</v>
          </cell>
          <cell r="S244">
            <v>649469.92000000004</v>
          </cell>
          <cell r="T244">
            <v>0</v>
          </cell>
          <cell r="U244">
            <v>1582592.89</v>
          </cell>
        </row>
        <row r="245">
          <cell r="A245" t="str">
            <v>NOVA CANTU2011</v>
          </cell>
          <cell r="B245" t="str">
            <v>NOVA CANTU</v>
          </cell>
          <cell r="C245">
            <v>2011</v>
          </cell>
          <cell r="D245">
            <v>13148811.92</v>
          </cell>
          <cell r="E245">
            <v>258769.98</v>
          </cell>
          <cell r="F245">
            <v>236009.58</v>
          </cell>
          <cell r="G245">
            <v>48677.58</v>
          </cell>
          <cell r="H245">
            <v>70119.87</v>
          </cell>
          <cell r="I245">
            <v>49988.25</v>
          </cell>
          <cell r="J245">
            <v>12777514.76</v>
          </cell>
          <cell r="K245">
            <v>4963955.5199999996</v>
          </cell>
          <cell r="M245">
            <v>2433442.9900000002</v>
          </cell>
          <cell r="N245">
            <v>142568.06</v>
          </cell>
          <cell r="O245">
            <v>1892126.76</v>
          </cell>
          <cell r="P245">
            <v>20651.3</v>
          </cell>
          <cell r="Q245">
            <v>726821.68</v>
          </cell>
          <cell r="R245">
            <v>0</v>
          </cell>
          <cell r="S245">
            <v>653821.68000000005</v>
          </cell>
          <cell r="T245">
            <v>0</v>
          </cell>
          <cell r="U245">
            <v>1869707.45</v>
          </cell>
        </row>
        <row r="246">
          <cell r="A246" t="str">
            <v>NOVA CANTU2012</v>
          </cell>
          <cell r="B246" t="str">
            <v>NOVA CANTU</v>
          </cell>
          <cell r="C246">
            <v>2012</v>
          </cell>
          <cell r="D246">
            <v>14041192.59</v>
          </cell>
          <cell r="E246">
            <v>307458.27</v>
          </cell>
          <cell r="F246">
            <v>280670.92</v>
          </cell>
          <cell r="G246">
            <v>32101.82</v>
          </cell>
          <cell r="H246">
            <v>106065.36</v>
          </cell>
          <cell r="I246">
            <v>72111.789999999994</v>
          </cell>
          <cell r="J246">
            <v>13596813.07</v>
          </cell>
          <cell r="K246">
            <v>5115629.5599999996</v>
          </cell>
          <cell r="M246">
            <v>2701127.2199999997</v>
          </cell>
          <cell r="N246">
            <v>170786.66999999998</v>
          </cell>
          <cell r="O246">
            <v>1782619.18</v>
          </cell>
          <cell r="P246">
            <v>20930.060000000001</v>
          </cell>
          <cell r="Q246">
            <v>1701293.93</v>
          </cell>
          <cell r="R246">
            <v>0</v>
          </cell>
          <cell r="S246">
            <v>1621293.93</v>
          </cell>
          <cell r="T246">
            <v>0</v>
          </cell>
          <cell r="U246">
            <v>1993934.28</v>
          </cell>
        </row>
        <row r="247">
          <cell r="A247" t="str">
            <v>NOVA CANTU2013</v>
          </cell>
          <cell r="B247" t="str">
            <v>NOVA CANTU</v>
          </cell>
          <cell r="C247">
            <v>2013</v>
          </cell>
          <cell r="D247">
            <v>15230916.300000001</v>
          </cell>
          <cell r="E247">
            <v>373583.2</v>
          </cell>
          <cell r="F247">
            <v>323383.14</v>
          </cell>
          <cell r="G247">
            <v>53765.06</v>
          </cell>
          <cell r="H247">
            <v>95853.5</v>
          </cell>
          <cell r="I247">
            <v>73593.289999999994</v>
          </cell>
          <cell r="J247">
            <v>14733161.439999999</v>
          </cell>
          <cell r="K247">
            <v>5497888.5800000001</v>
          </cell>
          <cell r="M247">
            <v>3106934.69</v>
          </cell>
          <cell r="N247">
            <v>191913.4</v>
          </cell>
          <cell r="O247">
            <v>1904761.85</v>
          </cell>
          <cell r="P247">
            <v>22563.119999999999</v>
          </cell>
          <cell r="Q247">
            <v>518879.7</v>
          </cell>
          <cell r="S247">
            <v>278879.7</v>
          </cell>
        </row>
        <row r="248">
          <cell r="A248" t="str">
            <v>NOVA CANTU2014</v>
          </cell>
          <cell r="B248" t="str">
            <v>NOVA CANTU</v>
          </cell>
          <cell r="C248">
            <v>2014</v>
          </cell>
          <cell r="D248">
            <v>15503446.67</v>
          </cell>
          <cell r="E248">
            <v>585209.22</v>
          </cell>
          <cell r="F248">
            <v>528500.56999999995</v>
          </cell>
          <cell r="G248">
            <v>50856.27</v>
          </cell>
          <cell r="H248">
            <v>144130.38</v>
          </cell>
          <cell r="I248">
            <v>110424.69</v>
          </cell>
          <cell r="J248">
            <v>14711663.48</v>
          </cell>
          <cell r="K248">
            <v>5904470.2199999997</v>
          </cell>
          <cell r="M248">
            <v>3953807.4600000004</v>
          </cell>
          <cell r="N248">
            <v>237067.37999999998</v>
          </cell>
          <cell r="P248">
            <v>55780.97</v>
          </cell>
          <cell r="Q248">
            <v>375199.4</v>
          </cell>
          <cell r="S248">
            <v>281049.40000000002</v>
          </cell>
        </row>
        <row r="249">
          <cell r="A249" t="str">
            <v>TAPES2002</v>
          </cell>
          <cell r="B249" t="str">
            <v>TAPES</v>
          </cell>
          <cell r="C249">
            <v>2002</v>
          </cell>
          <cell r="D249">
            <v>10145757.66</v>
          </cell>
          <cell r="E249">
            <v>976034.18</v>
          </cell>
          <cell r="F249">
            <v>883043.39</v>
          </cell>
          <cell r="G249">
            <v>468825.76</v>
          </cell>
          <cell r="H249">
            <v>204044.38</v>
          </cell>
          <cell r="I249">
            <v>485109.89</v>
          </cell>
          <cell r="J249">
            <v>7251515.6600000001</v>
          </cell>
          <cell r="K249">
            <v>2664946.5699999998</v>
          </cell>
          <cell r="M249">
            <v>1918575.1399999997</v>
          </cell>
          <cell r="N249">
            <v>199793.1</v>
          </cell>
          <cell r="O249">
            <v>651711.56999999995</v>
          </cell>
          <cell r="P249">
            <v>940011.13</v>
          </cell>
          <cell r="Q249">
            <v>297500</v>
          </cell>
          <cell r="R249">
            <v>0</v>
          </cell>
          <cell r="S249">
            <v>294500</v>
          </cell>
          <cell r="T249">
            <v>0</v>
          </cell>
          <cell r="U249">
            <v>804456.1</v>
          </cell>
        </row>
        <row r="250">
          <cell r="A250" t="str">
            <v>TAPES2003</v>
          </cell>
          <cell r="B250" t="str">
            <v>TAPES</v>
          </cell>
          <cell r="C250">
            <v>2003</v>
          </cell>
          <cell r="D250">
            <v>11998101.310000001</v>
          </cell>
          <cell r="E250">
            <v>1145775.74</v>
          </cell>
          <cell r="F250">
            <v>1028511.84</v>
          </cell>
          <cell r="G250">
            <v>567210.65</v>
          </cell>
          <cell r="H250">
            <v>292661.90999999997</v>
          </cell>
          <cell r="I250">
            <v>1242364.68</v>
          </cell>
          <cell r="J250">
            <v>8496066.6500000004</v>
          </cell>
          <cell r="K250">
            <v>2715614.76</v>
          </cell>
          <cell r="M250">
            <v>2346479.66</v>
          </cell>
          <cell r="N250">
            <v>236119.83</v>
          </cell>
          <cell r="O250">
            <v>894345.83</v>
          </cell>
          <cell r="P250">
            <v>568801.76</v>
          </cell>
          <cell r="Q250">
            <v>63736.77</v>
          </cell>
          <cell r="R250">
            <v>0</v>
          </cell>
          <cell r="S250">
            <v>59411.77</v>
          </cell>
          <cell r="T250">
            <v>0</v>
          </cell>
          <cell r="U250">
            <v>878935.44</v>
          </cell>
        </row>
        <row r="251">
          <cell r="A251" t="str">
            <v>TAPES2004</v>
          </cell>
          <cell r="B251" t="str">
            <v>TAPES</v>
          </cell>
          <cell r="C251">
            <v>2004</v>
          </cell>
          <cell r="D251">
            <v>13634066.140000001</v>
          </cell>
          <cell r="E251">
            <v>1201099.4099999999</v>
          </cell>
          <cell r="F251">
            <v>1026028.7</v>
          </cell>
          <cell r="G251">
            <v>560297.17000000004</v>
          </cell>
          <cell r="H251">
            <v>298082.82</v>
          </cell>
          <cell r="I251">
            <v>715824.13</v>
          </cell>
          <cell r="J251">
            <v>9881389.2300000004</v>
          </cell>
          <cell r="K251">
            <v>3422677.17</v>
          </cell>
          <cell r="M251">
            <v>2558118.23</v>
          </cell>
          <cell r="N251">
            <v>286847.81</v>
          </cell>
          <cell r="O251">
            <v>1069882.79</v>
          </cell>
          <cell r="P251">
            <v>786938.14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1033916.28</v>
          </cell>
        </row>
        <row r="252">
          <cell r="A252" t="str">
            <v>TAPES2005</v>
          </cell>
          <cell r="B252" t="str">
            <v>TAPES</v>
          </cell>
          <cell r="C252">
            <v>2005</v>
          </cell>
          <cell r="D252">
            <v>14971375.41</v>
          </cell>
          <cell r="E252">
            <v>1313975.98</v>
          </cell>
          <cell r="F252">
            <v>1132015.02</v>
          </cell>
          <cell r="G252">
            <v>629269.91</v>
          </cell>
          <cell r="H252">
            <v>329086.3</v>
          </cell>
          <cell r="I252">
            <v>373490.04</v>
          </cell>
          <cell r="J252">
            <v>12018241.43</v>
          </cell>
          <cell r="K252">
            <v>4280390.12</v>
          </cell>
          <cell r="M252">
            <v>3070785.8200000003</v>
          </cell>
          <cell r="N252">
            <v>305299.98</v>
          </cell>
          <cell r="O252">
            <v>1269692.5</v>
          </cell>
          <cell r="P252">
            <v>436579.76</v>
          </cell>
          <cell r="Q252">
            <v>107715.6</v>
          </cell>
          <cell r="R252">
            <v>107715.6</v>
          </cell>
          <cell r="U252">
            <v>1269962.5</v>
          </cell>
        </row>
        <row r="253">
          <cell r="A253" t="str">
            <v>TAPES2006</v>
          </cell>
          <cell r="B253" t="str">
            <v>TAPES</v>
          </cell>
          <cell r="C253">
            <v>2006</v>
          </cell>
          <cell r="D253">
            <v>16033068.26</v>
          </cell>
          <cell r="E253">
            <v>1418105.26</v>
          </cell>
          <cell r="F253">
            <v>1164416.71</v>
          </cell>
          <cell r="G253">
            <v>570460.09</v>
          </cell>
          <cell r="H253">
            <v>358517.05</v>
          </cell>
          <cell r="I253">
            <v>473886.87</v>
          </cell>
          <cell r="J253">
            <v>12797660.890000001</v>
          </cell>
          <cell r="K253">
            <v>4755256.8499999996</v>
          </cell>
          <cell r="M253">
            <v>3140625.87</v>
          </cell>
          <cell r="N253">
            <v>316725.33</v>
          </cell>
          <cell r="O253">
            <v>1433470.15</v>
          </cell>
          <cell r="P253">
            <v>569569.18999999994</v>
          </cell>
          <cell r="Q253">
            <v>164688</v>
          </cell>
          <cell r="R253">
            <v>0</v>
          </cell>
          <cell r="S253">
            <v>164688</v>
          </cell>
          <cell r="T253">
            <v>0</v>
          </cell>
          <cell r="U253">
            <v>1372457.99</v>
          </cell>
        </row>
        <row r="254">
          <cell r="A254" t="str">
            <v>TAPES2007</v>
          </cell>
          <cell r="B254" t="str">
            <v>TAPES</v>
          </cell>
          <cell r="C254">
            <v>2007</v>
          </cell>
          <cell r="D254">
            <v>19373517.100000001</v>
          </cell>
          <cell r="E254">
            <v>1690454.07</v>
          </cell>
          <cell r="F254">
            <v>1398054.69</v>
          </cell>
          <cell r="G254">
            <v>681792.24</v>
          </cell>
          <cell r="H254">
            <v>454866.83</v>
          </cell>
          <cell r="I254">
            <v>783872.93</v>
          </cell>
          <cell r="J254">
            <v>14010608.810000001</v>
          </cell>
          <cell r="K254">
            <v>5508102.54</v>
          </cell>
          <cell r="M254">
            <v>2994875.75</v>
          </cell>
          <cell r="N254">
            <v>275831.92000000004</v>
          </cell>
          <cell r="O254">
            <v>1697489.35</v>
          </cell>
          <cell r="P254">
            <v>861186.53</v>
          </cell>
          <cell r="Q254">
            <v>154400</v>
          </cell>
          <cell r="R254">
            <v>0</v>
          </cell>
          <cell r="S254">
            <v>154400</v>
          </cell>
          <cell r="T254">
            <v>0</v>
          </cell>
          <cell r="U254">
            <v>1656824.21</v>
          </cell>
        </row>
        <row r="255">
          <cell r="A255" t="str">
            <v>TAPES2008</v>
          </cell>
          <cell r="B255" t="str">
            <v>TAPES</v>
          </cell>
          <cell r="C255">
            <v>2008</v>
          </cell>
          <cell r="D255">
            <v>20693769.649999999</v>
          </cell>
          <cell r="E255">
            <v>2256325.5499999998</v>
          </cell>
          <cell r="F255">
            <v>1942059.83</v>
          </cell>
          <cell r="G255">
            <v>835726.98</v>
          </cell>
          <cell r="H255">
            <v>704382.53</v>
          </cell>
          <cell r="I255">
            <v>665522.34</v>
          </cell>
          <cell r="J255">
            <v>15959442.859999999</v>
          </cell>
          <cell r="K255">
            <v>5735217.4400000004</v>
          </cell>
          <cell r="M255">
            <v>3508392.5700000003</v>
          </cell>
          <cell r="N255">
            <v>335194.44</v>
          </cell>
          <cell r="O255">
            <v>2245602.08</v>
          </cell>
          <cell r="P255">
            <v>1032888.23</v>
          </cell>
          <cell r="Q255">
            <v>447849.88</v>
          </cell>
          <cell r="R255">
            <v>0</v>
          </cell>
          <cell r="S255">
            <v>401721.54</v>
          </cell>
          <cell r="T255">
            <v>0</v>
          </cell>
        </row>
        <row r="256">
          <cell r="A256" t="str">
            <v>TAPES2009</v>
          </cell>
          <cell r="B256" t="str">
            <v>TAPES</v>
          </cell>
          <cell r="C256">
            <v>2009</v>
          </cell>
          <cell r="D256">
            <v>23403754.690000001</v>
          </cell>
          <cell r="E256">
            <v>2020975.45</v>
          </cell>
          <cell r="F256">
            <v>1671221.2</v>
          </cell>
          <cell r="G256">
            <v>768719.57</v>
          </cell>
          <cell r="H256">
            <v>536198.98</v>
          </cell>
          <cell r="I256">
            <v>716041.63</v>
          </cell>
          <cell r="J256">
            <v>18869106.039999999</v>
          </cell>
          <cell r="K256">
            <v>6450767.4800000004</v>
          </cell>
          <cell r="M256">
            <v>3713691.2900000005</v>
          </cell>
          <cell r="N256">
            <v>447087.13000000006</v>
          </cell>
          <cell r="O256">
            <v>2665399.9900000002</v>
          </cell>
          <cell r="P256">
            <v>811389.68</v>
          </cell>
          <cell r="Q256">
            <v>422740</v>
          </cell>
          <cell r="S256">
            <v>243750</v>
          </cell>
        </row>
        <row r="257">
          <cell r="A257" t="str">
            <v>TAPES2010</v>
          </cell>
          <cell r="B257" t="str">
            <v>TAPES</v>
          </cell>
          <cell r="C257">
            <v>2010</v>
          </cell>
          <cell r="D257">
            <v>25902514.98</v>
          </cell>
          <cell r="E257">
            <v>2397479.98</v>
          </cell>
          <cell r="F257">
            <v>2046538.58</v>
          </cell>
          <cell r="G257">
            <v>867548.2</v>
          </cell>
          <cell r="H257">
            <v>707392.37</v>
          </cell>
          <cell r="I257">
            <v>1006461.54</v>
          </cell>
          <cell r="J257">
            <v>20690725.82</v>
          </cell>
          <cell r="K257">
            <v>6927802.8099999996</v>
          </cell>
          <cell r="M257">
            <v>4468777.3599999994</v>
          </cell>
          <cell r="N257">
            <v>441101.73000000004</v>
          </cell>
          <cell r="O257">
            <v>3113760.96</v>
          </cell>
          <cell r="P257">
            <v>754419.44</v>
          </cell>
          <cell r="Q257">
            <v>1517543.85</v>
          </cell>
          <cell r="R257">
            <v>439700</v>
          </cell>
          <cell r="S257">
            <v>917689</v>
          </cell>
          <cell r="T257">
            <v>0</v>
          </cell>
        </row>
        <row r="258">
          <cell r="A258" t="str">
            <v>TAPES2011</v>
          </cell>
          <cell r="B258" t="str">
            <v>TAPES</v>
          </cell>
          <cell r="C258">
            <v>2011</v>
          </cell>
          <cell r="D258">
            <v>29484226.699999999</v>
          </cell>
          <cell r="E258">
            <v>2723928.87</v>
          </cell>
          <cell r="F258">
            <v>2307979.71</v>
          </cell>
          <cell r="G258">
            <v>976517.66</v>
          </cell>
          <cell r="H258">
            <v>719535.54</v>
          </cell>
          <cell r="I258">
            <v>1138286.69</v>
          </cell>
          <cell r="J258">
            <v>22926517.27</v>
          </cell>
          <cell r="K258">
            <v>7132584.2000000002</v>
          </cell>
          <cell r="M258">
            <v>5048215.95</v>
          </cell>
          <cell r="N258">
            <v>490813.49</v>
          </cell>
          <cell r="O258">
            <v>3397745.58</v>
          </cell>
          <cell r="P258">
            <v>803184.22</v>
          </cell>
          <cell r="Q258">
            <v>301700.46000000002</v>
          </cell>
          <cell r="R258">
            <v>0</v>
          </cell>
          <cell r="S258">
            <v>301700.46000000002</v>
          </cell>
          <cell r="T258">
            <v>0</v>
          </cell>
        </row>
        <row r="259">
          <cell r="A259" t="str">
            <v>TAPES2012</v>
          </cell>
          <cell r="B259" t="str">
            <v>TAPES</v>
          </cell>
          <cell r="C259">
            <v>2012</v>
          </cell>
          <cell r="D259">
            <v>30306737.75</v>
          </cell>
          <cell r="E259">
            <v>2896562.87</v>
          </cell>
          <cell r="F259">
            <v>2472156.46</v>
          </cell>
          <cell r="G259">
            <v>1036111.72</v>
          </cell>
          <cell r="H259">
            <v>881181.43</v>
          </cell>
          <cell r="I259">
            <v>1091724.1299999999</v>
          </cell>
          <cell r="J259">
            <v>24189557.640000001</v>
          </cell>
          <cell r="K259">
            <v>7363568.2199999997</v>
          </cell>
          <cell r="M259">
            <v>5473498.5200000005</v>
          </cell>
          <cell r="N259">
            <v>641007.04</v>
          </cell>
          <cell r="O259">
            <v>3755728.96</v>
          </cell>
          <cell r="P259">
            <v>737793.79</v>
          </cell>
          <cell r="Q259">
            <v>1379520.68</v>
          </cell>
          <cell r="R259">
            <v>0</v>
          </cell>
          <cell r="S259">
            <v>1192380.04</v>
          </cell>
          <cell r="T259">
            <v>3583291.56</v>
          </cell>
        </row>
        <row r="260">
          <cell r="A260" t="str">
            <v>TAPES2013</v>
          </cell>
          <cell r="B260" t="str">
            <v>TAPES</v>
          </cell>
          <cell r="C260">
            <v>2013</v>
          </cell>
          <cell r="D260">
            <v>35783308.770000003</v>
          </cell>
          <cell r="E260">
            <v>3956764.57</v>
          </cell>
          <cell r="F260">
            <v>3423449.99</v>
          </cell>
          <cell r="G260">
            <v>1113725.4099999999</v>
          </cell>
          <cell r="H260">
            <v>1395532.63</v>
          </cell>
          <cell r="I260">
            <v>1685091.33</v>
          </cell>
          <cell r="J260">
            <v>27298678.219999999</v>
          </cell>
          <cell r="K260">
            <v>7909103.5999999996</v>
          </cell>
          <cell r="M260">
            <v>5922896.1299999999</v>
          </cell>
          <cell r="N260">
            <v>649324.85</v>
          </cell>
          <cell r="O260">
            <v>4184875.09</v>
          </cell>
          <cell r="P260">
            <v>1311309.21</v>
          </cell>
          <cell r="Q260">
            <v>153200</v>
          </cell>
          <cell r="S260">
            <v>119000</v>
          </cell>
        </row>
        <row r="261">
          <cell r="A261" t="str">
            <v>TAPES2014</v>
          </cell>
          <cell r="B261" t="str">
            <v>TAPES</v>
          </cell>
          <cell r="C261">
            <v>2014</v>
          </cell>
          <cell r="D261">
            <v>37731350.549999997</v>
          </cell>
          <cell r="E261">
            <v>4589793.04</v>
          </cell>
          <cell r="F261">
            <v>4065414.36</v>
          </cell>
          <cell r="G261">
            <v>1192160.8799999999</v>
          </cell>
          <cell r="H261">
            <v>1422033.13</v>
          </cell>
          <cell r="I261">
            <v>1101948.25</v>
          </cell>
          <cell r="J261">
            <v>29646697.309999999</v>
          </cell>
          <cell r="K261">
            <v>10207299.220000001</v>
          </cell>
          <cell r="M261">
            <v>5987788.8900000006</v>
          </cell>
          <cell r="N261">
            <v>632226.07000000007</v>
          </cell>
          <cell r="P261">
            <v>1007838.42</v>
          </cell>
          <cell r="Q261">
            <v>1568463.84</v>
          </cell>
          <cell r="S261">
            <v>1568463.84</v>
          </cell>
          <cell r="T261">
            <v>0</v>
          </cell>
        </row>
        <row r="262">
          <cell r="A262" t="str">
            <v>SÃO GONÇALO DO PARÁ2002</v>
          </cell>
          <cell r="B262" t="str">
            <v>SÃO GONÇALO DO PARÁ</v>
          </cell>
          <cell r="C262">
            <v>2002</v>
          </cell>
          <cell r="D262">
            <v>4306703</v>
          </cell>
          <cell r="E262">
            <v>393328</v>
          </cell>
          <cell r="F262">
            <v>191739</v>
          </cell>
          <cell r="G262">
            <v>62475</v>
          </cell>
          <cell r="H262">
            <v>53684</v>
          </cell>
          <cell r="I262">
            <v>0</v>
          </cell>
          <cell r="J262">
            <v>3769475</v>
          </cell>
          <cell r="K262">
            <v>1655339.23</v>
          </cell>
          <cell r="M262">
            <v>705437</v>
          </cell>
          <cell r="N262">
            <v>107994</v>
          </cell>
          <cell r="O262">
            <v>501079</v>
          </cell>
          <cell r="P262">
            <v>92867</v>
          </cell>
          <cell r="Q262">
            <v>1379578</v>
          </cell>
          <cell r="R262">
            <v>0</v>
          </cell>
          <cell r="S262">
            <v>1379578</v>
          </cell>
          <cell r="T262">
            <v>0</v>
          </cell>
          <cell r="U262">
            <v>426724</v>
          </cell>
        </row>
        <row r="263">
          <cell r="A263" t="str">
            <v>SÃO GONÇALO DO PARÁ2003</v>
          </cell>
          <cell r="B263" t="str">
            <v>SÃO GONÇALO DO PARÁ</v>
          </cell>
          <cell r="C263">
            <v>2003</v>
          </cell>
          <cell r="D263">
            <v>4862547</v>
          </cell>
          <cell r="E263">
            <v>293306</v>
          </cell>
          <cell r="F263">
            <v>215714</v>
          </cell>
          <cell r="G263">
            <v>64781</v>
          </cell>
          <cell r="H263">
            <v>44397</v>
          </cell>
          <cell r="I263">
            <v>0</v>
          </cell>
          <cell r="J263">
            <v>4295907</v>
          </cell>
          <cell r="K263">
            <v>1731266.39</v>
          </cell>
          <cell r="M263">
            <v>856352</v>
          </cell>
          <cell r="N263">
            <v>105913</v>
          </cell>
          <cell r="O263">
            <v>536842</v>
          </cell>
          <cell r="P263">
            <v>254952</v>
          </cell>
          <cell r="Q263">
            <v>248556</v>
          </cell>
          <cell r="R263">
            <v>0</v>
          </cell>
          <cell r="S263">
            <v>189396</v>
          </cell>
          <cell r="T263">
            <v>0</v>
          </cell>
          <cell r="U263">
            <v>467684</v>
          </cell>
        </row>
        <row r="264">
          <cell r="A264" t="str">
            <v>SÃO GONÇALO DO PARÁ2004</v>
          </cell>
          <cell r="B264" t="str">
            <v>SÃO GONÇALO DO PARÁ</v>
          </cell>
          <cell r="C264">
            <v>2004</v>
          </cell>
          <cell r="D264">
            <v>5402000</v>
          </cell>
          <cell r="E264">
            <v>320000</v>
          </cell>
          <cell r="F264">
            <v>251000</v>
          </cell>
          <cell r="G264">
            <v>64000</v>
          </cell>
          <cell r="H264">
            <v>78000</v>
          </cell>
          <cell r="I264">
            <v>236000</v>
          </cell>
          <cell r="J264">
            <v>4720000</v>
          </cell>
          <cell r="K264">
            <v>1919648.45</v>
          </cell>
          <cell r="M264">
            <v>1055000</v>
          </cell>
          <cell r="N264">
            <v>149000</v>
          </cell>
          <cell r="O264">
            <v>556000</v>
          </cell>
          <cell r="P264">
            <v>116000</v>
          </cell>
          <cell r="Q264">
            <v>70000</v>
          </cell>
          <cell r="R264">
            <v>0</v>
          </cell>
          <cell r="S264">
            <v>70000</v>
          </cell>
          <cell r="T264">
            <v>0</v>
          </cell>
          <cell r="U264">
            <v>534000</v>
          </cell>
        </row>
        <row r="265">
          <cell r="A265" t="str">
            <v>SÃO GONÇALO DO PARÁ2005</v>
          </cell>
          <cell r="B265" t="str">
            <v>SÃO GONÇALO DO PARÁ</v>
          </cell>
          <cell r="C265">
            <v>2005</v>
          </cell>
          <cell r="D265">
            <v>6713955.6900000004</v>
          </cell>
          <cell r="E265">
            <v>316124.71999999997</v>
          </cell>
          <cell r="F265">
            <v>240725.78</v>
          </cell>
          <cell r="G265">
            <v>96162.559999999998</v>
          </cell>
          <cell r="H265">
            <v>44302.18</v>
          </cell>
          <cell r="I265">
            <v>283973.02</v>
          </cell>
          <cell r="J265">
            <v>5850735.9500000002</v>
          </cell>
          <cell r="K265">
            <v>2399569.9</v>
          </cell>
          <cell r="M265">
            <v>1296923.1099999999</v>
          </cell>
          <cell r="N265">
            <v>181751.6</v>
          </cell>
          <cell r="O265">
            <v>673756.49</v>
          </cell>
          <cell r="P265">
            <v>241535.03</v>
          </cell>
          <cell r="Q265">
            <v>281650</v>
          </cell>
          <cell r="R265">
            <v>0</v>
          </cell>
          <cell r="S265">
            <v>190000</v>
          </cell>
          <cell r="T265">
            <v>15632</v>
          </cell>
          <cell r="U265">
            <v>662978.5</v>
          </cell>
        </row>
        <row r="266">
          <cell r="A266" t="str">
            <v>SÃO GONÇALO DO PARÁ2006</v>
          </cell>
          <cell r="B266" t="str">
            <v>SÃO GONÇALO DO PARÁ</v>
          </cell>
          <cell r="C266">
            <v>2006</v>
          </cell>
          <cell r="D266">
            <v>7921891.4900000002</v>
          </cell>
          <cell r="E266">
            <v>396348.52</v>
          </cell>
          <cell r="F266">
            <v>289665.46000000002</v>
          </cell>
          <cell r="G266">
            <v>104524.15</v>
          </cell>
          <cell r="H266">
            <v>87854.67</v>
          </cell>
          <cell r="I266">
            <v>310809.08</v>
          </cell>
          <cell r="J266">
            <v>6996558.2000000002</v>
          </cell>
          <cell r="K266">
            <v>2662869.81</v>
          </cell>
          <cell r="M266">
            <v>1710490.26</v>
          </cell>
          <cell r="N266">
            <v>245709.16</v>
          </cell>
          <cell r="O266">
            <v>739873.48</v>
          </cell>
          <cell r="P266">
            <v>170100.65</v>
          </cell>
          <cell r="Q266">
            <v>558714.52</v>
          </cell>
          <cell r="R266">
            <v>0</v>
          </cell>
          <cell r="S266">
            <v>484524.52</v>
          </cell>
          <cell r="T266">
            <v>0</v>
          </cell>
          <cell r="U266">
            <v>780924.95</v>
          </cell>
        </row>
        <row r="267">
          <cell r="A267" t="str">
            <v>SÃO GONÇALO DO PARÁ2007</v>
          </cell>
          <cell r="B267" t="str">
            <v>SÃO GONÇALO DO PARÁ</v>
          </cell>
          <cell r="C267">
            <v>2007</v>
          </cell>
          <cell r="D267">
            <v>9298505.6899999995</v>
          </cell>
          <cell r="E267">
            <v>471407.59</v>
          </cell>
          <cell r="F267">
            <v>430264.21</v>
          </cell>
          <cell r="G267">
            <v>178681.85</v>
          </cell>
          <cell r="H267">
            <v>117522.67</v>
          </cell>
          <cell r="I267">
            <v>339815.44</v>
          </cell>
          <cell r="J267">
            <v>8363301.25</v>
          </cell>
          <cell r="K267">
            <v>3075013.42</v>
          </cell>
          <cell r="M267">
            <v>2051800.56</v>
          </cell>
          <cell r="N267">
            <v>266533.82</v>
          </cell>
          <cell r="O267">
            <v>953307.79</v>
          </cell>
          <cell r="P267">
            <v>90165.4</v>
          </cell>
          <cell r="Q267">
            <v>811612.65</v>
          </cell>
          <cell r="R267">
            <v>0</v>
          </cell>
          <cell r="S267">
            <v>811322.5</v>
          </cell>
          <cell r="T267">
            <v>0</v>
          </cell>
          <cell r="U267">
            <v>1053927.1100000001</v>
          </cell>
        </row>
        <row r="268">
          <cell r="A268" t="str">
            <v>SÃO GONÇALO DO PARÁ2008</v>
          </cell>
          <cell r="B268" t="str">
            <v>SÃO GONÇALO DO PARÁ</v>
          </cell>
          <cell r="C268">
            <v>2008</v>
          </cell>
          <cell r="D268">
            <v>13193017.59</v>
          </cell>
          <cell r="E268">
            <v>598550.61</v>
          </cell>
          <cell r="F268">
            <v>536037.93999999994</v>
          </cell>
          <cell r="G268">
            <v>178746.55</v>
          </cell>
          <cell r="H268">
            <v>175532.45</v>
          </cell>
          <cell r="I268">
            <v>326176.39</v>
          </cell>
          <cell r="J268">
            <v>11860031.83</v>
          </cell>
          <cell r="K268">
            <v>5055081.82</v>
          </cell>
          <cell r="M268">
            <v>2340892.3499999996</v>
          </cell>
          <cell r="N268">
            <v>311266.62</v>
          </cell>
          <cell r="O268">
            <v>1286312.54</v>
          </cell>
          <cell r="P268">
            <v>347057.69</v>
          </cell>
          <cell r="Q268">
            <v>1343495.48</v>
          </cell>
          <cell r="R268">
            <v>0</v>
          </cell>
          <cell r="S268">
            <v>1343495.48</v>
          </cell>
          <cell r="T268">
            <v>0</v>
          </cell>
          <cell r="U268">
            <v>1665880.46</v>
          </cell>
        </row>
        <row r="269">
          <cell r="A269" t="str">
            <v>SÃO GONÇALO DO PARÁ2009</v>
          </cell>
          <cell r="B269" t="str">
            <v>SÃO GONÇALO DO PARÁ</v>
          </cell>
          <cell r="C269">
            <v>2009</v>
          </cell>
          <cell r="D269">
            <v>13677366.380000001</v>
          </cell>
          <cell r="E269">
            <v>940680.95</v>
          </cell>
          <cell r="F269">
            <v>881858.86</v>
          </cell>
          <cell r="G269">
            <v>219161.73</v>
          </cell>
          <cell r="H269">
            <v>470119.06</v>
          </cell>
          <cell r="I269">
            <v>323964.74</v>
          </cell>
          <cell r="J269">
            <v>12158582.960000001</v>
          </cell>
          <cell r="K269">
            <v>4749163.7</v>
          </cell>
          <cell r="M269">
            <v>2072967.8099999998</v>
          </cell>
          <cell r="N269">
            <v>288710.31</v>
          </cell>
          <cell r="O269">
            <v>1707103.76</v>
          </cell>
          <cell r="P269">
            <v>193858.45</v>
          </cell>
          <cell r="Q269">
            <v>1014371.18</v>
          </cell>
          <cell r="R269">
            <v>0</v>
          </cell>
          <cell r="S269">
            <v>961371.18</v>
          </cell>
          <cell r="T269">
            <v>0</v>
          </cell>
          <cell r="U269">
            <v>1732063.9</v>
          </cell>
        </row>
        <row r="270">
          <cell r="A270" t="str">
            <v>SÃO GONÇALO DO PARÁ2010</v>
          </cell>
          <cell r="B270" t="str">
            <v>SÃO GONÇALO DO PARÁ</v>
          </cell>
          <cell r="C270">
            <v>2010</v>
          </cell>
          <cell r="D270">
            <v>14965049.460000001</v>
          </cell>
          <cell r="E270">
            <v>1029056.03</v>
          </cell>
          <cell r="F270">
            <v>935367.93</v>
          </cell>
          <cell r="G270">
            <v>209400.75</v>
          </cell>
          <cell r="H270">
            <v>478585.76</v>
          </cell>
          <cell r="I270">
            <v>359773.06</v>
          </cell>
          <cell r="J270">
            <v>13384282.529999999</v>
          </cell>
          <cell r="K270">
            <v>5102282.57</v>
          </cell>
          <cell r="M270">
            <v>2510512.3400000003</v>
          </cell>
          <cell r="N270">
            <v>339509.55000000005</v>
          </cell>
          <cell r="O270">
            <v>2029011.89</v>
          </cell>
          <cell r="P270">
            <v>60582.14</v>
          </cell>
          <cell r="Q270">
            <v>2892135.68</v>
          </cell>
          <cell r="R270">
            <v>800034</v>
          </cell>
          <cell r="S270">
            <v>2047391.68</v>
          </cell>
          <cell r="T270">
            <v>0</v>
          </cell>
          <cell r="U270">
            <v>1940497.02</v>
          </cell>
        </row>
        <row r="271">
          <cell r="A271" t="str">
            <v>SÃO GONÇALO DO PARÁ2011</v>
          </cell>
          <cell r="B271" t="str">
            <v>SÃO GONÇALO DO PARÁ</v>
          </cell>
          <cell r="C271">
            <v>2011</v>
          </cell>
          <cell r="D271">
            <v>17782061.710000001</v>
          </cell>
          <cell r="E271">
            <v>1201373.3400000001</v>
          </cell>
          <cell r="F271">
            <v>1047046.51</v>
          </cell>
          <cell r="G271">
            <v>160407.81</v>
          </cell>
          <cell r="H271">
            <v>513923.31</v>
          </cell>
          <cell r="I271">
            <v>377743.9</v>
          </cell>
          <cell r="J271">
            <v>15932540.77</v>
          </cell>
          <cell r="K271">
            <v>6270628.25</v>
          </cell>
          <cell r="M271">
            <v>2817960.9099999997</v>
          </cell>
          <cell r="N271">
            <v>379893.55</v>
          </cell>
          <cell r="O271">
            <v>2443569.77</v>
          </cell>
          <cell r="P271">
            <v>196628.04</v>
          </cell>
          <cell r="Q271">
            <v>1096995.8700000001</v>
          </cell>
          <cell r="R271">
            <v>0</v>
          </cell>
          <cell r="S271">
            <v>1059895.8700000001</v>
          </cell>
          <cell r="T271">
            <v>0</v>
          </cell>
          <cell r="U271">
            <v>2306971.92</v>
          </cell>
        </row>
        <row r="272">
          <cell r="A272" t="str">
            <v>SÃO GONÇALO DO PARÁ2012</v>
          </cell>
          <cell r="B272" t="str">
            <v>SÃO GONÇALO DO PARÁ</v>
          </cell>
          <cell r="C272">
            <v>2012</v>
          </cell>
          <cell r="D272">
            <v>18539823.73</v>
          </cell>
          <cell r="E272">
            <v>1081095.48</v>
          </cell>
          <cell r="F272">
            <v>919067.73</v>
          </cell>
          <cell r="G272">
            <v>189555.76</v>
          </cell>
          <cell r="H272">
            <v>217900.69</v>
          </cell>
          <cell r="I272">
            <v>366698.26</v>
          </cell>
          <cell r="J272">
            <v>16879583.18</v>
          </cell>
          <cell r="K272">
            <v>6460757.6699999999</v>
          </cell>
          <cell r="M272">
            <v>2628254.39</v>
          </cell>
          <cell r="N272">
            <v>451766.33</v>
          </cell>
          <cell r="O272">
            <v>2727255.82</v>
          </cell>
          <cell r="P272">
            <v>140183.88</v>
          </cell>
          <cell r="Q272">
            <v>1698605.58</v>
          </cell>
          <cell r="R272">
            <v>0</v>
          </cell>
          <cell r="S272">
            <v>1630605.58</v>
          </cell>
          <cell r="T272">
            <v>0</v>
          </cell>
          <cell r="U272">
            <v>2320325.4900000002</v>
          </cell>
        </row>
        <row r="273">
          <cell r="A273" t="str">
            <v>SÃO GONÇALO DO PARÁ2013</v>
          </cell>
          <cell r="B273" t="str">
            <v>SÃO GONÇALO DO PARÁ</v>
          </cell>
          <cell r="C273">
            <v>2013</v>
          </cell>
          <cell r="D273">
            <v>20329942.789999999</v>
          </cell>
          <cell r="E273">
            <v>1365194.67</v>
          </cell>
          <cell r="F273">
            <v>1307247.58</v>
          </cell>
          <cell r="G273">
            <v>170836.06</v>
          </cell>
          <cell r="H273">
            <v>582075.25</v>
          </cell>
          <cell r="I273">
            <v>372219.46</v>
          </cell>
          <cell r="J273">
            <v>18289971.010000002</v>
          </cell>
          <cell r="K273">
            <v>6939932.0700000003</v>
          </cell>
          <cell r="M273">
            <v>3126633.02</v>
          </cell>
          <cell r="N273">
            <v>542402.67999999993</v>
          </cell>
          <cell r="O273">
            <v>2988673.96</v>
          </cell>
          <cell r="P273">
            <v>66531.7</v>
          </cell>
          <cell r="Q273">
            <v>461138.29</v>
          </cell>
          <cell r="S273">
            <v>461138.29</v>
          </cell>
          <cell r="U273">
            <v>2313648.7050000001</v>
          </cell>
        </row>
        <row r="274">
          <cell r="A274" t="str">
            <v>SÃO GONÇALO DO PARÁ2014</v>
          </cell>
          <cell r="B274" t="str">
            <v>SÃO GONÇALO DO PARÁ</v>
          </cell>
          <cell r="C274">
            <v>2014</v>
          </cell>
          <cell r="G274">
            <v>203852.42</v>
          </cell>
          <cell r="H274">
            <v>207231.1</v>
          </cell>
          <cell r="K274">
            <v>7484913.4800000004</v>
          </cell>
          <cell r="M274">
            <v>3388604.4299999997</v>
          </cell>
          <cell r="N274">
            <v>575171.46</v>
          </cell>
        </row>
        <row r="275">
          <cell r="A275" t="str">
            <v>DIVINÓPOLIS2002</v>
          </cell>
          <cell r="B275" t="str">
            <v>DIVINÓPOLIS</v>
          </cell>
          <cell r="C275">
            <v>2002</v>
          </cell>
          <cell r="D275">
            <v>108633897.5</v>
          </cell>
          <cell r="E275">
            <v>20657882.170000002</v>
          </cell>
          <cell r="F275">
            <v>12237502.26</v>
          </cell>
          <cell r="G275">
            <v>3784610.72</v>
          </cell>
          <cell r="H275">
            <v>5080338.6900000004</v>
          </cell>
          <cell r="I275">
            <v>3754860.09</v>
          </cell>
          <cell r="J275">
            <v>76742019.739999995</v>
          </cell>
          <cell r="K275">
            <v>15899769.029999999</v>
          </cell>
          <cell r="M275">
            <v>19411896.190000001</v>
          </cell>
          <cell r="N275">
            <v>5124976.1900000004</v>
          </cell>
          <cell r="O275">
            <v>7519393.46</v>
          </cell>
          <cell r="P275">
            <v>5594295</v>
          </cell>
          <cell r="Q275">
            <v>5465694.1500000004</v>
          </cell>
          <cell r="R275">
            <v>430007.74</v>
          </cell>
          <cell r="S275">
            <v>4859929.95</v>
          </cell>
          <cell r="T275">
            <v>171256.46</v>
          </cell>
          <cell r="U275">
            <v>0</v>
          </cell>
        </row>
        <row r="276">
          <cell r="A276" t="str">
            <v>DIVINÓPOLIS2003</v>
          </cell>
          <cell r="B276" t="str">
            <v>DIVINÓPOLIS</v>
          </cell>
          <cell r="C276">
            <v>2003</v>
          </cell>
          <cell r="D276">
            <v>122545692.7</v>
          </cell>
          <cell r="E276">
            <v>23328430.32</v>
          </cell>
          <cell r="F276">
            <v>12940887.9</v>
          </cell>
          <cell r="G276">
            <v>3607536.66</v>
          </cell>
          <cell r="H276">
            <v>5463696.71</v>
          </cell>
          <cell r="I276">
            <v>2720048.32</v>
          </cell>
          <cell r="J276">
            <v>83610468.659999996</v>
          </cell>
          <cell r="K276">
            <v>16519087.41</v>
          </cell>
          <cell r="M276">
            <v>19619926.98</v>
          </cell>
          <cell r="N276">
            <v>5244075.97</v>
          </cell>
          <cell r="O276">
            <v>8792385.1799999997</v>
          </cell>
          <cell r="P276">
            <v>6164573.2699999996</v>
          </cell>
          <cell r="Q276">
            <v>6189371.0800000001</v>
          </cell>
          <cell r="R276">
            <v>1496297.22</v>
          </cell>
          <cell r="S276">
            <v>3974124.91</v>
          </cell>
          <cell r="T276">
            <v>218948.95</v>
          </cell>
          <cell r="U276">
            <v>6618495.3899999997</v>
          </cell>
        </row>
        <row r="277">
          <cell r="A277" t="str">
            <v>DIVINÓPOLIS2004</v>
          </cell>
          <cell r="B277" t="str">
            <v>DIVINÓPOLIS</v>
          </cell>
          <cell r="C277">
            <v>2004</v>
          </cell>
          <cell r="D277">
            <v>151476568.69999999</v>
          </cell>
          <cell r="E277">
            <v>20803995.079999998</v>
          </cell>
          <cell r="F277">
            <v>15862747.66</v>
          </cell>
          <cell r="G277">
            <v>3796539.31</v>
          </cell>
          <cell r="H277">
            <v>8056388.8200000003</v>
          </cell>
          <cell r="I277">
            <v>9694218.7200000007</v>
          </cell>
          <cell r="J277">
            <v>105009915.40000001</v>
          </cell>
          <cell r="K277">
            <v>18784578.079999998</v>
          </cell>
          <cell r="M277">
            <v>23941156.48</v>
          </cell>
          <cell r="N277">
            <v>6822293.2599999998</v>
          </cell>
          <cell r="O277">
            <v>10573447.619999999</v>
          </cell>
          <cell r="P277">
            <v>7659811.2000000002</v>
          </cell>
          <cell r="Q277">
            <v>6026598.5700000003</v>
          </cell>
          <cell r="R277">
            <v>5176675.13</v>
          </cell>
          <cell r="S277">
            <v>586094.80000000005</v>
          </cell>
          <cell r="T277">
            <v>5838.26</v>
          </cell>
          <cell r="U277">
            <v>7755554.6100000003</v>
          </cell>
        </row>
        <row r="278">
          <cell r="A278" t="str">
            <v>DIVINÓPOLIS2005</v>
          </cell>
          <cell r="B278" t="str">
            <v>DIVINÓPOLIS</v>
          </cell>
          <cell r="C278">
            <v>2005</v>
          </cell>
          <cell r="D278">
            <v>177510380.41</v>
          </cell>
          <cell r="E278">
            <v>25253277.23</v>
          </cell>
          <cell r="F278">
            <v>20224951.879999999</v>
          </cell>
          <cell r="G278">
            <v>7449801.6900000004</v>
          </cell>
          <cell r="H278">
            <v>8521589.6099999994</v>
          </cell>
          <cell r="I278">
            <v>10616413.32</v>
          </cell>
          <cell r="J278">
            <v>124248745.56999999</v>
          </cell>
          <cell r="K278">
            <v>23461538.170000002</v>
          </cell>
          <cell r="M278">
            <v>27461950.84</v>
          </cell>
          <cell r="N278">
            <v>8073974.4699999997</v>
          </cell>
          <cell r="O278">
            <v>12495938.49</v>
          </cell>
          <cell r="P278">
            <v>5756874.8200000003</v>
          </cell>
          <cell r="Q278">
            <v>866021.31</v>
          </cell>
          <cell r="R278">
            <v>0</v>
          </cell>
          <cell r="S278">
            <v>800000</v>
          </cell>
          <cell r="T278">
            <v>4052.37</v>
          </cell>
          <cell r="U278">
            <v>9465443.4900000002</v>
          </cell>
        </row>
        <row r="279">
          <cell r="A279" t="str">
            <v>DIVINÓPOLIS2006</v>
          </cell>
          <cell r="B279" t="str">
            <v>DIVINÓPOLIS</v>
          </cell>
          <cell r="C279">
            <v>2006</v>
          </cell>
          <cell r="D279">
            <v>200161680.56999999</v>
          </cell>
          <cell r="E279">
            <v>30084061.890000001</v>
          </cell>
          <cell r="F279">
            <v>24277313.359999999</v>
          </cell>
          <cell r="G279">
            <v>8233490.5599999996</v>
          </cell>
          <cell r="H279">
            <v>10820359.109999999</v>
          </cell>
          <cell r="I279">
            <v>12816013.91</v>
          </cell>
          <cell r="J279">
            <v>134858592.13</v>
          </cell>
          <cell r="K279">
            <v>26122011.43</v>
          </cell>
          <cell r="M279">
            <v>30497487.440000005</v>
          </cell>
          <cell r="N279">
            <v>10273298.34</v>
          </cell>
          <cell r="O279">
            <v>13538712.300000001</v>
          </cell>
          <cell r="P279">
            <v>5765773.5099999998</v>
          </cell>
          <cell r="Q279">
            <v>6652061.79</v>
          </cell>
          <cell r="R279">
            <v>0</v>
          </cell>
          <cell r="S279">
            <v>6478918.0499999998</v>
          </cell>
          <cell r="T279">
            <v>11438.74</v>
          </cell>
          <cell r="U279">
            <v>10150871.800000001</v>
          </cell>
        </row>
        <row r="280">
          <cell r="A280" t="str">
            <v>DIVINÓPOLIS2007</v>
          </cell>
          <cell r="B280" t="str">
            <v>DIVINÓPOLIS</v>
          </cell>
          <cell r="C280">
            <v>2007</v>
          </cell>
          <cell r="D280">
            <v>227546294.90000001</v>
          </cell>
          <cell r="E280">
            <v>35480354.759999998</v>
          </cell>
          <cell r="F280">
            <v>29012124.77</v>
          </cell>
          <cell r="G280">
            <v>9353424.6899999995</v>
          </cell>
          <cell r="H280">
            <v>13394514.029999999</v>
          </cell>
          <cell r="I280">
            <v>12639562.08</v>
          </cell>
          <cell r="J280">
            <v>158914903.09999999</v>
          </cell>
          <cell r="K280">
            <v>29563034.050000001</v>
          </cell>
          <cell r="M280">
            <v>36063615.339999996</v>
          </cell>
          <cell r="N280">
            <v>11024212.17</v>
          </cell>
          <cell r="O280">
            <v>17370753.109999999</v>
          </cell>
          <cell r="P280">
            <v>7905803.5499999998</v>
          </cell>
          <cell r="Q280">
            <v>5024489.2</v>
          </cell>
          <cell r="R280">
            <v>0</v>
          </cell>
          <cell r="S280">
            <v>4923663.1900000004</v>
          </cell>
          <cell r="T280">
            <v>14586.01</v>
          </cell>
          <cell r="U280">
            <v>14187560.359999999</v>
          </cell>
        </row>
        <row r="281">
          <cell r="A281" t="str">
            <v>DIVINÓPOLIS2008</v>
          </cell>
          <cell r="B281" t="str">
            <v>DIVINÓPOLIS</v>
          </cell>
          <cell r="C281">
            <v>2008</v>
          </cell>
          <cell r="D281">
            <v>280506498.80000001</v>
          </cell>
          <cell r="E281">
            <v>42166432.479999997</v>
          </cell>
          <cell r="F281">
            <v>33996012.359999999</v>
          </cell>
          <cell r="G281">
            <v>10869815.58</v>
          </cell>
          <cell r="H281">
            <v>15246315.529999999</v>
          </cell>
          <cell r="I281">
            <v>14199902.24</v>
          </cell>
          <cell r="J281">
            <v>197241327.5</v>
          </cell>
          <cell r="K281">
            <v>36724098.350000001</v>
          </cell>
          <cell r="M281">
            <v>43416222.600000001</v>
          </cell>
          <cell r="N281">
            <v>11853930.619999999</v>
          </cell>
          <cell r="O281">
            <v>22134916.09</v>
          </cell>
          <cell r="P281">
            <v>8830441.2599999998</v>
          </cell>
          <cell r="Q281">
            <v>6203663.6399999997</v>
          </cell>
          <cell r="R281">
            <v>1245306.3700000001</v>
          </cell>
          <cell r="S281">
            <v>4723584.99</v>
          </cell>
          <cell r="T281">
            <v>20198.52</v>
          </cell>
          <cell r="U281">
            <v>19691046.600000001</v>
          </cell>
        </row>
        <row r="282">
          <cell r="A282" t="str">
            <v>DIVINÓPOLIS2009</v>
          </cell>
          <cell r="B282" t="str">
            <v>DIVINÓPOLIS</v>
          </cell>
          <cell r="C282">
            <v>2009</v>
          </cell>
          <cell r="D282">
            <v>286114158.39999998</v>
          </cell>
          <cell r="E282">
            <v>45109867.380000003</v>
          </cell>
          <cell r="F282">
            <v>35849500.240000002</v>
          </cell>
          <cell r="G282">
            <v>12020658.25</v>
          </cell>
          <cell r="H282">
            <v>15562549.32</v>
          </cell>
          <cell r="I282">
            <v>14463231.73</v>
          </cell>
          <cell r="J282">
            <v>198323496.34</v>
          </cell>
          <cell r="K282">
            <v>34039555.920000002</v>
          </cell>
          <cell r="M282">
            <v>38149299.189999998</v>
          </cell>
          <cell r="N282">
            <v>12308762.289999999</v>
          </cell>
          <cell r="O282">
            <v>23991164.59</v>
          </cell>
          <cell r="P282">
            <v>10529415.34</v>
          </cell>
          <cell r="Q282">
            <v>16627545.73</v>
          </cell>
          <cell r="R282">
            <v>14553302.789999999</v>
          </cell>
          <cell r="S282">
            <v>2025000</v>
          </cell>
          <cell r="T282">
            <v>17582.330000000002</v>
          </cell>
          <cell r="U282">
            <v>21088182.16</v>
          </cell>
        </row>
        <row r="283">
          <cell r="A283" t="str">
            <v>DIVINÓPOLIS2010</v>
          </cell>
          <cell r="B283" t="str">
            <v>DIVINÓPOLIS</v>
          </cell>
          <cell r="C283">
            <v>2010</v>
          </cell>
          <cell r="D283">
            <v>334729945.89999998</v>
          </cell>
          <cell r="E283">
            <v>52465387.579999998</v>
          </cell>
          <cell r="F283">
            <v>42046316.899999999</v>
          </cell>
          <cell r="G283">
            <v>12600001.109999999</v>
          </cell>
          <cell r="H283">
            <v>18573802.84</v>
          </cell>
          <cell r="I283">
            <v>15559693.869999999</v>
          </cell>
          <cell r="J283">
            <v>220630033.28</v>
          </cell>
          <cell r="K283">
            <v>36423582.270000003</v>
          </cell>
          <cell r="M283">
            <v>45430698.480000004</v>
          </cell>
          <cell r="N283">
            <v>13034659.319999998</v>
          </cell>
          <cell r="O283">
            <v>28879170.620000001</v>
          </cell>
          <cell r="P283">
            <v>14207646.859999999</v>
          </cell>
          <cell r="Q283">
            <v>25926616.539999999</v>
          </cell>
          <cell r="R283">
            <v>4133820.2</v>
          </cell>
          <cell r="S283">
            <v>21721063.079999998</v>
          </cell>
          <cell r="T283">
            <v>36142.06</v>
          </cell>
          <cell r="U283">
            <v>24885775.710000001</v>
          </cell>
        </row>
        <row r="284">
          <cell r="A284" t="str">
            <v>DIVINÓPOLIS2011</v>
          </cell>
          <cell r="B284" t="str">
            <v>DIVINÓPOLIS</v>
          </cell>
          <cell r="C284">
            <v>2011</v>
          </cell>
          <cell r="D284">
            <v>369105336.24000001</v>
          </cell>
          <cell r="E284">
            <v>62048496.659999996</v>
          </cell>
          <cell r="F284">
            <v>50359711.810000002</v>
          </cell>
          <cell r="G284">
            <v>14174351.27</v>
          </cell>
          <cell r="H284">
            <v>22167954.469999999</v>
          </cell>
          <cell r="I284">
            <v>18654958.960000001</v>
          </cell>
          <cell r="J284">
            <v>242059542.41999999</v>
          </cell>
          <cell r="K284">
            <v>44371335.509999998</v>
          </cell>
          <cell r="M284">
            <v>49178986.049999997</v>
          </cell>
          <cell r="N284">
            <v>14883042.710000001</v>
          </cell>
          <cell r="O284">
            <v>32934341.199999999</v>
          </cell>
          <cell r="P284">
            <v>16263673.74</v>
          </cell>
          <cell r="Q284">
            <v>16188477.84</v>
          </cell>
          <cell r="R284">
            <v>2697233.72</v>
          </cell>
          <cell r="S284">
            <v>8604848.7699999996</v>
          </cell>
          <cell r="T284">
            <v>39213.35</v>
          </cell>
          <cell r="U284">
            <v>37053459.140000001</v>
          </cell>
        </row>
        <row r="285">
          <cell r="A285" t="str">
            <v>DIVINÓPOLIS2012</v>
          </cell>
          <cell r="B285" t="str">
            <v>DIVINÓPOLIS</v>
          </cell>
          <cell r="C285">
            <v>2012</v>
          </cell>
          <cell r="D285">
            <v>425432394.25999999</v>
          </cell>
          <cell r="E285">
            <v>69537192.469999999</v>
          </cell>
          <cell r="F285">
            <v>57494552.009999998</v>
          </cell>
          <cell r="G285">
            <v>15559536.470000001</v>
          </cell>
          <cell r="H285">
            <v>25829664.629999999</v>
          </cell>
          <cell r="I285">
            <v>20035934.449999999</v>
          </cell>
          <cell r="J285">
            <v>260607567.93000001</v>
          </cell>
          <cell r="K285">
            <v>45639359.579999998</v>
          </cell>
          <cell r="M285">
            <v>49430279.789999999</v>
          </cell>
          <cell r="N285">
            <v>17228929.100000001</v>
          </cell>
          <cell r="O285">
            <v>35751635.880000003</v>
          </cell>
          <cell r="P285">
            <v>14835355.130000001</v>
          </cell>
          <cell r="Q285">
            <v>36827584.560000002</v>
          </cell>
          <cell r="R285">
            <v>571980.27</v>
          </cell>
          <cell r="S285">
            <v>25698241.449999999</v>
          </cell>
          <cell r="T285">
            <v>37906.53</v>
          </cell>
          <cell r="U285">
            <v>32356220.82</v>
          </cell>
        </row>
        <row r="286">
          <cell r="A286" t="str">
            <v>DIVINÓPOLIS2013</v>
          </cell>
          <cell r="B286" t="str">
            <v>DIVINÓPOLIS</v>
          </cell>
          <cell r="C286">
            <v>2013</v>
          </cell>
          <cell r="D286">
            <v>405681938.94</v>
          </cell>
          <cell r="E286">
            <v>77959507.75</v>
          </cell>
          <cell r="F286">
            <v>65050688.899999999</v>
          </cell>
          <cell r="G286">
            <v>17701202.719999999</v>
          </cell>
          <cell r="H286">
            <v>28052161.170000002</v>
          </cell>
          <cell r="I286">
            <v>20492576.510000002</v>
          </cell>
          <cell r="J286">
            <v>266873929.16</v>
          </cell>
          <cell r="K286">
            <v>48923236.100000001</v>
          </cell>
          <cell r="M286">
            <v>52657338.420000002</v>
          </cell>
          <cell r="N286">
            <v>18430439.170000002</v>
          </cell>
          <cell r="O286">
            <v>40534647.850000001</v>
          </cell>
          <cell r="P286">
            <v>15176679.08</v>
          </cell>
          <cell r="Q286">
            <v>15372439.15</v>
          </cell>
          <cell r="R286">
            <v>839381.81</v>
          </cell>
          <cell r="S286">
            <v>11249894.24</v>
          </cell>
          <cell r="T286">
            <v>27689.79</v>
          </cell>
        </row>
        <row r="287">
          <cell r="A287" t="str">
            <v>DIVINÓPOLIS2014</v>
          </cell>
          <cell r="B287" t="str">
            <v>DIVINÓPOLIS</v>
          </cell>
          <cell r="C287">
            <v>2014</v>
          </cell>
          <cell r="D287">
            <v>472417391.60000002</v>
          </cell>
          <cell r="E287">
            <v>83920755.519999996</v>
          </cell>
          <cell r="F287">
            <v>69835156.849999994</v>
          </cell>
          <cell r="G287">
            <v>19147579.359999999</v>
          </cell>
          <cell r="H287">
            <v>29956230.18</v>
          </cell>
          <cell r="I287">
            <v>25858169.16</v>
          </cell>
          <cell r="J287">
            <v>294788909.19999999</v>
          </cell>
          <cell r="K287">
            <v>52428670.009999998</v>
          </cell>
          <cell r="M287">
            <v>55700778.010000005</v>
          </cell>
          <cell r="N287">
            <v>20425968.25</v>
          </cell>
          <cell r="P287">
            <v>14265082.92</v>
          </cell>
          <cell r="Q287">
            <v>35658559.579999998</v>
          </cell>
          <cell r="R287">
            <v>11258381.359999999</v>
          </cell>
          <cell r="S287">
            <v>23619310.309999999</v>
          </cell>
          <cell r="T287">
            <v>30156.29</v>
          </cell>
          <cell r="U287">
            <v>31800721.550000001</v>
          </cell>
        </row>
        <row r="288">
          <cell r="A288" t="str">
            <v>ITAMBACURI2002</v>
          </cell>
          <cell r="B288" t="str">
            <v>ITAMBACURI</v>
          </cell>
          <cell r="C288">
            <v>2002</v>
          </cell>
          <cell r="D288">
            <v>10462767.65</v>
          </cell>
          <cell r="E288">
            <v>536773.87</v>
          </cell>
          <cell r="F288">
            <v>310517.53999999998</v>
          </cell>
          <cell r="G288">
            <v>26423.08</v>
          </cell>
          <cell r="H288">
            <v>79132.52</v>
          </cell>
          <cell r="I288">
            <v>0</v>
          </cell>
          <cell r="J288">
            <v>7938333.7699999996</v>
          </cell>
          <cell r="K288">
            <v>3520029.16</v>
          </cell>
          <cell r="M288">
            <v>976886.17999999993</v>
          </cell>
          <cell r="N288">
            <v>138999.54</v>
          </cell>
          <cell r="O288">
            <v>1641920.2</v>
          </cell>
          <cell r="P288">
            <v>115217.01</v>
          </cell>
          <cell r="Q288">
            <v>941590.12</v>
          </cell>
          <cell r="R288">
            <v>0</v>
          </cell>
          <cell r="S288">
            <v>940339.12</v>
          </cell>
          <cell r="T288">
            <v>0</v>
          </cell>
          <cell r="U288">
            <v>807028.22</v>
          </cell>
        </row>
        <row r="289">
          <cell r="A289" t="str">
            <v>ITAMBACURI2003</v>
          </cell>
          <cell r="B289" t="str">
            <v>ITAMBACURI</v>
          </cell>
          <cell r="C289">
            <v>2003</v>
          </cell>
          <cell r="D289">
            <v>13838041.390000001</v>
          </cell>
          <cell r="E289">
            <v>664994.31000000006</v>
          </cell>
          <cell r="F289">
            <v>401624.72</v>
          </cell>
          <cell r="G289">
            <v>28864.15</v>
          </cell>
          <cell r="H289">
            <v>86151.2</v>
          </cell>
          <cell r="I289">
            <v>0</v>
          </cell>
          <cell r="J289">
            <v>10756981.48</v>
          </cell>
          <cell r="K289">
            <v>3601193.06</v>
          </cell>
          <cell r="M289">
            <v>1117241.3599999999</v>
          </cell>
          <cell r="N289">
            <v>140466.39000000001</v>
          </cell>
          <cell r="O289">
            <v>1941145.32</v>
          </cell>
          <cell r="P289">
            <v>1502663.55</v>
          </cell>
          <cell r="Q289">
            <v>180175.3</v>
          </cell>
          <cell r="R289">
            <v>0</v>
          </cell>
          <cell r="S289">
            <v>171785.3</v>
          </cell>
          <cell r="T289">
            <v>0</v>
          </cell>
          <cell r="U289">
            <v>846169.1</v>
          </cell>
        </row>
        <row r="290">
          <cell r="A290" t="str">
            <v>ITAMBACURI2004</v>
          </cell>
          <cell r="B290" t="str">
            <v>ITAMBACURI</v>
          </cell>
          <cell r="C290">
            <v>2004</v>
          </cell>
          <cell r="D290">
            <v>14027900.58</v>
          </cell>
          <cell r="E290">
            <v>785799.48</v>
          </cell>
          <cell r="F290">
            <v>419688.29</v>
          </cell>
          <cell r="G290">
            <v>26530.97</v>
          </cell>
          <cell r="H290">
            <v>107291.76</v>
          </cell>
          <cell r="I290">
            <v>0</v>
          </cell>
          <cell r="J290">
            <v>12228802.67</v>
          </cell>
          <cell r="K290">
            <v>3900118.19</v>
          </cell>
          <cell r="M290">
            <v>1269782.8599999999</v>
          </cell>
          <cell r="N290">
            <v>175059.16</v>
          </cell>
          <cell r="O290">
            <v>2149464.69</v>
          </cell>
          <cell r="P290">
            <v>101982.84</v>
          </cell>
          <cell r="Q290">
            <v>12001</v>
          </cell>
          <cell r="R290">
            <v>0</v>
          </cell>
          <cell r="S290">
            <v>0</v>
          </cell>
          <cell r="T290">
            <v>0</v>
          </cell>
          <cell r="U290">
            <v>923905.98</v>
          </cell>
        </row>
        <row r="291">
          <cell r="A291" t="str">
            <v>ITAMBACURI2005</v>
          </cell>
          <cell r="B291" t="str">
            <v>ITAMBACURI</v>
          </cell>
          <cell r="C291">
            <v>2005</v>
          </cell>
          <cell r="D291">
            <v>15965524.33</v>
          </cell>
          <cell r="E291">
            <v>590090.19999999995</v>
          </cell>
          <cell r="F291">
            <v>521043.56</v>
          </cell>
          <cell r="G291">
            <v>44138.9</v>
          </cell>
          <cell r="H291">
            <v>64807.28</v>
          </cell>
          <cell r="I291">
            <v>410624.6</v>
          </cell>
          <cell r="J291">
            <v>13771360.77</v>
          </cell>
          <cell r="K291">
            <v>4784834.8</v>
          </cell>
          <cell r="M291">
            <v>1431836.32</v>
          </cell>
          <cell r="N291">
            <v>220741.84</v>
          </cell>
          <cell r="O291">
            <v>2455121.84</v>
          </cell>
          <cell r="P291">
            <v>199787.2</v>
          </cell>
          <cell r="Q291">
            <v>100000</v>
          </cell>
          <cell r="S291">
            <v>100000</v>
          </cell>
          <cell r="U291">
            <v>1105396.05</v>
          </cell>
        </row>
        <row r="292">
          <cell r="A292" t="str">
            <v>ITAMBACURI2006</v>
          </cell>
          <cell r="B292" t="str">
            <v>ITAMBACURI</v>
          </cell>
          <cell r="C292">
            <v>2006</v>
          </cell>
          <cell r="D292">
            <v>17287468.41</v>
          </cell>
          <cell r="E292">
            <v>608471.04000000004</v>
          </cell>
          <cell r="F292">
            <v>532889.86</v>
          </cell>
          <cell r="G292">
            <v>31352.14</v>
          </cell>
          <cell r="H292">
            <v>156216.51</v>
          </cell>
          <cell r="I292">
            <v>441475.51</v>
          </cell>
          <cell r="J292">
            <v>15008336.130000001</v>
          </cell>
          <cell r="K292">
            <v>5195223.93</v>
          </cell>
          <cell r="M292">
            <v>1557350.65</v>
          </cell>
          <cell r="N292">
            <v>412314.05</v>
          </cell>
          <cell r="O292">
            <v>2798008.82</v>
          </cell>
          <cell r="P292">
            <v>212644.14</v>
          </cell>
          <cell r="Q292">
            <v>365000</v>
          </cell>
          <cell r="R292">
            <v>0</v>
          </cell>
          <cell r="S292">
            <v>365000</v>
          </cell>
          <cell r="T292">
            <v>0</v>
          </cell>
          <cell r="U292">
            <v>1200445.81</v>
          </cell>
        </row>
        <row r="293">
          <cell r="A293" t="str">
            <v>ITAMBACURI2007</v>
          </cell>
          <cell r="B293" t="str">
            <v>ITAMBACURI</v>
          </cell>
          <cell r="C293">
            <v>2007</v>
          </cell>
          <cell r="D293">
            <v>20685654.719999999</v>
          </cell>
          <cell r="E293">
            <v>778596.78</v>
          </cell>
          <cell r="F293">
            <v>661916.6</v>
          </cell>
          <cell r="G293">
            <v>81781.47</v>
          </cell>
          <cell r="H293">
            <v>270954.59000000003</v>
          </cell>
          <cell r="I293">
            <v>408497.96</v>
          </cell>
          <cell r="J293">
            <v>17569205.489999998</v>
          </cell>
          <cell r="K293">
            <v>5867107.7699999996</v>
          </cell>
          <cell r="M293">
            <v>1662783.87</v>
          </cell>
          <cell r="N293">
            <v>303557.84000000003</v>
          </cell>
          <cell r="O293">
            <v>3334180.07</v>
          </cell>
          <cell r="P293">
            <v>527528.82999999996</v>
          </cell>
          <cell r="Q293">
            <v>128550</v>
          </cell>
          <cell r="R293">
            <v>0</v>
          </cell>
          <cell r="S293">
            <v>78000</v>
          </cell>
          <cell r="T293">
            <v>0</v>
          </cell>
          <cell r="U293">
            <v>1543998.47</v>
          </cell>
        </row>
        <row r="294">
          <cell r="A294" t="str">
            <v>ITAMBACURI2008</v>
          </cell>
          <cell r="B294" t="str">
            <v>ITAMBACURI</v>
          </cell>
          <cell r="C294">
            <v>2008</v>
          </cell>
          <cell r="D294">
            <v>26085659.989999998</v>
          </cell>
          <cell r="E294">
            <v>846438.38</v>
          </cell>
          <cell r="F294">
            <v>735950.51</v>
          </cell>
          <cell r="G294">
            <v>49633.94</v>
          </cell>
          <cell r="H294">
            <v>307841.58</v>
          </cell>
          <cell r="I294">
            <v>475775.53</v>
          </cell>
          <cell r="J294">
            <v>22354941.93</v>
          </cell>
          <cell r="K294">
            <v>7582622.5</v>
          </cell>
          <cell r="M294">
            <v>1924472.92</v>
          </cell>
          <cell r="N294">
            <v>288829.53999999998</v>
          </cell>
          <cell r="O294">
            <v>4613358.01</v>
          </cell>
          <cell r="P294">
            <v>930795.7</v>
          </cell>
          <cell r="Q294">
            <v>114643.78</v>
          </cell>
          <cell r="R294">
            <v>0</v>
          </cell>
          <cell r="S294">
            <v>114643.78</v>
          </cell>
          <cell r="T294">
            <v>0</v>
          </cell>
          <cell r="U294">
            <v>2107328.11</v>
          </cell>
        </row>
        <row r="295">
          <cell r="A295" t="str">
            <v>ITAMBACURI2009</v>
          </cell>
          <cell r="B295" t="str">
            <v>ITAMBACURI</v>
          </cell>
          <cell r="C295">
            <v>2009</v>
          </cell>
          <cell r="D295">
            <v>25612637.670000002</v>
          </cell>
          <cell r="E295">
            <v>848503.07</v>
          </cell>
          <cell r="F295">
            <v>722705.76</v>
          </cell>
          <cell r="G295">
            <v>53117.55</v>
          </cell>
          <cell r="H295">
            <v>248690.83</v>
          </cell>
          <cell r="I295">
            <v>475323.44</v>
          </cell>
          <cell r="J295">
            <v>22413909.620000001</v>
          </cell>
          <cell r="K295">
            <v>7123745.3099999996</v>
          </cell>
          <cell r="M295">
            <v>1850866.3099999998</v>
          </cell>
          <cell r="N295">
            <v>302506.68</v>
          </cell>
          <cell r="O295">
            <v>4804271.8099999996</v>
          </cell>
          <cell r="P295">
            <v>199559.37</v>
          </cell>
          <cell r="Q295">
            <v>490636.88</v>
          </cell>
          <cell r="R295">
            <v>0</v>
          </cell>
          <cell r="S295">
            <v>490636.88</v>
          </cell>
          <cell r="T295">
            <v>0</v>
          </cell>
          <cell r="U295">
            <v>2253467.94</v>
          </cell>
        </row>
        <row r="296">
          <cell r="A296" t="str">
            <v>ITAMBACURI2010</v>
          </cell>
          <cell r="B296" t="str">
            <v>ITAMBACURI</v>
          </cell>
          <cell r="C296">
            <v>2010</v>
          </cell>
          <cell r="D296">
            <v>29491652.329999998</v>
          </cell>
          <cell r="E296">
            <v>1617869.16</v>
          </cell>
          <cell r="F296">
            <v>1442250.08</v>
          </cell>
          <cell r="G296">
            <v>71503.649999999994</v>
          </cell>
          <cell r="H296">
            <v>869956.94</v>
          </cell>
          <cell r="I296">
            <v>506300.33</v>
          </cell>
          <cell r="J296">
            <v>25291118.460000001</v>
          </cell>
          <cell r="K296">
            <v>7653423.6600000001</v>
          </cell>
          <cell r="M296">
            <v>1850000</v>
          </cell>
          <cell r="N296">
            <v>406921.69</v>
          </cell>
          <cell r="O296">
            <v>5908249.29</v>
          </cell>
          <cell r="P296">
            <v>152725.4</v>
          </cell>
          <cell r="Q296">
            <v>2171437.38</v>
          </cell>
          <cell r="R296">
            <v>600000</v>
          </cell>
          <cell r="S296">
            <v>1545876.13</v>
          </cell>
          <cell r="T296">
            <v>0</v>
          </cell>
          <cell r="U296">
            <v>2516124.7799999998</v>
          </cell>
        </row>
        <row r="297">
          <cell r="A297" t="str">
            <v>ITAMBACURI2011</v>
          </cell>
          <cell r="B297" t="str">
            <v>ITAMBACURI</v>
          </cell>
          <cell r="C297">
            <v>2011</v>
          </cell>
          <cell r="D297">
            <v>29491892.280000001</v>
          </cell>
          <cell r="E297">
            <v>1533227.38</v>
          </cell>
          <cell r="F297">
            <v>1394525.18</v>
          </cell>
          <cell r="G297">
            <v>352456</v>
          </cell>
          <cell r="H297">
            <v>496106.18</v>
          </cell>
          <cell r="I297">
            <v>538001.93999999994</v>
          </cell>
          <cell r="J297">
            <v>25477805.120000001</v>
          </cell>
          <cell r="K297">
            <v>9405942.2400000002</v>
          </cell>
          <cell r="M297">
            <v>2890188.99</v>
          </cell>
          <cell r="N297">
            <v>378856.91</v>
          </cell>
          <cell r="O297">
            <v>0</v>
          </cell>
          <cell r="P297">
            <v>324197.69</v>
          </cell>
          <cell r="Q297">
            <v>1096389.42</v>
          </cell>
          <cell r="R297">
            <v>0</v>
          </cell>
          <cell r="S297">
            <v>1096389.42</v>
          </cell>
          <cell r="T297">
            <v>0</v>
          </cell>
          <cell r="U297">
            <v>0</v>
          </cell>
        </row>
        <row r="298">
          <cell r="A298" t="str">
            <v>ITAMBACURI2012</v>
          </cell>
          <cell r="B298" t="str">
            <v>ITAMBACURI</v>
          </cell>
          <cell r="C298">
            <v>2012</v>
          </cell>
          <cell r="D298">
            <v>33550973.920000002</v>
          </cell>
          <cell r="E298">
            <v>1069912.3400000001</v>
          </cell>
          <cell r="F298">
            <v>919114.57</v>
          </cell>
          <cell r="G298">
            <v>57639.54</v>
          </cell>
          <cell r="H298">
            <v>388269.82</v>
          </cell>
          <cell r="I298">
            <v>503142.41</v>
          </cell>
          <cell r="J298">
            <v>29089377.469999999</v>
          </cell>
          <cell r="K298">
            <v>9691136.4199999999</v>
          </cell>
          <cell r="M298">
            <v>2874888.27</v>
          </cell>
          <cell r="N298">
            <v>378855.69</v>
          </cell>
          <cell r="P298">
            <v>837720.05</v>
          </cell>
          <cell r="Q298">
            <v>4603870.1900000004</v>
          </cell>
          <cell r="R298">
            <v>1168094.1399999999</v>
          </cell>
          <cell r="S298">
            <v>3435776.05</v>
          </cell>
          <cell r="U298">
            <v>3251568.02</v>
          </cell>
        </row>
        <row r="299">
          <cell r="A299" t="str">
            <v>ITAMBACURI2013</v>
          </cell>
          <cell r="B299" t="str">
            <v>ITAMBACURI</v>
          </cell>
          <cell r="C299">
            <v>2013</v>
          </cell>
          <cell r="D299">
            <v>38136759.109999999</v>
          </cell>
          <cell r="E299">
            <v>1394444.6</v>
          </cell>
          <cell r="F299">
            <v>1068920.46</v>
          </cell>
          <cell r="G299">
            <v>57217.75</v>
          </cell>
          <cell r="H299">
            <v>294660.90999999997</v>
          </cell>
          <cell r="I299">
            <v>588182.18000000005</v>
          </cell>
          <cell r="J299">
            <v>33637496.850000001</v>
          </cell>
          <cell r="K299">
            <v>10409897.99</v>
          </cell>
          <cell r="M299">
            <v>3428862.4999999995</v>
          </cell>
          <cell r="N299">
            <v>492176.91000000003</v>
          </cell>
          <cell r="P299">
            <v>262970.43</v>
          </cell>
          <cell r="Q299">
            <v>1077104.17</v>
          </cell>
          <cell r="R299">
            <v>697976.72</v>
          </cell>
          <cell r="S299">
            <v>287127.45</v>
          </cell>
          <cell r="T299">
            <v>0</v>
          </cell>
        </row>
        <row r="300">
          <cell r="A300" t="str">
            <v>ITAMBACURI2014</v>
          </cell>
          <cell r="B300" t="str">
            <v>ITAMBACURI</v>
          </cell>
          <cell r="C300">
            <v>2014</v>
          </cell>
          <cell r="D300">
            <v>44592215.310000002</v>
          </cell>
          <cell r="E300">
            <v>1468474.25</v>
          </cell>
          <cell r="F300">
            <v>1261679.3600000001</v>
          </cell>
          <cell r="G300">
            <v>97613.13</v>
          </cell>
          <cell r="H300">
            <v>419694.66</v>
          </cell>
          <cell r="I300">
            <v>667190.46</v>
          </cell>
          <cell r="J300">
            <v>41255680.439999998</v>
          </cell>
          <cell r="K300">
            <v>11227370.050000001</v>
          </cell>
          <cell r="M300">
            <v>3456044.85</v>
          </cell>
          <cell r="N300">
            <v>557134.97</v>
          </cell>
          <cell r="P300">
            <v>472865.18</v>
          </cell>
          <cell r="Q300">
            <v>1607279.14</v>
          </cell>
          <cell r="R300">
            <v>687229.14</v>
          </cell>
          <cell r="S300">
            <v>863200</v>
          </cell>
          <cell r="U300">
            <v>3722561.6</v>
          </cell>
        </row>
        <row r="301">
          <cell r="A301" t="str">
            <v>DIONÍSIO CERQUEIRA2002</v>
          </cell>
          <cell r="B301" t="str">
            <v>DIONÍSIO CERQUEIRA</v>
          </cell>
          <cell r="C301">
            <v>2002</v>
          </cell>
          <cell r="D301">
            <v>7042132.6100000003</v>
          </cell>
          <cell r="E301">
            <v>479860.61</v>
          </cell>
          <cell r="F301">
            <v>342404.5</v>
          </cell>
          <cell r="G301">
            <v>131161.85</v>
          </cell>
          <cell r="H301">
            <v>77651.05</v>
          </cell>
          <cell r="I301">
            <v>0</v>
          </cell>
          <cell r="J301">
            <v>6161783.1799999997</v>
          </cell>
          <cell r="K301">
            <v>2620331.65</v>
          </cell>
          <cell r="M301">
            <v>1094629.3699999999</v>
          </cell>
          <cell r="N301">
            <v>116801.78</v>
          </cell>
          <cell r="O301">
            <v>584232.06000000006</v>
          </cell>
          <cell r="P301">
            <v>322586.23</v>
          </cell>
          <cell r="Q301">
            <v>438185.67</v>
          </cell>
          <cell r="R301">
            <v>47712</v>
          </cell>
          <cell r="S301">
            <v>342338.56</v>
          </cell>
          <cell r="T301">
            <v>0</v>
          </cell>
          <cell r="U301">
            <v>655580.63</v>
          </cell>
        </row>
        <row r="302">
          <cell r="A302" t="str">
            <v>DIONÍSIO CERQUEIRA2003</v>
          </cell>
          <cell r="B302" t="str">
            <v>DIONÍSIO CERQUEIRA</v>
          </cell>
          <cell r="C302">
            <v>2003</v>
          </cell>
          <cell r="D302">
            <v>8226246.6699999999</v>
          </cell>
          <cell r="E302">
            <v>600976.81999999995</v>
          </cell>
          <cell r="F302">
            <v>379207.65</v>
          </cell>
          <cell r="G302">
            <v>152370.82</v>
          </cell>
          <cell r="H302">
            <v>84867.55</v>
          </cell>
          <cell r="I302">
            <v>83534.03</v>
          </cell>
          <cell r="J302">
            <v>7231279.6500000004</v>
          </cell>
          <cell r="K302">
            <v>2671567.48</v>
          </cell>
          <cell r="M302">
            <v>1326956.7400000002</v>
          </cell>
          <cell r="N302">
            <v>131494.07</v>
          </cell>
          <cell r="O302">
            <v>642759.46</v>
          </cell>
          <cell r="P302">
            <v>227515.08</v>
          </cell>
          <cell r="Q302">
            <v>964046.1</v>
          </cell>
          <cell r="R302">
            <v>0</v>
          </cell>
          <cell r="S302">
            <v>839615.75</v>
          </cell>
          <cell r="T302">
            <v>0</v>
          </cell>
          <cell r="U302">
            <v>713593.7</v>
          </cell>
        </row>
        <row r="303">
          <cell r="A303" t="str">
            <v>DIONÍSIO CERQUEIRA2004</v>
          </cell>
          <cell r="B303" t="str">
            <v>DIONÍSIO CERQUEIRA</v>
          </cell>
          <cell r="C303">
            <v>2004</v>
          </cell>
          <cell r="D303">
            <v>9177573.3000000007</v>
          </cell>
          <cell r="E303">
            <v>514572.77</v>
          </cell>
          <cell r="F303">
            <v>388929.2</v>
          </cell>
          <cell r="G303">
            <v>119509.62</v>
          </cell>
          <cell r="H303">
            <v>117770.29</v>
          </cell>
          <cell r="I303">
            <v>201144.31</v>
          </cell>
          <cell r="J303">
            <v>8195479.6600000001</v>
          </cell>
          <cell r="K303">
            <v>2871268.51</v>
          </cell>
          <cell r="M303">
            <v>1591013.9500000002</v>
          </cell>
          <cell r="N303">
            <v>163239.28</v>
          </cell>
          <cell r="O303">
            <v>700708.86</v>
          </cell>
          <cell r="P303">
            <v>186123.29</v>
          </cell>
          <cell r="Q303">
            <v>1231052.71</v>
          </cell>
          <cell r="R303">
            <v>216081.58</v>
          </cell>
          <cell r="S303">
            <v>965967.03</v>
          </cell>
          <cell r="T303">
            <v>0</v>
          </cell>
          <cell r="U303">
            <v>793988.12</v>
          </cell>
        </row>
        <row r="304">
          <cell r="A304" t="str">
            <v>DIONÍSIO CERQUEIRA2005</v>
          </cell>
          <cell r="B304" t="str">
            <v>DIONÍSIO CERQUEIRA</v>
          </cell>
          <cell r="C304">
            <v>2005</v>
          </cell>
          <cell r="D304">
            <v>10350054.390000001</v>
          </cell>
          <cell r="E304">
            <v>774595.3</v>
          </cell>
          <cell r="F304">
            <v>575476.59</v>
          </cell>
          <cell r="G304">
            <v>153771.24</v>
          </cell>
          <cell r="H304">
            <v>157402.72</v>
          </cell>
          <cell r="I304">
            <v>239494.91</v>
          </cell>
          <cell r="J304">
            <v>9084303.1500000004</v>
          </cell>
          <cell r="K304">
            <v>3499231.63</v>
          </cell>
          <cell r="M304">
            <v>1773862.02</v>
          </cell>
          <cell r="N304">
            <v>231388.73</v>
          </cell>
          <cell r="O304">
            <v>765742.41</v>
          </cell>
          <cell r="P304">
            <v>166961.47</v>
          </cell>
          <cell r="Q304">
            <v>806846.28</v>
          </cell>
          <cell r="R304">
            <v>205845.48</v>
          </cell>
          <cell r="S304">
            <v>560113.92000000004</v>
          </cell>
          <cell r="T304">
            <v>0</v>
          </cell>
          <cell r="U304">
            <v>936182.31</v>
          </cell>
        </row>
        <row r="305">
          <cell r="A305" t="str">
            <v>DIONÍSIO CERQUEIRA2006</v>
          </cell>
          <cell r="B305" t="str">
            <v>DIONÍSIO CERQUEIRA</v>
          </cell>
          <cell r="C305">
            <v>2006</v>
          </cell>
          <cell r="D305">
            <v>12259637.9</v>
          </cell>
          <cell r="E305">
            <v>825204.22</v>
          </cell>
          <cell r="F305">
            <v>588061.12</v>
          </cell>
          <cell r="G305">
            <v>159299.37</v>
          </cell>
          <cell r="H305">
            <v>212513.03</v>
          </cell>
          <cell r="I305">
            <v>311993.36</v>
          </cell>
          <cell r="J305">
            <v>10767296</v>
          </cell>
          <cell r="K305">
            <v>3783587.81</v>
          </cell>
          <cell r="M305">
            <v>1740166.27</v>
          </cell>
          <cell r="N305">
            <v>274879.52</v>
          </cell>
          <cell r="O305">
            <v>1003702.31</v>
          </cell>
          <cell r="P305">
            <v>275630.96999999997</v>
          </cell>
          <cell r="Q305">
            <v>761174.29</v>
          </cell>
          <cell r="R305">
            <v>0</v>
          </cell>
          <cell r="S305">
            <v>613802.30000000005</v>
          </cell>
          <cell r="T305">
            <v>0</v>
          </cell>
          <cell r="U305">
            <v>988978.27</v>
          </cell>
        </row>
        <row r="306">
          <cell r="A306" t="str">
            <v>DIONÍSIO CERQUEIRA2007</v>
          </cell>
          <cell r="B306" t="str">
            <v>DIONÍSIO CERQUEIRA</v>
          </cell>
          <cell r="C306">
            <v>2007</v>
          </cell>
          <cell r="D306">
            <v>13243295.48</v>
          </cell>
          <cell r="E306">
            <v>987761.19</v>
          </cell>
          <cell r="F306">
            <v>790009.46</v>
          </cell>
          <cell r="G306">
            <v>175095.81</v>
          </cell>
          <cell r="H306">
            <v>267637.38</v>
          </cell>
          <cell r="I306">
            <v>348368.32</v>
          </cell>
          <cell r="J306">
            <v>11571792.75</v>
          </cell>
          <cell r="K306">
            <v>4248911.4800000004</v>
          </cell>
          <cell r="M306">
            <v>1721386.44</v>
          </cell>
          <cell r="N306">
            <v>297144.33999999997</v>
          </cell>
          <cell r="O306">
            <v>1214316.5</v>
          </cell>
          <cell r="P306">
            <v>229851.14</v>
          </cell>
          <cell r="Q306">
            <v>360519.82</v>
          </cell>
          <cell r="R306">
            <v>0</v>
          </cell>
          <cell r="S306">
            <v>341309.23</v>
          </cell>
          <cell r="T306">
            <v>0</v>
          </cell>
          <cell r="U306">
            <v>1221408.1299999999</v>
          </cell>
        </row>
        <row r="307">
          <cell r="A307" t="str">
            <v>DIONÍSIO CERQUEIRA2008</v>
          </cell>
          <cell r="B307" t="str">
            <v>DIONÍSIO CERQUEIRA</v>
          </cell>
          <cell r="C307">
            <v>2008</v>
          </cell>
          <cell r="D307">
            <v>16831287.260000002</v>
          </cell>
          <cell r="E307">
            <v>904616.7</v>
          </cell>
          <cell r="F307">
            <v>683456.23</v>
          </cell>
          <cell r="G307">
            <v>189290.16</v>
          </cell>
          <cell r="H307">
            <v>281969.49</v>
          </cell>
          <cell r="I307">
            <v>270616.95</v>
          </cell>
          <cell r="J307">
            <v>14896511.109999999</v>
          </cell>
          <cell r="K307">
            <v>5486094.4100000001</v>
          </cell>
          <cell r="M307">
            <v>1953855.44</v>
          </cell>
          <cell r="N307">
            <v>323973.37</v>
          </cell>
          <cell r="O307">
            <v>1700687.67</v>
          </cell>
          <cell r="P307">
            <v>477205.46</v>
          </cell>
          <cell r="Q307">
            <v>1664121.01</v>
          </cell>
          <cell r="R307">
            <v>0</v>
          </cell>
          <cell r="S307">
            <v>1540397.79</v>
          </cell>
          <cell r="T307">
            <v>0</v>
          </cell>
          <cell r="U307">
            <v>1676461.44</v>
          </cell>
        </row>
        <row r="308">
          <cell r="A308" t="str">
            <v>DIONÍSIO CERQUEIRA2009</v>
          </cell>
          <cell r="B308" t="str">
            <v>DIONÍSIO CERQUEIRA</v>
          </cell>
          <cell r="C308">
            <v>2009</v>
          </cell>
          <cell r="D308">
            <v>16336209.130000001</v>
          </cell>
          <cell r="E308">
            <v>1456062.07</v>
          </cell>
          <cell r="F308">
            <v>1161897.53</v>
          </cell>
          <cell r="G308">
            <v>209141.58</v>
          </cell>
          <cell r="H308">
            <v>350487.85</v>
          </cell>
          <cell r="I308">
            <v>264822.81</v>
          </cell>
          <cell r="J308">
            <v>14100046.18</v>
          </cell>
          <cell r="K308">
            <v>5161642.05</v>
          </cell>
          <cell r="M308">
            <v>2315816.62</v>
          </cell>
          <cell r="N308">
            <v>378659.48</v>
          </cell>
          <cell r="O308">
            <v>2000311.31</v>
          </cell>
          <cell r="P308">
            <v>310071</v>
          </cell>
          <cell r="Q308">
            <v>1537579.37</v>
          </cell>
          <cell r="R308">
            <v>0</v>
          </cell>
          <cell r="S308">
            <v>1452636.19</v>
          </cell>
          <cell r="T308">
            <v>0</v>
          </cell>
          <cell r="U308">
            <v>0</v>
          </cell>
        </row>
        <row r="309">
          <cell r="A309" t="str">
            <v>DIONÍSIO CERQUEIRA2010</v>
          </cell>
          <cell r="B309" t="str">
            <v>DIONÍSIO CERQUEIRA</v>
          </cell>
          <cell r="C309">
            <v>2010</v>
          </cell>
          <cell r="D309">
            <v>20562319.780000001</v>
          </cell>
          <cell r="E309">
            <v>1573490.45</v>
          </cell>
          <cell r="F309">
            <v>1193574.6299999999</v>
          </cell>
          <cell r="G309">
            <v>216550.19</v>
          </cell>
          <cell r="H309">
            <v>472341.09</v>
          </cell>
          <cell r="I309">
            <v>62188.85</v>
          </cell>
          <cell r="J309">
            <v>18240899.34</v>
          </cell>
          <cell r="K309">
            <v>5522169.5</v>
          </cell>
          <cell r="M309">
            <v>2954048.5999999996</v>
          </cell>
          <cell r="N309">
            <v>448138.01</v>
          </cell>
          <cell r="O309">
            <v>2346420.06</v>
          </cell>
          <cell r="P309">
            <v>420813.23</v>
          </cell>
          <cell r="Q309">
            <v>5243266.8</v>
          </cell>
          <cell r="R309">
            <v>0</v>
          </cell>
          <cell r="S309">
            <v>4806771.21</v>
          </cell>
          <cell r="T309">
            <v>0</v>
          </cell>
          <cell r="U309">
            <v>2183048.58</v>
          </cell>
        </row>
        <row r="310">
          <cell r="A310" t="str">
            <v>DIONÍSIO CERQUEIRA2011</v>
          </cell>
          <cell r="B310" t="str">
            <v>DIONÍSIO CERQUEIRA</v>
          </cell>
          <cell r="C310">
            <v>2011</v>
          </cell>
          <cell r="D310">
            <v>24979124.010000002</v>
          </cell>
          <cell r="E310">
            <v>2110166.17</v>
          </cell>
          <cell r="F310">
            <v>1718786.32</v>
          </cell>
          <cell r="G310">
            <v>324355.21999999997</v>
          </cell>
          <cell r="H310">
            <v>654510</v>
          </cell>
          <cell r="I310">
            <v>81570.66</v>
          </cell>
          <cell r="J310">
            <v>22147947.350000001</v>
          </cell>
          <cell r="K310">
            <v>6727163.0499999998</v>
          </cell>
          <cell r="M310">
            <v>3582348.5500000003</v>
          </cell>
          <cell r="N310">
            <v>531004.81999999995</v>
          </cell>
          <cell r="O310">
            <v>2618099.44</v>
          </cell>
          <cell r="P310">
            <v>233077.15</v>
          </cell>
          <cell r="Q310">
            <v>1968672.07</v>
          </cell>
          <cell r="R310">
            <v>0</v>
          </cell>
          <cell r="S310">
            <v>1356231.59</v>
          </cell>
          <cell r="T310">
            <v>0</v>
          </cell>
          <cell r="U310">
            <v>2648054.62</v>
          </cell>
        </row>
        <row r="311">
          <cell r="A311" t="str">
            <v>DIONÍSIO CERQUEIRA2012</v>
          </cell>
          <cell r="B311" t="str">
            <v>DIONÍSIO CERQUEIRA</v>
          </cell>
          <cell r="C311">
            <v>2012</v>
          </cell>
          <cell r="D311">
            <v>24851921.920000002</v>
          </cell>
          <cell r="E311">
            <v>3709686.26</v>
          </cell>
          <cell r="F311">
            <v>2155711.0299999998</v>
          </cell>
          <cell r="G311">
            <v>407504.84</v>
          </cell>
          <cell r="H311">
            <v>934033.63</v>
          </cell>
          <cell r="I311">
            <v>104390.42</v>
          </cell>
          <cell r="J311">
            <v>20126744.66</v>
          </cell>
          <cell r="K311">
            <v>6921643.5599999996</v>
          </cell>
          <cell r="M311">
            <v>3790062.3600000003</v>
          </cell>
          <cell r="N311">
            <v>650640.15</v>
          </cell>
          <cell r="O311">
            <v>2883814.43</v>
          </cell>
          <cell r="P311">
            <v>297071.84999999998</v>
          </cell>
          <cell r="Q311">
            <v>13595497.25</v>
          </cell>
          <cell r="R311">
            <v>0</v>
          </cell>
          <cell r="S311">
            <v>13168102.26</v>
          </cell>
          <cell r="T311">
            <v>0</v>
          </cell>
          <cell r="U311">
            <v>0</v>
          </cell>
        </row>
        <row r="312">
          <cell r="A312" t="str">
            <v>DIONÍSIO CERQUEIRA2013</v>
          </cell>
          <cell r="B312" t="str">
            <v>DIONÍSIO CERQUEIRA</v>
          </cell>
          <cell r="C312">
            <v>2013</v>
          </cell>
          <cell r="D312">
            <v>31524224.149999999</v>
          </cell>
          <cell r="E312">
            <v>3217563.7</v>
          </cell>
          <cell r="F312">
            <v>2706035.42</v>
          </cell>
          <cell r="G312">
            <v>606067.93999999994</v>
          </cell>
          <cell r="H312">
            <v>1063984.53</v>
          </cell>
          <cell r="I312">
            <v>166138.6</v>
          </cell>
          <cell r="J312">
            <v>27009957.170000002</v>
          </cell>
          <cell r="K312">
            <v>7423257.6799999997</v>
          </cell>
          <cell r="M312">
            <v>4136885.2800000003</v>
          </cell>
          <cell r="N312">
            <v>723700.03</v>
          </cell>
          <cell r="O312">
            <v>3826166.31</v>
          </cell>
          <cell r="P312">
            <v>543262.07999999996</v>
          </cell>
          <cell r="Q312">
            <v>12018175.59</v>
          </cell>
          <cell r="R312">
            <v>0</v>
          </cell>
          <cell r="S312">
            <v>11953352.039999999</v>
          </cell>
          <cell r="T312">
            <v>0</v>
          </cell>
        </row>
        <row r="313">
          <cell r="A313" t="str">
            <v>DIONÍSIO CERQUEIRA2014</v>
          </cell>
          <cell r="B313" t="str">
            <v>DIONÍSIO CERQUEIRA</v>
          </cell>
          <cell r="C313">
            <v>2014</v>
          </cell>
          <cell r="D313">
            <v>35704045.109999999</v>
          </cell>
          <cell r="E313">
            <v>3747949.01</v>
          </cell>
          <cell r="F313">
            <v>3156007.3</v>
          </cell>
          <cell r="G313">
            <v>511258.08</v>
          </cell>
          <cell r="H313">
            <v>1263595.07</v>
          </cell>
          <cell r="I313">
            <v>184913.25</v>
          </cell>
          <cell r="J313">
            <v>27959201.460000001</v>
          </cell>
          <cell r="K313">
            <v>7956273.3099999996</v>
          </cell>
          <cell r="M313">
            <v>4981611.76</v>
          </cell>
          <cell r="N313">
            <v>845745.7</v>
          </cell>
          <cell r="P313">
            <v>1829649.46</v>
          </cell>
          <cell r="Q313">
            <v>6087520.1900000004</v>
          </cell>
          <cell r="S313">
            <v>5837130.2000000002</v>
          </cell>
        </row>
        <row r="314">
          <cell r="A314" t="str">
            <v>ASSIS CHATEAUBRIAND2002</v>
          </cell>
          <cell r="B314" t="str">
            <v>ASSIS CHATEAUBRIAND</v>
          </cell>
          <cell r="C314">
            <v>2002</v>
          </cell>
          <cell r="D314">
            <v>19003983.969999999</v>
          </cell>
          <cell r="E314">
            <v>1915415.57</v>
          </cell>
          <cell r="F314">
            <v>1413447.5</v>
          </cell>
          <cell r="G314">
            <v>558519.75</v>
          </cell>
          <cell r="H314">
            <v>398012.17</v>
          </cell>
          <cell r="I314">
            <v>30369.39</v>
          </cell>
          <cell r="J314">
            <v>15912989.369999999</v>
          </cell>
          <cell r="K314">
            <v>5042199.72</v>
          </cell>
          <cell r="M314">
            <v>4701047.8199999994</v>
          </cell>
          <cell r="N314">
            <v>487155.28</v>
          </cell>
          <cell r="O314">
            <v>2156092.64</v>
          </cell>
          <cell r="P314">
            <v>657455.06999999995</v>
          </cell>
          <cell r="Q314">
            <v>1065261.23</v>
          </cell>
          <cell r="R314">
            <v>0</v>
          </cell>
          <cell r="S314">
            <v>929997.12</v>
          </cell>
          <cell r="T314">
            <v>0</v>
          </cell>
          <cell r="U314">
            <v>1806064.76</v>
          </cell>
        </row>
        <row r="315">
          <cell r="A315" t="str">
            <v>ASSIS CHATEAUBRIAND2003</v>
          </cell>
          <cell r="B315" t="str">
            <v>ASSIS CHATEAUBRIAND</v>
          </cell>
          <cell r="C315">
            <v>2003</v>
          </cell>
          <cell r="D315">
            <v>22467000</v>
          </cell>
          <cell r="E315">
            <v>2334000</v>
          </cell>
          <cell r="F315">
            <v>1709000</v>
          </cell>
          <cell r="G315">
            <v>654000</v>
          </cell>
          <cell r="H315">
            <v>425000</v>
          </cell>
          <cell r="I315">
            <v>472000</v>
          </cell>
          <cell r="J315">
            <v>17166000</v>
          </cell>
          <cell r="K315">
            <v>5073315.17</v>
          </cell>
          <cell r="M315">
            <v>5312000</v>
          </cell>
          <cell r="N315">
            <v>625000</v>
          </cell>
          <cell r="O315">
            <v>2336000</v>
          </cell>
          <cell r="P315">
            <v>1931000</v>
          </cell>
          <cell r="Q315">
            <v>303000</v>
          </cell>
          <cell r="R315">
            <v>0</v>
          </cell>
          <cell r="S315">
            <v>276000</v>
          </cell>
          <cell r="T315">
            <v>0</v>
          </cell>
          <cell r="U315">
            <v>1921000</v>
          </cell>
        </row>
        <row r="316">
          <cell r="A316" t="str">
            <v>ASSIS CHATEAUBRIAND2004</v>
          </cell>
          <cell r="B316" t="str">
            <v>ASSIS CHATEAUBRIAND</v>
          </cell>
          <cell r="C316">
            <v>2004</v>
          </cell>
          <cell r="D316">
            <v>26360799</v>
          </cell>
          <cell r="E316">
            <v>2847262.93</v>
          </cell>
          <cell r="F316">
            <v>2200970.7000000002</v>
          </cell>
          <cell r="G316">
            <v>776558.21</v>
          </cell>
          <cell r="H316">
            <v>700505.66</v>
          </cell>
          <cell r="I316">
            <v>1495417.72</v>
          </cell>
          <cell r="J316">
            <v>20793788.260000002</v>
          </cell>
          <cell r="K316">
            <v>5393991.0800000001</v>
          </cell>
          <cell r="M316">
            <v>7148014.4900000002</v>
          </cell>
          <cell r="N316">
            <v>730418.55</v>
          </cell>
          <cell r="O316">
            <v>2546267.69</v>
          </cell>
          <cell r="P316">
            <v>922399.56</v>
          </cell>
          <cell r="Q316">
            <v>2009128.97</v>
          </cell>
          <cell r="R316">
            <v>885721.47</v>
          </cell>
          <cell r="S316">
            <v>1097902.5</v>
          </cell>
          <cell r="T316">
            <v>0</v>
          </cell>
          <cell r="U316">
            <v>2359056.52</v>
          </cell>
        </row>
        <row r="317">
          <cell r="A317" t="str">
            <v>ASSIS CHATEAUBRIAND2005</v>
          </cell>
          <cell r="B317" t="str">
            <v>ASSIS CHATEAUBRIAND</v>
          </cell>
          <cell r="C317">
            <v>2005</v>
          </cell>
          <cell r="D317">
            <v>28855514.640000001</v>
          </cell>
          <cell r="E317">
            <v>2983961.87</v>
          </cell>
          <cell r="F317">
            <v>2244583.17</v>
          </cell>
          <cell r="G317">
            <v>766137.78</v>
          </cell>
          <cell r="H317">
            <v>653624.29</v>
          </cell>
          <cell r="I317">
            <v>835534.78</v>
          </cell>
          <cell r="J317">
            <v>24029697.149999999</v>
          </cell>
          <cell r="K317">
            <v>5990651.1699999999</v>
          </cell>
          <cell r="M317">
            <v>8850388.6899999995</v>
          </cell>
          <cell r="N317">
            <v>796843.8</v>
          </cell>
          <cell r="O317">
            <v>2759660.45</v>
          </cell>
          <cell r="P317">
            <v>510312.12</v>
          </cell>
          <cell r="Q317">
            <v>414497.83</v>
          </cell>
          <cell r="R317">
            <v>3040</v>
          </cell>
          <cell r="S317">
            <v>409957.83</v>
          </cell>
          <cell r="T317">
            <v>0</v>
          </cell>
          <cell r="U317">
            <v>2734558.76</v>
          </cell>
        </row>
        <row r="318">
          <cell r="A318" t="str">
            <v>ASSIS CHATEAUBRIAND2006</v>
          </cell>
          <cell r="B318" t="str">
            <v>ASSIS CHATEAUBRIAND</v>
          </cell>
          <cell r="C318">
            <v>2006</v>
          </cell>
          <cell r="D318">
            <v>29858726.640000001</v>
          </cell>
          <cell r="E318">
            <v>2545392.9300000002</v>
          </cell>
          <cell r="F318">
            <v>1940121.5</v>
          </cell>
          <cell r="G318">
            <v>762402.04</v>
          </cell>
          <cell r="H318">
            <v>725017.11</v>
          </cell>
          <cell r="I318">
            <v>919831.13</v>
          </cell>
          <cell r="J318">
            <v>24342748.32</v>
          </cell>
          <cell r="K318">
            <v>6285990.9400000004</v>
          </cell>
          <cell r="M318">
            <v>8767410.1500000004</v>
          </cell>
          <cell r="N318">
            <v>855233.29</v>
          </cell>
          <cell r="O318">
            <v>2772618.48</v>
          </cell>
          <cell r="P318">
            <v>1568959.11</v>
          </cell>
          <cell r="Q318">
            <v>1248254.24</v>
          </cell>
          <cell r="R318">
            <v>516794.48</v>
          </cell>
          <cell r="S318">
            <v>731459.76</v>
          </cell>
          <cell r="T318">
            <v>0</v>
          </cell>
          <cell r="U318">
            <v>2734148</v>
          </cell>
        </row>
        <row r="319">
          <cell r="A319" t="str">
            <v>ASSIS CHATEAUBRIAND2007</v>
          </cell>
          <cell r="B319" t="str">
            <v>ASSIS CHATEAUBRIAND</v>
          </cell>
          <cell r="C319">
            <v>2007</v>
          </cell>
          <cell r="D319">
            <v>31849705.48</v>
          </cell>
          <cell r="E319">
            <v>2985787.26</v>
          </cell>
          <cell r="F319">
            <v>2313620.02</v>
          </cell>
          <cell r="G319">
            <v>812069.65</v>
          </cell>
          <cell r="H319">
            <v>751172.33</v>
          </cell>
          <cell r="I319">
            <v>997329.69</v>
          </cell>
          <cell r="J319">
            <v>24994052.760000002</v>
          </cell>
          <cell r="K319">
            <v>6845079.04</v>
          </cell>
          <cell r="M319">
            <v>8012178.4199999999</v>
          </cell>
          <cell r="N319">
            <v>964110.49</v>
          </cell>
          <cell r="O319">
            <v>3049727.93</v>
          </cell>
          <cell r="P319">
            <v>2569693.4</v>
          </cell>
          <cell r="Q319">
            <v>2437251.23</v>
          </cell>
          <cell r="R319">
            <v>1528730.09</v>
          </cell>
          <cell r="S319">
            <v>893221.14</v>
          </cell>
          <cell r="T319">
            <v>0</v>
          </cell>
          <cell r="U319">
            <v>3131824.8</v>
          </cell>
        </row>
        <row r="320">
          <cell r="A320" t="str">
            <v>ASSIS CHATEAUBRIAND2008</v>
          </cell>
          <cell r="B320" t="str">
            <v>ASSIS CHATEAUBRIAND</v>
          </cell>
          <cell r="C320">
            <v>2008</v>
          </cell>
          <cell r="D320">
            <v>37811112.439999998</v>
          </cell>
          <cell r="E320">
            <v>3889229.57</v>
          </cell>
          <cell r="F320">
            <v>3156760.83</v>
          </cell>
          <cell r="G320">
            <v>854597.62</v>
          </cell>
          <cell r="H320">
            <v>1057617.51</v>
          </cell>
          <cell r="I320">
            <v>1129956.1399999999</v>
          </cell>
          <cell r="J320">
            <v>31484852.710000001</v>
          </cell>
          <cell r="K320">
            <v>10726376.83</v>
          </cell>
          <cell r="M320">
            <v>8411523.75</v>
          </cell>
          <cell r="N320">
            <v>1129865.67</v>
          </cell>
          <cell r="O320">
            <v>4263649.0599999996</v>
          </cell>
          <cell r="P320">
            <v>894973.89</v>
          </cell>
          <cell r="Q320">
            <v>2614787.5299999998</v>
          </cell>
          <cell r="R320">
            <v>819864.4</v>
          </cell>
          <cell r="S320">
            <v>1794923.13</v>
          </cell>
          <cell r="T320">
            <v>0</v>
          </cell>
          <cell r="U320">
            <v>4348620.3899999997</v>
          </cell>
        </row>
        <row r="321">
          <cell r="A321" t="str">
            <v>ASSIS CHATEAUBRIAND2009</v>
          </cell>
          <cell r="B321" t="str">
            <v>ASSIS CHATEAUBRIAND</v>
          </cell>
          <cell r="C321">
            <v>2009</v>
          </cell>
          <cell r="D321">
            <v>41445582.009999998</v>
          </cell>
          <cell r="E321">
            <v>3593611.59</v>
          </cell>
          <cell r="F321">
            <v>2804111.9</v>
          </cell>
          <cell r="G321">
            <v>924296.31</v>
          </cell>
          <cell r="H321">
            <v>1033981.62</v>
          </cell>
          <cell r="I321">
            <v>1088008.6000000001</v>
          </cell>
          <cell r="J321">
            <v>34367668.289999999</v>
          </cell>
          <cell r="K321">
            <v>10036881.949999999</v>
          </cell>
          <cell r="M321">
            <v>9048069.8899999987</v>
          </cell>
          <cell r="N321">
            <v>1276149.33</v>
          </cell>
          <cell r="O321">
            <v>5357872.24</v>
          </cell>
          <cell r="P321">
            <v>1773514.49</v>
          </cell>
          <cell r="Q321">
            <v>3472221.82</v>
          </cell>
          <cell r="R321">
            <v>1039442.05</v>
          </cell>
          <cell r="S321">
            <v>2219672.77</v>
          </cell>
          <cell r="T321">
            <v>0</v>
          </cell>
          <cell r="U321">
            <v>5060991.6100000003</v>
          </cell>
        </row>
        <row r="322">
          <cell r="A322" t="str">
            <v>ASSIS CHATEAUBRIAND2010</v>
          </cell>
          <cell r="B322" t="str">
            <v>ASSIS CHATEAUBRIAND</v>
          </cell>
          <cell r="C322">
            <v>2010</v>
          </cell>
          <cell r="D322">
            <v>47415744.189999998</v>
          </cell>
          <cell r="E322">
            <v>4167182.16</v>
          </cell>
          <cell r="F322">
            <v>3200742.57</v>
          </cell>
          <cell r="G322">
            <v>1031140.92</v>
          </cell>
          <cell r="H322">
            <v>1246398.31</v>
          </cell>
          <cell r="I322">
            <v>1201763.51</v>
          </cell>
          <cell r="J322">
            <v>39528875.329999998</v>
          </cell>
          <cell r="K322">
            <v>10786904.210000001</v>
          </cell>
          <cell r="M322">
            <v>11712344.800000001</v>
          </cell>
          <cell r="N322">
            <v>1350585.16</v>
          </cell>
          <cell r="O322">
            <v>6089526.4199999999</v>
          </cell>
          <cell r="P322">
            <v>2027881.4</v>
          </cell>
          <cell r="Q322">
            <v>1229621.8600000001</v>
          </cell>
          <cell r="R322">
            <v>448346.22</v>
          </cell>
          <cell r="S322">
            <v>781275.64</v>
          </cell>
          <cell r="T322">
            <v>0</v>
          </cell>
          <cell r="U322">
            <v>5949762.9299999997</v>
          </cell>
        </row>
        <row r="323">
          <cell r="A323" t="str">
            <v>ASSIS CHATEAUBRIAND2011</v>
          </cell>
          <cell r="B323" t="str">
            <v>ASSIS CHATEAUBRIAND</v>
          </cell>
          <cell r="C323">
            <v>2011</v>
          </cell>
          <cell r="D323">
            <v>55038918.670000002</v>
          </cell>
          <cell r="E323">
            <v>5500667.8799999999</v>
          </cell>
          <cell r="F323">
            <v>4310056.74</v>
          </cell>
          <cell r="G323">
            <v>1222102.51</v>
          </cell>
          <cell r="H323">
            <v>1447594.29</v>
          </cell>
          <cell r="I323">
            <v>1253587.77</v>
          </cell>
          <cell r="J323">
            <v>45265590.100000001</v>
          </cell>
          <cell r="K323">
            <v>13237214.109999999</v>
          </cell>
          <cell r="M323">
            <v>12464294.07</v>
          </cell>
          <cell r="N323">
            <v>1569877.14</v>
          </cell>
          <cell r="O323">
            <v>7151775.54</v>
          </cell>
          <cell r="P323">
            <v>2314227.4900000002</v>
          </cell>
          <cell r="Q323">
            <v>1414476.53</v>
          </cell>
          <cell r="R323">
            <v>91853.78</v>
          </cell>
          <cell r="S323">
            <v>1242895.3999999999</v>
          </cell>
          <cell r="T323">
            <v>0</v>
          </cell>
          <cell r="U323">
            <v>6782026.0099999998</v>
          </cell>
        </row>
        <row r="324">
          <cell r="A324" t="str">
            <v>ASSIS CHATEAUBRIAND2012</v>
          </cell>
          <cell r="B324" t="str">
            <v>ASSIS CHATEAUBRIAND</v>
          </cell>
          <cell r="C324">
            <v>2012</v>
          </cell>
          <cell r="D324">
            <v>58500031.810000002</v>
          </cell>
          <cell r="E324">
            <v>5812962.3300000001</v>
          </cell>
          <cell r="F324">
            <v>4537150.6500000004</v>
          </cell>
          <cell r="G324">
            <v>1317766.25</v>
          </cell>
          <cell r="H324">
            <v>1625848.74</v>
          </cell>
          <cell r="I324">
            <v>1465555.98</v>
          </cell>
          <cell r="J324">
            <v>48354421.740000002</v>
          </cell>
          <cell r="K324">
            <v>13641678.460000001</v>
          </cell>
          <cell r="M324">
            <v>13896653.720000003</v>
          </cell>
          <cell r="N324">
            <v>1792998.7500000002</v>
          </cell>
          <cell r="O324">
            <v>7417970.4400000004</v>
          </cell>
          <cell r="P324">
            <v>1935128.54</v>
          </cell>
          <cell r="Q324">
            <v>3991587.49</v>
          </cell>
          <cell r="R324">
            <v>1614239.16</v>
          </cell>
          <cell r="S324">
            <v>2332236.0299999998</v>
          </cell>
          <cell r="T324">
            <v>0</v>
          </cell>
          <cell r="U324">
            <v>7278831.21</v>
          </cell>
        </row>
        <row r="325">
          <cell r="A325" t="str">
            <v>ASSIS CHATEAUBRIAND2013</v>
          </cell>
          <cell r="B325" t="str">
            <v>ASSIS CHATEAUBRIAND</v>
          </cell>
          <cell r="C325">
            <v>2013</v>
          </cell>
          <cell r="D325">
            <v>69332633.400000006</v>
          </cell>
          <cell r="E325">
            <v>7716260.3700000001</v>
          </cell>
          <cell r="F325">
            <v>5558472.0899999999</v>
          </cell>
          <cell r="G325">
            <v>1910169.1</v>
          </cell>
          <cell r="H325">
            <v>1915867.26</v>
          </cell>
          <cell r="I325">
            <v>1660579</v>
          </cell>
          <cell r="J325">
            <v>56261224.590000004</v>
          </cell>
          <cell r="K325">
            <v>14661035.75</v>
          </cell>
          <cell r="M325">
            <v>17340329.809999999</v>
          </cell>
          <cell r="N325">
            <v>2000853.9300000002</v>
          </cell>
          <cell r="O325">
            <v>8381580.0300000003</v>
          </cell>
          <cell r="P325">
            <v>2958321.61</v>
          </cell>
          <cell r="Q325">
            <v>7836081.7999999998</v>
          </cell>
          <cell r="R325">
            <v>6120760.8399999999</v>
          </cell>
          <cell r="S325">
            <v>1715320.96</v>
          </cell>
        </row>
        <row r="326">
          <cell r="A326" t="str">
            <v>ASSIS CHATEAUBRIAND2014</v>
          </cell>
          <cell r="B326" t="str">
            <v>ASSIS CHATEAUBRIAND</v>
          </cell>
          <cell r="C326">
            <v>2014</v>
          </cell>
          <cell r="D326">
            <v>74330295.010000005</v>
          </cell>
          <cell r="E326">
            <v>8731663.9399999995</v>
          </cell>
          <cell r="F326">
            <v>6780535.04</v>
          </cell>
          <cell r="G326">
            <v>1829144.71</v>
          </cell>
          <cell r="H326">
            <v>2633915.89</v>
          </cell>
          <cell r="I326">
            <v>1862198.39</v>
          </cell>
          <cell r="J326">
            <v>60909425.460000001</v>
          </cell>
          <cell r="K326">
            <v>15745253.289999999</v>
          </cell>
          <cell r="M326">
            <v>18557621.02</v>
          </cell>
          <cell r="N326">
            <v>2253601.92</v>
          </cell>
          <cell r="P326">
            <v>1567055.38</v>
          </cell>
          <cell r="Q326">
            <v>3139293.99</v>
          </cell>
          <cell r="R326">
            <v>485000</v>
          </cell>
          <cell r="S326">
            <v>2654160.71</v>
          </cell>
        </row>
        <row r="327">
          <cell r="A327" t="str">
            <v>NOVA OLÍMPIA2002</v>
          </cell>
          <cell r="B327" t="str">
            <v>NOVA OLÍMPIA</v>
          </cell>
          <cell r="C327">
            <v>2002</v>
          </cell>
          <cell r="D327">
            <v>5627623.0300000003</v>
          </cell>
          <cell r="E327">
            <v>220594.73</v>
          </cell>
          <cell r="F327">
            <v>175819.73</v>
          </cell>
          <cell r="G327">
            <v>33641.21</v>
          </cell>
          <cell r="H327">
            <v>19557.28</v>
          </cell>
          <cell r="I327">
            <v>167562.9</v>
          </cell>
          <cell r="J327">
            <v>5078462.9400000004</v>
          </cell>
          <cell r="K327">
            <v>1718117.1</v>
          </cell>
          <cell r="M327">
            <v>358610.79</v>
          </cell>
          <cell r="N327">
            <v>48809.84</v>
          </cell>
          <cell r="O327">
            <v>420603</v>
          </cell>
          <cell r="P327">
            <v>83943.18</v>
          </cell>
          <cell r="Q327">
            <v>75100</v>
          </cell>
          <cell r="R327">
            <v>0</v>
          </cell>
          <cell r="S327">
            <v>0</v>
          </cell>
          <cell r="T327">
            <v>0</v>
          </cell>
          <cell r="U327">
            <v>373128.09</v>
          </cell>
        </row>
        <row r="328">
          <cell r="A328" t="str">
            <v>NOVA OLÍMPIA2003</v>
          </cell>
          <cell r="B328" t="str">
            <v>NOVA OLÍMPIA</v>
          </cell>
          <cell r="C328">
            <v>2003</v>
          </cell>
          <cell r="D328">
            <v>4175433.21</v>
          </cell>
          <cell r="E328">
            <v>214913.86</v>
          </cell>
          <cell r="F328">
            <v>150481.16</v>
          </cell>
          <cell r="G328">
            <v>34810.11</v>
          </cell>
          <cell r="H328">
            <v>25530.55</v>
          </cell>
          <cell r="I328">
            <v>83120.800000000003</v>
          </cell>
          <cell r="J328">
            <v>3722517.89</v>
          </cell>
          <cell r="K328">
            <v>1827866.74</v>
          </cell>
          <cell r="M328">
            <v>454097.69999999995</v>
          </cell>
          <cell r="N328">
            <v>62802.2</v>
          </cell>
          <cell r="O328">
            <v>442529.26</v>
          </cell>
          <cell r="P328">
            <v>85022.39</v>
          </cell>
          <cell r="Q328">
            <v>489801.72</v>
          </cell>
          <cell r="R328">
            <v>0</v>
          </cell>
          <cell r="S328">
            <v>484801.72</v>
          </cell>
          <cell r="T328">
            <v>0</v>
          </cell>
          <cell r="U328">
            <v>409899</v>
          </cell>
        </row>
        <row r="329">
          <cell r="A329" t="str">
            <v>NOVA OLÍMPIA2004</v>
          </cell>
          <cell r="B329" t="str">
            <v>NOVA OLÍMPIA</v>
          </cell>
          <cell r="C329">
            <v>2004</v>
          </cell>
          <cell r="D329">
            <v>5747884.8499999996</v>
          </cell>
          <cell r="E329">
            <v>302578.89</v>
          </cell>
          <cell r="F329">
            <v>237135.28</v>
          </cell>
          <cell r="G329">
            <v>35511.68</v>
          </cell>
          <cell r="H329">
            <v>18817.009999999998</v>
          </cell>
          <cell r="I329">
            <v>123664.05</v>
          </cell>
          <cell r="J329">
            <v>4748511.7699999996</v>
          </cell>
          <cell r="K329">
            <v>2053813.58</v>
          </cell>
          <cell r="M329">
            <v>545039.43000000005</v>
          </cell>
          <cell r="N329">
            <v>70143.27</v>
          </cell>
          <cell r="O329">
            <v>522071.16</v>
          </cell>
          <cell r="P329">
            <v>463187.94</v>
          </cell>
          <cell r="Q329">
            <v>897860.64</v>
          </cell>
          <cell r="R329">
            <v>0</v>
          </cell>
          <cell r="S329">
            <v>868310.64</v>
          </cell>
          <cell r="T329">
            <v>0</v>
          </cell>
          <cell r="U329">
            <v>488567.2</v>
          </cell>
        </row>
        <row r="330">
          <cell r="A330" t="str">
            <v>NOVA OLÍMPIA2005</v>
          </cell>
          <cell r="B330" t="str">
            <v>NOVA OLÍMPIA</v>
          </cell>
          <cell r="C330">
            <v>2005</v>
          </cell>
          <cell r="D330">
            <v>7219911.71</v>
          </cell>
          <cell r="E330">
            <v>392156.85</v>
          </cell>
          <cell r="F330">
            <v>297535.15999999997</v>
          </cell>
          <cell r="G330">
            <v>62234.14</v>
          </cell>
          <cell r="H330">
            <v>30357.23</v>
          </cell>
          <cell r="I330">
            <v>136283.51999999999</v>
          </cell>
          <cell r="J330">
            <v>6486203.5999999996</v>
          </cell>
          <cell r="K330">
            <v>2597804.29</v>
          </cell>
          <cell r="M330">
            <v>604995</v>
          </cell>
          <cell r="N330">
            <v>83501.63</v>
          </cell>
          <cell r="O330">
            <v>585759.54</v>
          </cell>
          <cell r="P330">
            <v>82530.47</v>
          </cell>
          <cell r="Q330">
            <v>485975.65</v>
          </cell>
          <cell r="R330">
            <v>0</v>
          </cell>
          <cell r="S330">
            <v>485975.65</v>
          </cell>
          <cell r="T330">
            <v>0</v>
          </cell>
          <cell r="U330">
            <v>577549.03</v>
          </cell>
        </row>
        <row r="331">
          <cell r="A331" t="str">
            <v>NOVA OLÍMPIA2006</v>
          </cell>
          <cell r="B331" t="str">
            <v>NOVA OLÍMPIA</v>
          </cell>
          <cell r="C331">
            <v>2006</v>
          </cell>
          <cell r="D331">
            <v>7416120.71</v>
          </cell>
          <cell r="E331">
            <v>361556.85</v>
          </cell>
          <cell r="F331">
            <v>268363.2</v>
          </cell>
          <cell r="G331">
            <v>56924.11</v>
          </cell>
          <cell r="H331">
            <v>43223.15</v>
          </cell>
          <cell r="I331">
            <v>356960.02</v>
          </cell>
          <cell r="J331">
            <v>6428184.8799999999</v>
          </cell>
          <cell r="K331">
            <v>2908493.77</v>
          </cell>
          <cell r="M331">
            <v>746352.91999999993</v>
          </cell>
          <cell r="N331">
            <v>85455.78</v>
          </cell>
          <cell r="O331">
            <v>627072.34</v>
          </cell>
          <cell r="P331">
            <v>95372.43</v>
          </cell>
          <cell r="Q331">
            <v>1439734.53</v>
          </cell>
          <cell r="R331">
            <v>0</v>
          </cell>
          <cell r="S331">
            <v>1439734.53</v>
          </cell>
          <cell r="T331">
            <v>0</v>
          </cell>
          <cell r="U331">
            <v>650273.91</v>
          </cell>
        </row>
        <row r="332">
          <cell r="A332" t="str">
            <v>NOVA OLÍMPIA2007</v>
          </cell>
          <cell r="B332" t="str">
            <v>NOVA OLÍMPIA</v>
          </cell>
          <cell r="C332">
            <v>2007</v>
          </cell>
          <cell r="D332">
            <v>8315071.9199999999</v>
          </cell>
          <cell r="E332">
            <v>442252.84</v>
          </cell>
          <cell r="F332">
            <v>324679.96999999997</v>
          </cell>
          <cell r="G332">
            <v>71887.14</v>
          </cell>
          <cell r="H332">
            <v>39381.42</v>
          </cell>
          <cell r="I332">
            <v>410349.81</v>
          </cell>
          <cell r="J332">
            <v>7134215.2199999997</v>
          </cell>
          <cell r="K332">
            <v>3394452.41</v>
          </cell>
          <cell r="M332">
            <v>828268.51</v>
          </cell>
          <cell r="N332">
            <v>94301.36</v>
          </cell>
          <cell r="O332">
            <v>632705.93999999994</v>
          </cell>
          <cell r="P332">
            <v>188357.95</v>
          </cell>
          <cell r="Q332">
            <v>1631727.35</v>
          </cell>
          <cell r="R332">
            <v>0</v>
          </cell>
          <cell r="S332">
            <v>1631727.35</v>
          </cell>
          <cell r="T332">
            <v>0</v>
          </cell>
          <cell r="U332">
            <v>855412.79</v>
          </cell>
        </row>
        <row r="333">
          <cell r="A333" t="str">
            <v>NOVA OLÍMPIA2008</v>
          </cell>
          <cell r="B333" t="str">
            <v>NOVA OLÍMPIA</v>
          </cell>
          <cell r="C333">
            <v>2008</v>
          </cell>
          <cell r="D333">
            <v>10010233.710000001</v>
          </cell>
          <cell r="E333">
            <v>461851.58</v>
          </cell>
          <cell r="F333">
            <v>354103.39</v>
          </cell>
          <cell r="G333">
            <v>67146.149999999994</v>
          </cell>
          <cell r="H333">
            <v>63727.94</v>
          </cell>
          <cell r="I333">
            <v>204945.3</v>
          </cell>
          <cell r="J333">
            <v>9129961.2200000007</v>
          </cell>
          <cell r="K333">
            <v>4022391.66</v>
          </cell>
          <cell r="M333">
            <v>1056212.96</v>
          </cell>
          <cell r="N333">
            <v>123966.93999999999</v>
          </cell>
          <cell r="O333">
            <v>1008162.59</v>
          </cell>
          <cell r="P333">
            <v>99413.04</v>
          </cell>
          <cell r="Q333">
            <v>3377093.64</v>
          </cell>
          <cell r="R333">
            <v>0</v>
          </cell>
          <cell r="S333">
            <v>3376053.64</v>
          </cell>
          <cell r="T333">
            <v>0</v>
          </cell>
          <cell r="U333">
            <v>1124714.3700000001</v>
          </cell>
        </row>
        <row r="334">
          <cell r="A334" t="str">
            <v>NOVA OLÍMPIA2009</v>
          </cell>
          <cell r="B334" t="str">
            <v>NOVA OLÍMPIA</v>
          </cell>
          <cell r="C334">
            <v>2009</v>
          </cell>
          <cell r="D334">
            <v>9641922.9900000002</v>
          </cell>
          <cell r="E334">
            <v>487392.69</v>
          </cell>
          <cell r="F334">
            <v>361262.67</v>
          </cell>
          <cell r="G334">
            <v>78161.149999999994</v>
          </cell>
          <cell r="H334">
            <v>59664.480000000003</v>
          </cell>
          <cell r="I334">
            <v>215257.14</v>
          </cell>
          <cell r="J334">
            <v>8763871.7699999996</v>
          </cell>
          <cell r="K334">
            <v>3763830.94</v>
          </cell>
          <cell r="M334">
            <v>1174965.8900000001</v>
          </cell>
          <cell r="N334">
            <v>132166.84</v>
          </cell>
          <cell r="O334">
            <v>1140976.8</v>
          </cell>
          <cell r="P334">
            <v>75518.52</v>
          </cell>
          <cell r="Q334">
            <v>1211482.28</v>
          </cell>
          <cell r="R334">
            <v>0</v>
          </cell>
          <cell r="S334">
            <v>1211482.28</v>
          </cell>
          <cell r="T334">
            <v>0</v>
          </cell>
          <cell r="U334">
            <v>1191121.9199999999</v>
          </cell>
        </row>
        <row r="335">
          <cell r="A335" t="str">
            <v>NOVA OLÍMPIA2010</v>
          </cell>
          <cell r="B335" t="str">
            <v>NOVA OLÍMPIA</v>
          </cell>
          <cell r="C335">
            <v>2010</v>
          </cell>
          <cell r="D335">
            <v>10753335.23</v>
          </cell>
          <cell r="E335">
            <v>526710.21</v>
          </cell>
          <cell r="F335">
            <v>380593.99</v>
          </cell>
          <cell r="G335">
            <v>90072.26</v>
          </cell>
          <cell r="H335">
            <v>59498.98</v>
          </cell>
          <cell r="I335">
            <v>236793.28</v>
          </cell>
          <cell r="J335">
            <v>9621898.9100000001</v>
          </cell>
          <cell r="K335">
            <v>4045089.3</v>
          </cell>
          <cell r="M335">
            <v>1311600.69</v>
          </cell>
          <cell r="N335">
            <v>212795.43</v>
          </cell>
          <cell r="O335">
            <v>1189502.45</v>
          </cell>
          <cell r="P335">
            <v>301989.75</v>
          </cell>
          <cell r="Q335">
            <v>298269.7</v>
          </cell>
          <cell r="R335">
            <v>0</v>
          </cell>
          <cell r="S335">
            <v>260468.7</v>
          </cell>
          <cell r="T335">
            <v>0</v>
          </cell>
          <cell r="U335">
            <v>1357743.94</v>
          </cell>
        </row>
        <row r="336">
          <cell r="A336" t="str">
            <v>NOVA OLÍMPIA2011</v>
          </cell>
          <cell r="B336" t="str">
            <v>NOVA OLÍMPIA</v>
          </cell>
          <cell r="C336">
            <v>2011</v>
          </cell>
          <cell r="D336">
            <v>12177093.470000001</v>
          </cell>
          <cell r="E336">
            <v>545523</v>
          </cell>
          <cell r="F336">
            <v>388979.08</v>
          </cell>
          <cell r="G336">
            <v>98210.35</v>
          </cell>
          <cell r="H336">
            <v>64275.74</v>
          </cell>
          <cell r="I336">
            <v>263656.78000000003</v>
          </cell>
          <cell r="J336">
            <v>11182853.119999999</v>
          </cell>
          <cell r="K336">
            <v>4963955.5199999996</v>
          </cell>
          <cell r="M336">
            <v>1474830.3399999999</v>
          </cell>
          <cell r="N336">
            <v>208525.94</v>
          </cell>
          <cell r="O336">
            <v>1329413.29</v>
          </cell>
          <cell r="P336">
            <v>101374.62</v>
          </cell>
          <cell r="Q336">
            <v>271130.02</v>
          </cell>
          <cell r="R336">
            <v>0</v>
          </cell>
          <cell r="S336">
            <v>271130.02</v>
          </cell>
          <cell r="T336">
            <v>0</v>
          </cell>
          <cell r="U336">
            <v>1664971.02</v>
          </cell>
        </row>
        <row r="337">
          <cell r="A337" t="str">
            <v>NOVA OLÍMPIA2012</v>
          </cell>
          <cell r="B337" t="str">
            <v>NOVA OLÍMPIA</v>
          </cell>
          <cell r="C337">
            <v>2012</v>
          </cell>
          <cell r="D337">
            <v>12951165.77</v>
          </cell>
          <cell r="E337">
            <v>368052.9</v>
          </cell>
          <cell r="F337">
            <v>233211.3</v>
          </cell>
          <cell r="G337">
            <v>108644.19</v>
          </cell>
          <cell r="H337">
            <v>74172.490000000005</v>
          </cell>
          <cell r="I337">
            <v>319875.40999999997</v>
          </cell>
          <cell r="J337">
            <v>11955033.52</v>
          </cell>
          <cell r="K337">
            <v>5115629.5599999996</v>
          </cell>
          <cell r="M337">
            <v>1756735.3900000001</v>
          </cell>
          <cell r="N337">
            <v>205086.27</v>
          </cell>
          <cell r="O337">
            <v>1528116.94</v>
          </cell>
          <cell r="P337">
            <v>145470.15</v>
          </cell>
          <cell r="Q337">
            <v>941608.03</v>
          </cell>
          <cell r="R337">
            <v>214098.52</v>
          </cell>
          <cell r="S337">
            <v>588626.54</v>
          </cell>
          <cell r="T337">
            <v>0</v>
          </cell>
          <cell r="U337">
            <v>1748079.07</v>
          </cell>
        </row>
        <row r="338">
          <cell r="A338" t="str">
            <v>NOVA OLÍMPIA2013</v>
          </cell>
          <cell r="B338" t="str">
            <v>NOVA OLÍMPIA</v>
          </cell>
          <cell r="C338">
            <v>2013</v>
          </cell>
          <cell r="D338">
            <v>14975307.02</v>
          </cell>
          <cell r="E338">
            <v>693007.53</v>
          </cell>
          <cell r="F338">
            <v>492836.03</v>
          </cell>
          <cell r="G338">
            <v>131682.76</v>
          </cell>
          <cell r="H338">
            <v>105252.62</v>
          </cell>
          <cell r="I338">
            <v>480248.31</v>
          </cell>
          <cell r="J338">
            <v>13510026.970000001</v>
          </cell>
          <cell r="K338">
            <v>5497888.5800000001</v>
          </cell>
          <cell r="M338">
            <v>2001360.3800000004</v>
          </cell>
          <cell r="N338">
            <v>217925.82</v>
          </cell>
          <cell r="O338">
            <v>1708333.48</v>
          </cell>
          <cell r="P338">
            <v>197708.21</v>
          </cell>
          <cell r="Q338">
            <v>2317071.7400000002</v>
          </cell>
          <cell r="R338">
            <v>212167.9</v>
          </cell>
          <cell r="S338">
            <v>2102403.84</v>
          </cell>
        </row>
        <row r="339">
          <cell r="A339" t="str">
            <v>NOVA OLÍMPIA2014</v>
          </cell>
          <cell r="B339" t="str">
            <v>NOVA OLÍMPIA</v>
          </cell>
          <cell r="C339">
            <v>2014</v>
          </cell>
          <cell r="D339">
            <v>16458180.439999999</v>
          </cell>
          <cell r="E339">
            <v>806739.68</v>
          </cell>
          <cell r="F339">
            <v>525425.78</v>
          </cell>
          <cell r="G339">
            <v>135980.1</v>
          </cell>
          <cell r="H339">
            <v>108821.72</v>
          </cell>
          <cell r="I339">
            <v>702792.1</v>
          </cell>
          <cell r="J339">
            <v>14293115.77</v>
          </cell>
          <cell r="K339">
            <v>5904470.2199999997</v>
          </cell>
          <cell r="M339">
            <v>2025111.0000000002</v>
          </cell>
          <cell r="N339">
            <v>251358.51</v>
          </cell>
          <cell r="P339">
            <v>121155.43</v>
          </cell>
          <cell r="Q339">
            <v>2281970.69</v>
          </cell>
          <cell r="S339">
            <v>2242070.69</v>
          </cell>
        </row>
        <row r="340">
          <cell r="A340" t="str">
            <v>PICUÍ2002</v>
          </cell>
          <cell r="B340" t="str">
            <v>PICUÍ</v>
          </cell>
          <cell r="C340">
            <v>2002</v>
          </cell>
          <cell r="D340">
            <v>8359683</v>
          </cell>
          <cell r="E340">
            <v>121438</v>
          </cell>
          <cell r="F340">
            <v>114219</v>
          </cell>
          <cell r="G340">
            <v>11552</v>
          </cell>
          <cell r="H340">
            <v>69893</v>
          </cell>
          <cell r="I340">
            <v>273903</v>
          </cell>
          <cell r="J340">
            <v>7208354</v>
          </cell>
          <cell r="M340">
            <v>575443</v>
          </cell>
          <cell r="N340">
            <v>104512</v>
          </cell>
          <cell r="O340">
            <v>1374349</v>
          </cell>
          <cell r="P340">
            <v>44633</v>
          </cell>
          <cell r="Q340">
            <v>217319</v>
          </cell>
          <cell r="R340">
            <v>0</v>
          </cell>
          <cell r="S340">
            <v>217319</v>
          </cell>
          <cell r="T340">
            <v>0</v>
          </cell>
          <cell r="U340">
            <v>673854</v>
          </cell>
        </row>
        <row r="341">
          <cell r="A341" t="str">
            <v>PICUÍ2003</v>
          </cell>
          <cell r="B341" t="str">
            <v>PICUÍ</v>
          </cell>
          <cell r="C341">
            <v>2003</v>
          </cell>
          <cell r="D341">
            <v>8972751</v>
          </cell>
          <cell r="E341">
            <v>182287</v>
          </cell>
          <cell r="F341">
            <v>175750</v>
          </cell>
          <cell r="G341">
            <v>14128</v>
          </cell>
          <cell r="H341">
            <v>101020</v>
          </cell>
          <cell r="I341">
            <v>254152</v>
          </cell>
          <cell r="J341">
            <v>8286212</v>
          </cell>
          <cell r="M341">
            <v>508231</v>
          </cell>
          <cell r="N341">
            <v>53803</v>
          </cell>
          <cell r="O341">
            <v>1516484</v>
          </cell>
          <cell r="P341">
            <v>36342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681885</v>
          </cell>
        </row>
        <row r="342">
          <cell r="A342" t="str">
            <v>PICUÍ2004</v>
          </cell>
          <cell r="B342" t="str">
            <v>PICUÍ</v>
          </cell>
          <cell r="C342">
            <v>2004</v>
          </cell>
          <cell r="D342">
            <v>10401388.9</v>
          </cell>
          <cell r="E342">
            <v>190686.7</v>
          </cell>
          <cell r="F342">
            <v>186779.27</v>
          </cell>
          <cell r="G342">
            <v>47835.35</v>
          </cell>
          <cell r="H342">
            <v>81279.37</v>
          </cell>
          <cell r="I342">
            <v>0</v>
          </cell>
          <cell r="J342">
            <v>10148137.949999999</v>
          </cell>
          <cell r="M342">
            <v>536084.44999999995</v>
          </cell>
          <cell r="N342">
            <v>34084.61</v>
          </cell>
          <cell r="O342">
            <v>1685577.76</v>
          </cell>
          <cell r="P342">
            <v>54263.97</v>
          </cell>
          <cell r="Q342">
            <v>15000</v>
          </cell>
          <cell r="R342">
            <v>0</v>
          </cell>
          <cell r="S342">
            <v>15000</v>
          </cell>
          <cell r="T342">
            <v>0</v>
          </cell>
          <cell r="U342">
            <v>737277.68</v>
          </cell>
        </row>
        <row r="343">
          <cell r="A343" t="str">
            <v>PICUÍ2005</v>
          </cell>
          <cell r="B343" t="str">
            <v>PICUÍ</v>
          </cell>
          <cell r="C343">
            <v>2005</v>
          </cell>
          <cell r="D343">
            <v>11860582.52</v>
          </cell>
          <cell r="E343">
            <v>346380.21</v>
          </cell>
          <cell r="F343">
            <v>310333.71999999997</v>
          </cell>
          <cell r="G343">
            <v>27898.05</v>
          </cell>
          <cell r="H343">
            <v>115701.84</v>
          </cell>
          <cell r="I343">
            <v>0</v>
          </cell>
          <cell r="J343">
            <v>11368089.73</v>
          </cell>
          <cell r="M343">
            <v>610331.04</v>
          </cell>
          <cell r="N343">
            <v>88550.17</v>
          </cell>
          <cell r="O343">
            <v>2100763.83</v>
          </cell>
          <cell r="P343">
            <v>132233.20000000001</v>
          </cell>
          <cell r="Q343">
            <v>740909.9</v>
          </cell>
          <cell r="R343">
            <v>0</v>
          </cell>
          <cell r="S343">
            <v>740909.9</v>
          </cell>
          <cell r="T343">
            <v>0</v>
          </cell>
          <cell r="U343">
            <v>902663.82</v>
          </cell>
        </row>
        <row r="344">
          <cell r="A344" t="str">
            <v>PICUÍ2006</v>
          </cell>
          <cell r="B344" t="str">
            <v>PICUÍ</v>
          </cell>
          <cell r="C344">
            <v>2006</v>
          </cell>
          <cell r="D344">
            <v>12962956.869999999</v>
          </cell>
          <cell r="E344">
            <v>428900.28</v>
          </cell>
          <cell r="F344">
            <v>382133.26</v>
          </cell>
          <cell r="G344">
            <v>32875.480000000003</v>
          </cell>
          <cell r="H344">
            <v>163547.01</v>
          </cell>
          <cell r="I344">
            <v>0</v>
          </cell>
          <cell r="J344">
            <v>12397558.289999999</v>
          </cell>
          <cell r="M344">
            <v>728040.22</v>
          </cell>
          <cell r="N344">
            <v>55048.800000000003</v>
          </cell>
          <cell r="O344">
            <v>2531283.11</v>
          </cell>
          <cell r="P344">
            <v>125840.66</v>
          </cell>
          <cell r="Q344">
            <v>415729.93</v>
          </cell>
          <cell r="R344">
            <v>0</v>
          </cell>
          <cell r="S344">
            <v>405843.93</v>
          </cell>
          <cell r="T344">
            <v>0</v>
          </cell>
          <cell r="U344">
            <v>985315.61</v>
          </cell>
        </row>
        <row r="345">
          <cell r="A345" t="str">
            <v>PICUÍ2007</v>
          </cell>
          <cell r="B345" t="str">
            <v>PICUÍ</v>
          </cell>
          <cell r="C345">
            <v>2007</v>
          </cell>
          <cell r="D345">
            <v>16263705.98</v>
          </cell>
          <cell r="E345">
            <v>419932.79</v>
          </cell>
          <cell r="F345">
            <v>378070.66</v>
          </cell>
          <cell r="G345">
            <v>46202.23</v>
          </cell>
          <cell r="H345">
            <v>175015.55</v>
          </cell>
          <cell r="I345">
            <v>0</v>
          </cell>
          <cell r="J345">
            <v>15698412.74</v>
          </cell>
          <cell r="M345">
            <v>729607.77</v>
          </cell>
          <cell r="O345">
            <v>3205288.78</v>
          </cell>
          <cell r="P345">
            <v>62790.38</v>
          </cell>
          <cell r="Q345">
            <v>709593.54</v>
          </cell>
          <cell r="R345">
            <v>0</v>
          </cell>
          <cell r="S345">
            <v>701593.54</v>
          </cell>
          <cell r="T345">
            <v>0</v>
          </cell>
          <cell r="U345">
            <v>2221823.35</v>
          </cell>
        </row>
        <row r="346">
          <cell r="A346" t="str">
            <v>PICUÍ2008</v>
          </cell>
          <cell r="B346" t="str">
            <v>PICUÍ</v>
          </cell>
          <cell r="C346">
            <v>2008</v>
          </cell>
          <cell r="D346">
            <v>20029665.710000001</v>
          </cell>
          <cell r="E346">
            <v>556339.9</v>
          </cell>
          <cell r="F346">
            <v>481303.66</v>
          </cell>
          <cell r="G346">
            <v>39663.699999999997</v>
          </cell>
          <cell r="H346">
            <v>230722.02</v>
          </cell>
          <cell r="I346">
            <v>0</v>
          </cell>
          <cell r="J346">
            <v>19328851.350000001</v>
          </cell>
          <cell r="M346">
            <v>871255.77999999991</v>
          </cell>
          <cell r="O346">
            <v>4339471.62</v>
          </cell>
          <cell r="P346">
            <v>47434.080000000002</v>
          </cell>
          <cell r="Q346">
            <v>743613.43</v>
          </cell>
          <cell r="R346">
            <v>0</v>
          </cell>
          <cell r="S346">
            <v>743613.43</v>
          </cell>
          <cell r="T346">
            <v>0</v>
          </cell>
          <cell r="U346">
            <v>1795115.33</v>
          </cell>
        </row>
        <row r="347">
          <cell r="A347" t="str">
            <v>PICUÍ2009</v>
          </cell>
          <cell r="B347" t="str">
            <v>PICUÍ</v>
          </cell>
          <cell r="C347">
            <v>2009</v>
          </cell>
          <cell r="D347">
            <v>20912253.879999999</v>
          </cell>
          <cell r="E347">
            <v>563548.84</v>
          </cell>
          <cell r="F347">
            <v>532101.72</v>
          </cell>
          <cell r="G347">
            <v>48937.64</v>
          </cell>
          <cell r="H347">
            <v>237624.94</v>
          </cell>
          <cell r="I347">
            <v>72384.19</v>
          </cell>
          <cell r="J347">
            <v>20159277.829999998</v>
          </cell>
          <cell r="M347">
            <v>962364.79</v>
          </cell>
          <cell r="O347">
            <v>4721180.13</v>
          </cell>
          <cell r="P347">
            <v>51651.48</v>
          </cell>
          <cell r="Q347">
            <v>490218.3</v>
          </cell>
          <cell r="R347">
            <v>0</v>
          </cell>
          <cell r="S347">
            <v>490218.3</v>
          </cell>
          <cell r="T347">
            <v>0</v>
          </cell>
          <cell r="U347">
            <v>1912305.86</v>
          </cell>
        </row>
        <row r="348">
          <cell r="A348" t="str">
            <v>PICUÍ2010</v>
          </cell>
          <cell r="B348" t="str">
            <v>PICUÍ</v>
          </cell>
          <cell r="C348">
            <v>2010</v>
          </cell>
          <cell r="D348">
            <v>23637439.719999999</v>
          </cell>
          <cell r="E348">
            <v>630832.82999999996</v>
          </cell>
          <cell r="F348">
            <v>582467.87</v>
          </cell>
          <cell r="G348">
            <v>41134.94</v>
          </cell>
          <cell r="H348">
            <v>301369.34000000003</v>
          </cell>
          <cell r="I348">
            <v>200659.63</v>
          </cell>
          <cell r="J348">
            <v>22566333.34</v>
          </cell>
          <cell r="M348">
            <v>1098778.3999999999</v>
          </cell>
          <cell r="O348">
            <v>5723093.4400000004</v>
          </cell>
          <cell r="P348">
            <v>152811.13</v>
          </cell>
          <cell r="Q348">
            <v>514262.89</v>
          </cell>
          <cell r="R348">
            <v>0</v>
          </cell>
          <cell r="S348">
            <v>514262.89</v>
          </cell>
          <cell r="T348">
            <v>0</v>
          </cell>
          <cell r="U348">
            <v>2070694.86</v>
          </cell>
        </row>
        <row r="349">
          <cell r="A349" t="str">
            <v>PICUÍ2011</v>
          </cell>
          <cell r="B349" t="str">
            <v>PICUÍ</v>
          </cell>
          <cell r="C349">
            <v>2011</v>
          </cell>
          <cell r="D349">
            <v>28333139.510000002</v>
          </cell>
          <cell r="E349">
            <v>757906.31</v>
          </cell>
          <cell r="F349">
            <v>720081.5</v>
          </cell>
          <cell r="G349">
            <v>58602.43</v>
          </cell>
          <cell r="H349">
            <v>357472.37</v>
          </cell>
          <cell r="I349">
            <v>209188.18</v>
          </cell>
          <cell r="J349">
            <v>26744508.66</v>
          </cell>
          <cell r="M349">
            <v>1135120.6000000001</v>
          </cell>
          <cell r="O349">
            <v>7550646.4500000002</v>
          </cell>
          <cell r="P349">
            <v>401814.21</v>
          </cell>
          <cell r="Q349">
            <v>1438506.29</v>
          </cell>
          <cell r="R349">
            <v>0</v>
          </cell>
          <cell r="S349">
            <v>1424506.29</v>
          </cell>
          <cell r="T349">
            <v>0</v>
          </cell>
          <cell r="U349">
            <v>2486783.11</v>
          </cell>
        </row>
        <row r="350">
          <cell r="A350" t="str">
            <v>PICUÍ2012</v>
          </cell>
          <cell r="B350" t="str">
            <v>PICUÍ</v>
          </cell>
          <cell r="C350">
            <v>2012</v>
          </cell>
          <cell r="D350">
            <v>32837171.870000001</v>
          </cell>
          <cell r="E350">
            <v>1033045.98</v>
          </cell>
          <cell r="F350">
            <v>998684.81</v>
          </cell>
          <cell r="G350">
            <v>49751.66</v>
          </cell>
          <cell r="H350">
            <v>482188.84</v>
          </cell>
          <cell r="I350">
            <v>362351.61</v>
          </cell>
          <cell r="J350">
            <v>30630144.739999998</v>
          </cell>
          <cell r="M350">
            <v>1290794.6200000001</v>
          </cell>
          <cell r="O350">
            <v>7881573.5800000001</v>
          </cell>
          <cell r="P350">
            <v>636011.43999999994</v>
          </cell>
          <cell r="Q350">
            <v>2821414.27</v>
          </cell>
          <cell r="R350">
            <v>0</v>
          </cell>
          <cell r="S350">
            <v>2821414.27</v>
          </cell>
          <cell r="T350">
            <v>0</v>
          </cell>
          <cell r="U350">
            <v>2597550.41</v>
          </cell>
        </row>
        <row r="351">
          <cell r="A351" t="str">
            <v>PICUÍ2013</v>
          </cell>
          <cell r="B351" t="str">
            <v>PICUÍ</v>
          </cell>
          <cell r="C351">
            <v>2013</v>
          </cell>
          <cell r="D351">
            <v>33882649.560000002</v>
          </cell>
          <cell r="E351">
            <v>1252820.68</v>
          </cell>
          <cell r="F351">
            <v>1189435.6299999999</v>
          </cell>
          <cell r="G351">
            <v>140423.59</v>
          </cell>
          <cell r="H351">
            <v>506778.87</v>
          </cell>
          <cell r="I351">
            <v>373302.06</v>
          </cell>
          <cell r="J351">
            <v>31859519.59</v>
          </cell>
          <cell r="M351">
            <v>1569685.04</v>
          </cell>
          <cell r="O351">
            <v>9062847.4499999993</v>
          </cell>
          <cell r="P351">
            <v>213364.33</v>
          </cell>
          <cell r="Q351">
            <v>1738042.72</v>
          </cell>
          <cell r="S351">
            <v>1738042.72</v>
          </cell>
        </row>
        <row r="352">
          <cell r="A352" t="str">
            <v>PICUÍ2014</v>
          </cell>
          <cell r="B352" t="str">
            <v>PICUÍ</v>
          </cell>
          <cell r="C352">
            <v>2014</v>
          </cell>
          <cell r="D352">
            <v>36372470.090000004</v>
          </cell>
          <cell r="E352">
            <v>1282513.3899999999</v>
          </cell>
          <cell r="G352">
            <v>48558.19</v>
          </cell>
          <cell r="H352">
            <v>625050.17000000004</v>
          </cell>
          <cell r="I352">
            <v>251345.59</v>
          </cell>
          <cell r="J352">
            <v>33888122.009999998</v>
          </cell>
          <cell r="P352">
            <v>545350.31000000006</v>
          </cell>
          <cell r="Q352">
            <v>774341.62</v>
          </cell>
          <cell r="R352">
            <v>0</v>
          </cell>
          <cell r="S352">
            <v>774341.62</v>
          </cell>
          <cell r="T352">
            <v>0</v>
          </cell>
        </row>
        <row r="353">
          <cell r="A353" t="str">
            <v>PICUÍ2015</v>
          </cell>
          <cell r="B353" t="str">
            <v>PICUÍ</v>
          </cell>
          <cell r="C353">
            <v>2015</v>
          </cell>
          <cell r="D353">
            <v>36554735.530000001</v>
          </cell>
          <cell r="E353">
            <v>1375342.43</v>
          </cell>
          <cell r="I353">
            <v>307564.81</v>
          </cell>
          <cell r="J353">
            <v>34077147.659999996</v>
          </cell>
          <cell r="P353">
            <v>480279.1</v>
          </cell>
          <cell r="Q353">
            <v>2527272.63</v>
          </cell>
          <cell r="S353">
            <v>2527272.63</v>
          </cell>
        </row>
        <row r="354">
          <cell r="A354" t="str">
            <v>MANAQUIRI2002</v>
          </cell>
          <cell r="B354" t="str">
            <v>MANAQUIRI</v>
          </cell>
          <cell r="C354">
            <v>2002</v>
          </cell>
          <cell r="D354">
            <v>8320840.4699999997</v>
          </cell>
          <cell r="E354">
            <v>120954.67</v>
          </cell>
          <cell r="F354">
            <v>120954.67</v>
          </cell>
          <cell r="G354">
            <v>0</v>
          </cell>
          <cell r="H354">
            <v>44498.7</v>
          </cell>
          <cell r="I354">
            <v>0</v>
          </cell>
          <cell r="J354">
            <v>7315317.1699999999</v>
          </cell>
          <cell r="K354">
            <v>2645059.9700000002</v>
          </cell>
          <cell r="M354">
            <v>1548069.72</v>
          </cell>
          <cell r="N354">
            <v>805.49</v>
          </cell>
          <cell r="O354">
            <v>1727510.8</v>
          </cell>
          <cell r="P354">
            <v>879808.9</v>
          </cell>
          <cell r="Q354">
            <v>1050518.71</v>
          </cell>
          <cell r="R354">
            <v>0</v>
          </cell>
          <cell r="S354">
            <v>1050518.71</v>
          </cell>
          <cell r="T354">
            <v>0</v>
          </cell>
          <cell r="U354">
            <v>744972.62</v>
          </cell>
        </row>
        <row r="355">
          <cell r="A355" t="str">
            <v>MANAQUIRI2003</v>
          </cell>
          <cell r="B355" t="str">
            <v>MANAQUIRI</v>
          </cell>
          <cell r="C355">
            <v>2003</v>
          </cell>
          <cell r="D355">
            <v>8304717.7199999997</v>
          </cell>
          <cell r="E355">
            <v>91139.8</v>
          </cell>
          <cell r="F355">
            <v>91139.8</v>
          </cell>
          <cell r="G355">
            <v>0</v>
          </cell>
          <cell r="H355">
            <v>20940.740000000002</v>
          </cell>
          <cell r="I355">
            <v>0</v>
          </cell>
          <cell r="J355">
            <v>8185828.04</v>
          </cell>
          <cell r="K355">
            <v>2617985.96</v>
          </cell>
          <cell r="M355">
            <v>1806200.4000000001</v>
          </cell>
          <cell r="N355">
            <v>925.99</v>
          </cell>
          <cell r="O355">
            <v>2145135.65</v>
          </cell>
          <cell r="P355">
            <v>0</v>
          </cell>
          <cell r="Q355">
            <v>200000</v>
          </cell>
          <cell r="R355">
            <v>0</v>
          </cell>
          <cell r="S355">
            <v>200000</v>
          </cell>
          <cell r="T355">
            <v>0</v>
          </cell>
          <cell r="U355">
            <v>809234.83</v>
          </cell>
        </row>
        <row r="356">
          <cell r="A356" t="str">
            <v>MANAQUIRI2004</v>
          </cell>
          <cell r="B356" t="str">
            <v>MANAQUIRI</v>
          </cell>
          <cell r="C356">
            <v>2004</v>
          </cell>
          <cell r="D356">
            <v>9981823.0099999998</v>
          </cell>
          <cell r="E356">
            <v>60012.959999999999</v>
          </cell>
          <cell r="F356">
            <v>60012.959999999999</v>
          </cell>
          <cell r="J356">
            <v>9898375.0099999998</v>
          </cell>
          <cell r="K356">
            <v>3513217.59</v>
          </cell>
          <cell r="M356">
            <v>1925477.8699999999</v>
          </cell>
          <cell r="N356">
            <v>1485.67</v>
          </cell>
          <cell r="O356">
            <v>2481068.46</v>
          </cell>
          <cell r="P356">
            <v>62</v>
          </cell>
          <cell r="Q356">
            <v>950000</v>
          </cell>
          <cell r="S356">
            <v>950000</v>
          </cell>
        </row>
        <row r="357">
          <cell r="A357" t="str">
            <v>MANAQUIRI2005</v>
          </cell>
          <cell r="B357" t="str">
            <v>MANAQUIRI</v>
          </cell>
          <cell r="C357">
            <v>2005</v>
          </cell>
          <cell r="D357">
            <v>13666762.140000001</v>
          </cell>
          <cell r="E357">
            <v>288009.99</v>
          </cell>
          <cell r="F357">
            <v>288009.99</v>
          </cell>
          <cell r="G357">
            <v>0</v>
          </cell>
          <cell r="H357">
            <v>97468.95</v>
          </cell>
          <cell r="I357">
            <v>0</v>
          </cell>
          <cell r="J357">
            <v>13234910.210000001</v>
          </cell>
          <cell r="K357">
            <v>5063485.8099999996</v>
          </cell>
          <cell r="M357">
            <v>2218153.52</v>
          </cell>
          <cell r="N357">
            <v>2313.48</v>
          </cell>
          <cell r="O357">
            <v>3330416.66</v>
          </cell>
          <cell r="P357">
            <v>56645.86</v>
          </cell>
          <cell r="Q357">
            <v>686250</v>
          </cell>
          <cell r="R357">
            <v>0</v>
          </cell>
          <cell r="S357">
            <v>686250</v>
          </cell>
          <cell r="T357">
            <v>0</v>
          </cell>
          <cell r="U357">
            <v>1312620.02</v>
          </cell>
        </row>
        <row r="358">
          <cell r="A358" t="str">
            <v>MANAQUIRI2006</v>
          </cell>
          <cell r="B358" t="str">
            <v>MANAQUIRI</v>
          </cell>
          <cell r="C358">
            <v>2006</v>
          </cell>
          <cell r="D358">
            <v>15692008.49</v>
          </cell>
          <cell r="E358">
            <v>346585.27</v>
          </cell>
          <cell r="F358">
            <v>346585.27</v>
          </cell>
          <cell r="G358">
            <v>346585.27</v>
          </cell>
          <cell r="H358">
            <v>0</v>
          </cell>
          <cell r="I358">
            <v>160769.75</v>
          </cell>
          <cell r="J358">
            <v>14688857.289999999</v>
          </cell>
          <cell r="K358">
            <v>4656099.92</v>
          </cell>
          <cell r="M358">
            <v>2505935.81</v>
          </cell>
          <cell r="N358">
            <v>2031.15</v>
          </cell>
          <cell r="O358">
            <v>3608530.22</v>
          </cell>
          <cell r="P358">
            <v>30</v>
          </cell>
          <cell r="Q358">
            <v>1895069.13</v>
          </cell>
          <cell r="R358">
            <v>0</v>
          </cell>
          <cell r="S358">
            <v>1895069.13</v>
          </cell>
          <cell r="T358">
            <v>0</v>
          </cell>
          <cell r="U358">
            <v>1305846.6399999999</v>
          </cell>
        </row>
        <row r="359">
          <cell r="A359" t="str">
            <v>MANAQUIRI2007</v>
          </cell>
          <cell r="B359" t="str">
            <v>MANAQUIRI</v>
          </cell>
          <cell r="C359">
            <v>2007</v>
          </cell>
          <cell r="D359">
            <v>17103866.98</v>
          </cell>
          <cell r="E359">
            <v>337126.35</v>
          </cell>
          <cell r="F359">
            <v>337126.35</v>
          </cell>
          <cell r="G359">
            <v>0</v>
          </cell>
          <cell r="H359">
            <v>143995.6</v>
          </cell>
          <cell r="I359">
            <v>0</v>
          </cell>
          <cell r="J359">
            <v>16672459.300000001</v>
          </cell>
          <cell r="K359">
            <v>5411145.1200000001</v>
          </cell>
          <cell r="M359">
            <v>2718470.06</v>
          </cell>
          <cell r="N359">
            <v>4276.54</v>
          </cell>
          <cell r="O359">
            <v>3831072.91</v>
          </cell>
          <cell r="P359">
            <v>2386.48</v>
          </cell>
          <cell r="Q359">
            <v>1268327.27</v>
          </cell>
          <cell r="R359">
            <v>0</v>
          </cell>
          <cell r="S359">
            <v>1268327.27</v>
          </cell>
          <cell r="T359">
            <v>0</v>
          </cell>
          <cell r="U359">
            <v>1634066.81</v>
          </cell>
        </row>
        <row r="360">
          <cell r="A360" t="str">
            <v>MANAQUIRI2008</v>
          </cell>
          <cell r="B360" t="str">
            <v>MANAQUIRI</v>
          </cell>
          <cell r="C360">
            <v>2008</v>
          </cell>
          <cell r="D360">
            <v>22214039</v>
          </cell>
          <cell r="E360">
            <v>432433.08</v>
          </cell>
          <cell r="F360">
            <v>432433.08</v>
          </cell>
          <cell r="G360">
            <v>0</v>
          </cell>
          <cell r="H360">
            <v>206244.41</v>
          </cell>
          <cell r="I360">
            <v>0</v>
          </cell>
          <cell r="J360">
            <v>21613494.93</v>
          </cell>
          <cell r="K360">
            <v>6821830.1500000004</v>
          </cell>
          <cell r="M360">
            <v>3308089.42</v>
          </cell>
          <cell r="N360">
            <v>5610.2800000000007</v>
          </cell>
          <cell r="O360">
            <v>5565314.9400000004</v>
          </cell>
          <cell r="P360">
            <v>0</v>
          </cell>
          <cell r="Q360">
            <v>3146833.31</v>
          </cell>
          <cell r="R360">
            <v>0</v>
          </cell>
          <cell r="S360">
            <v>3146833.31</v>
          </cell>
          <cell r="T360">
            <v>0</v>
          </cell>
          <cell r="U360">
            <v>2208313.2799999998</v>
          </cell>
        </row>
        <row r="361">
          <cell r="A361" t="str">
            <v>MANAQUIRI2009</v>
          </cell>
          <cell r="B361" t="str">
            <v>MANAQUIRI</v>
          </cell>
          <cell r="C361">
            <v>2009</v>
          </cell>
          <cell r="D361">
            <v>21874286.98</v>
          </cell>
          <cell r="E361">
            <v>654701.73</v>
          </cell>
          <cell r="F361">
            <v>652518.55000000005</v>
          </cell>
          <cell r="G361">
            <v>55402.58</v>
          </cell>
          <cell r="H361">
            <v>339588.36</v>
          </cell>
          <cell r="I361">
            <v>0</v>
          </cell>
          <cell r="J361">
            <v>21088251.73</v>
          </cell>
          <cell r="K361">
            <v>6327427.7199999997</v>
          </cell>
          <cell r="M361">
            <v>3063172.7700000005</v>
          </cell>
          <cell r="N361">
            <v>5523</v>
          </cell>
          <cell r="O361">
            <v>5597736.9100000001</v>
          </cell>
          <cell r="P361">
            <v>75</v>
          </cell>
          <cell r="Q361">
            <v>500000</v>
          </cell>
          <cell r="R361">
            <v>0</v>
          </cell>
          <cell r="S361">
            <v>500000</v>
          </cell>
          <cell r="T361">
            <v>0</v>
          </cell>
          <cell r="U361">
            <v>2275408.77</v>
          </cell>
        </row>
        <row r="362">
          <cell r="A362" t="str">
            <v>MANAQUIRI2010</v>
          </cell>
          <cell r="B362" t="str">
            <v>MANAQUIRI</v>
          </cell>
          <cell r="C362">
            <v>2010</v>
          </cell>
          <cell r="D362">
            <v>25914764.949999999</v>
          </cell>
          <cell r="E362">
            <v>829246.43</v>
          </cell>
          <cell r="F362">
            <v>825583.7</v>
          </cell>
          <cell r="G362">
            <v>48505.33</v>
          </cell>
          <cell r="H362">
            <v>422519.24</v>
          </cell>
          <cell r="I362">
            <v>150575.67999999999</v>
          </cell>
          <cell r="J362">
            <v>24715998.140000001</v>
          </cell>
          <cell r="K362">
            <v>6789203.0599999996</v>
          </cell>
          <cell r="M362">
            <v>3894753.3800000004</v>
          </cell>
          <cell r="N362">
            <v>10776.609999999999</v>
          </cell>
          <cell r="O362">
            <v>7384944.4699999997</v>
          </cell>
          <cell r="P362">
            <v>2897.04</v>
          </cell>
          <cell r="Q362">
            <v>1508212.34</v>
          </cell>
          <cell r="R362">
            <v>0</v>
          </cell>
          <cell r="S362">
            <v>1508212.34</v>
          </cell>
          <cell r="T362">
            <v>0</v>
          </cell>
          <cell r="U362">
            <v>2596118.81</v>
          </cell>
        </row>
        <row r="363">
          <cell r="A363" t="str">
            <v>MANAQUIRI2011</v>
          </cell>
          <cell r="B363" t="str">
            <v>MANAQUIRI</v>
          </cell>
          <cell r="C363">
            <v>2011</v>
          </cell>
          <cell r="D363">
            <v>30443233.57</v>
          </cell>
          <cell r="E363">
            <v>665949.59</v>
          </cell>
          <cell r="F363">
            <v>662318.62</v>
          </cell>
          <cell r="G363">
            <v>37087.43</v>
          </cell>
          <cell r="H363">
            <v>334287.62</v>
          </cell>
          <cell r="I363">
            <v>632273.23</v>
          </cell>
          <cell r="J363">
            <v>28815634.010000002</v>
          </cell>
          <cell r="K363">
            <v>8215503.8300000001</v>
          </cell>
          <cell r="M363">
            <v>4131180.8800000004</v>
          </cell>
          <cell r="N363">
            <v>19024.920000000002</v>
          </cell>
          <cell r="O363">
            <v>8519557.8000000007</v>
          </cell>
          <cell r="P363">
            <v>14427.05</v>
          </cell>
          <cell r="Q363">
            <v>2695487.25</v>
          </cell>
          <cell r="R363">
            <v>0</v>
          </cell>
          <cell r="S363">
            <v>2695487.25</v>
          </cell>
          <cell r="T363">
            <v>0</v>
          </cell>
          <cell r="U363">
            <v>2995517.39</v>
          </cell>
        </row>
        <row r="364">
          <cell r="A364" t="str">
            <v>MANAQUIRI2012</v>
          </cell>
          <cell r="B364" t="str">
            <v>MANAQUIRI</v>
          </cell>
          <cell r="C364">
            <v>2012</v>
          </cell>
          <cell r="D364">
            <v>34901217.960000001</v>
          </cell>
          <cell r="E364">
            <v>719298.9</v>
          </cell>
          <cell r="F364">
            <v>713149.63</v>
          </cell>
          <cell r="G364">
            <v>27608.81</v>
          </cell>
          <cell r="H364">
            <v>324523.88</v>
          </cell>
          <cell r="I364">
            <v>870202.64</v>
          </cell>
          <cell r="J364">
            <v>32791780.93</v>
          </cell>
          <cell r="K364">
            <v>8394234.9800000004</v>
          </cell>
          <cell r="M364">
            <v>4638149.33</v>
          </cell>
          <cell r="N364">
            <v>24338.839999999997</v>
          </cell>
          <cell r="O364">
            <v>10980022.800000001</v>
          </cell>
          <cell r="P364">
            <v>12811.84</v>
          </cell>
          <cell r="Q364">
            <v>2042421.88</v>
          </cell>
          <cell r="R364">
            <v>0</v>
          </cell>
          <cell r="S364">
            <v>2042421.88</v>
          </cell>
          <cell r="T364">
            <v>0</v>
          </cell>
          <cell r="U364">
            <v>3163226.09</v>
          </cell>
        </row>
        <row r="365">
          <cell r="A365" t="str">
            <v>MANAQUIRI2013</v>
          </cell>
          <cell r="B365" t="str">
            <v>MANAQUIRI</v>
          </cell>
          <cell r="C365">
            <v>2013</v>
          </cell>
          <cell r="D365">
            <v>39472253.310000002</v>
          </cell>
          <cell r="E365">
            <v>943051.14</v>
          </cell>
          <cell r="F365">
            <v>939121.41</v>
          </cell>
          <cell r="G365">
            <v>14911.41</v>
          </cell>
          <cell r="H365">
            <v>547526.05000000005</v>
          </cell>
          <cell r="I365">
            <v>293966.58</v>
          </cell>
          <cell r="J365">
            <v>38012701.07</v>
          </cell>
          <cell r="K365">
            <v>10487280.34</v>
          </cell>
          <cell r="M365">
            <v>5271360.47</v>
          </cell>
          <cell r="N365">
            <v>30179.149999999998</v>
          </cell>
          <cell r="O365">
            <v>12311333.84</v>
          </cell>
          <cell r="P365">
            <v>1568.78</v>
          </cell>
          <cell r="Q365">
            <v>2148389.69</v>
          </cell>
          <cell r="R365">
            <v>0</v>
          </cell>
          <cell r="S365">
            <v>2148389.69</v>
          </cell>
          <cell r="T365">
            <v>0</v>
          </cell>
          <cell r="U365">
            <v>3818342.73</v>
          </cell>
        </row>
        <row r="366">
          <cell r="A366" t="str">
            <v>MANAQUIRI2014</v>
          </cell>
          <cell r="B366" t="str">
            <v>MANAQUIRI</v>
          </cell>
          <cell r="C366">
            <v>2014</v>
          </cell>
          <cell r="D366">
            <v>41970991.890000001</v>
          </cell>
          <cell r="E366">
            <v>943302.65</v>
          </cell>
          <cell r="F366">
            <v>940618.55</v>
          </cell>
          <cell r="G366">
            <v>26279.39</v>
          </cell>
          <cell r="H366">
            <v>530113.06999999995</v>
          </cell>
          <cell r="I366">
            <v>314034.65000000002</v>
          </cell>
          <cell r="J366">
            <v>40075835.780000001</v>
          </cell>
          <cell r="K366">
            <v>11056596.35</v>
          </cell>
          <cell r="M366">
            <v>5446124.3900000006</v>
          </cell>
          <cell r="N366">
            <v>35798.589999999997</v>
          </cell>
          <cell r="P366">
            <v>68568.509999999995</v>
          </cell>
          <cell r="Q366">
            <v>1268758.28</v>
          </cell>
          <cell r="S366">
            <v>1268758.28</v>
          </cell>
          <cell r="U366">
            <v>3999833.02</v>
          </cell>
        </row>
        <row r="367">
          <cell r="A367" t="str">
            <v>SÃO BORJA2002</v>
          </cell>
          <cell r="B367" t="str">
            <v>SÃO BORJA</v>
          </cell>
          <cell r="C367">
            <v>2002</v>
          </cell>
          <cell r="D367">
            <v>31451562.030000001</v>
          </cell>
          <cell r="E367">
            <v>3264661.04</v>
          </cell>
          <cell r="F367">
            <v>2440201.41</v>
          </cell>
          <cell r="G367">
            <v>989877.84</v>
          </cell>
          <cell r="H367">
            <v>801683.64</v>
          </cell>
          <cell r="I367">
            <v>656609.56000000006</v>
          </cell>
          <cell r="J367">
            <v>25596686.469999999</v>
          </cell>
          <cell r="K367">
            <v>5995905.9500000002</v>
          </cell>
          <cell r="M367">
            <v>8174933.1100000003</v>
          </cell>
          <cell r="N367">
            <v>1037311.34</v>
          </cell>
          <cell r="O367">
            <v>4275961.2699999996</v>
          </cell>
          <cell r="P367">
            <v>1791519.7</v>
          </cell>
          <cell r="Q367">
            <v>1706716.1599999999</v>
          </cell>
          <cell r="R367">
            <v>13417.49</v>
          </cell>
          <cell r="S367">
            <v>1644563.98</v>
          </cell>
          <cell r="T367">
            <v>29134.69</v>
          </cell>
          <cell r="U367">
            <v>2586247.0099999998</v>
          </cell>
        </row>
        <row r="368">
          <cell r="A368" t="str">
            <v>SÃO BORJA2003</v>
          </cell>
          <cell r="B368" t="str">
            <v>SÃO BORJA</v>
          </cell>
          <cell r="C368">
            <v>2003</v>
          </cell>
          <cell r="D368">
            <v>37149507.240000002</v>
          </cell>
          <cell r="E368">
            <v>4559299.38</v>
          </cell>
          <cell r="F368">
            <v>3559668.71</v>
          </cell>
          <cell r="G368">
            <v>1202743.05</v>
          </cell>
          <cell r="H368">
            <v>941812.24</v>
          </cell>
          <cell r="I368">
            <v>834651.29</v>
          </cell>
          <cell r="J368">
            <v>29207424.850000001</v>
          </cell>
          <cell r="K368">
            <v>6171749.6200000001</v>
          </cell>
          <cell r="M368">
            <v>9995726.3599999994</v>
          </cell>
          <cell r="N368">
            <v>1185589.54</v>
          </cell>
          <cell r="O368">
            <v>4770906.22</v>
          </cell>
          <cell r="P368">
            <v>2173488.12</v>
          </cell>
          <cell r="Q368">
            <v>784764.39</v>
          </cell>
          <cell r="R368">
            <v>383634.78</v>
          </cell>
          <cell r="S368">
            <v>192526.4</v>
          </cell>
          <cell r="T368">
            <v>54418.09</v>
          </cell>
          <cell r="U368">
            <v>2913003.09</v>
          </cell>
        </row>
        <row r="369">
          <cell r="A369" t="str">
            <v>SÃO BORJA2004</v>
          </cell>
          <cell r="B369" t="str">
            <v>SÃO BORJA</v>
          </cell>
          <cell r="C369">
            <v>2004</v>
          </cell>
          <cell r="D369">
            <v>41868194.409999996</v>
          </cell>
          <cell r="E369">
            <v>4795461.76</v>
          </cell>
          <cell r="F369">
            <v>3775069.74</v>
          </cell>
          <cell r="G369">
            <v>1335536.28</v>
          </cell>
          <cell r="H369">
            <v>1013740.2</v>
          </cell>
          <cell r="I369">
            <v>1309327.46</v>
          </cell>
          <cell r="J369">
            <v>33109401.710000001</v>
          </cell>
          <cell r="K369">
            <v>6740072.46</v>
          </cell>
          <cell r="M369">
            <v>10292592.789999999</v>
          </cell>
          <cell r="N369">
            <v>1423975.78</v>
          </cell>
          <cell r="O369">
            <v>5127154.8600000003</v>
          </cell>
          <cell r="P369">
            <v>2406820.1</v>
          </cell>
          <cell r="Q369">
            <v>1001750.92</v>
          </cell>
          <cell r="R369">
            <v>142281.41</v>
          </cell>
          <cell r="S369">
            <v>844753.8</v>
          </cell>
          <cell r="T369">
            <v>14715.71</v>
          </cell>
          <cell r="U369">
            <v>3021184.53</v>
          </cell>
        </row>
        <row r="370">
          <cell r="A370" t="str">
            <v>SÃO BORJA2005</v>
          </cell>
          <cell r="B370" t="str">
            <v>SÃO BORJA</v>
          </cell>
          <cell r="C370">
            <v>2005</v>
          </cell>
          <cell r="D370">
            <v>47313373.439999998</v>
          </cell>
          <cell r="E370">
            <v>4848174.3899999997</v>
          </cell>
          <cell r="F370">
            <v>3770169.5</v>
          </cell>
          <cell r="G370">
            <v>1441995.67</v>
          </cell>
          <cell r="H370">
            <v>1187473.8600000001</v>
          </cell>
          <cell r="I370">
            <v>813622.82</v>
          </cell>
          <cell r="J370">
            <v>38307606.770000003</v>
          </cell>
          <cell r="K370">
            <v>8318324.54</v>
          </cell>
          <cell r="M370">
            <v>12760695.640000001</v>
          </cell>
          <cell r="N370">
            <v>1623857.47</v>
          </cell>
          <cell r="O370">
            <v>6100645.2699999996</v>
          </cell>
          <cell r="P370">
            <v>1529722.4</v>
          </cell>
          <cell r="Q370">
            <v>580806.91</v>
          </cell>
          <cell r="R370">
            <v>221000</v>
          </cell>
          <cell r="S370">
            <v>0</v>
          </cell>
          <cell r="T370">
            <v>207876.71</v>
          </cell>
          <cell r="U370">
            <v>3756057.01</v>
          </cell>
        </row>
        <row r="371">
          <cell r="A371" t="str">
            <v>SÃO BORJA2006</v>
          </cell>
          <cell r="B371" t="str">
            <v>SÃO BORJA</v>
          </cell>
          <cell r="C371">
            <v>2006</v>
          </cell>
          <cell r="D371">
            <v>52107353.710000001</v>
          </cell>
          <cell r="E371">
            <v>5397104.2699999996</v>
          </cell>
          <cell r="F371">
            <v>4309843.63</v>
          </cell>
          <cell r="G371">
            <v>1479573.81</v>
          </cell>
          <cell r="H371">
            <v>1427520.59</v>
          </cell>
          <cell r="I371">
            <v>1346749.6</v>
          </cell>
          <cell r="J371">
            <v>41878298.140000001</v>
          </cell>
          <cell r="K371">
            <v>9104942.5</v>
          </cell>
          <cell r="M371">
            <v>13685017.420000002</v>
          </cell>
          <cell r="N371">
            <v>1785546.63</v>
          </cell>
          <cell r="O371">
            <v>6484733.9900000002</v>
          </cell>
          <cell r="P371">
            <v>2142309.14</v>
          </cell>
          <cell r="Q371">
            <v>1042955.44</v>
          </cell>
          <cell r="R371">
            <v>0</v>
          </cell>
          <cell r="S371">
            <v>972107.55</v>
          </cell>
          <cell r="T371">
            <v>62992.89</v>
          </cell>
          <cell r="U371">
            <v>3999464.56</v>
          </cell>
        </row>
        <row r="372">
          <cell r="A372" t="str">
            <v>SÃO BORJA2007</v>
          </cell>
          <cell r="B372" t="str">
            <v>SÃO BORJA</v>
          </cell>
          <cell r="C372">
            <v>2007</v>
          </cell>
          <cell r="D372">
            <v>64451592.439999998</v>
          </cell>
          <cell r="E372">
            <v>5967242.0700000003</v>
          </cell>
          <cell r="F372">
            <v>4736900.7300000004</v>
          </cell>
          <cell r="G372">
            <v>1523102.92</v>
          </cell>
          <cell r="H372">
            <v>1795302.38</v>
          </cell>
          <cell r="I372">
            <v>1754821.45</v>
          </cell>
          <cell r="J372">
            <v>48300348.369999997</v>
          </cell>
          <cell r="K372">
            <v>10381605.18</v>
          </cell>
          <cell r="M372">
            <v>13493690.75</v>
          </cell>
          <cell r="N372">
            <v>1904617.11</v>
          </cell>
          <cell r="O372">
            <v>7648292.3499999996</v>
          </cell>
          <cell r="P372">
            <v>2607659.83</v>
          </cell>
          <cell r="Q372">
            <v>3915569.35</v>
          </cell>
          <cell r="R372">
            <v>221000</v>
          </cell>
          <cell r="S372">
            <v>3641288.99</v>
          </cell>
          <cell r="T372">
            <v>53280.36</v>
          </cell>
          <cell r="U372">
            <v>5870066.25</v>
          </cell>
        </row>
        <row r="373">
          <cell r="A373" t="str">
            <v>SÃO BORJA2008</v>
          </cell>
          <cell r="B373" t="str">
            <v>SÃO BORJA</v>
          </cell>
          <cell r="C373">
            <v>2008</v>
          </cell>
          <cell r="D373">
            <v>72859200.930000007</v>
          </cell>
          <cell r="E373">
            <v>7482254.4299999997</v>
          </cell>
          <cell r="F373">
            <v>6144142.4100000001</v>
          </cell>
          <cell r="G373">
            <v>1643552.36</v>
          </cell>
          <cell r="H373">
            <v>2206651.29</v>
          </cell>
          <cell r="I373">
            <v>2023427.4</v>
          </cell>
          <cell r="J373">
            <v>57589855.549999997</v>
          </cell>
          <cell r="K373">
            <v>13764521.43</v>
          </cell>
          <cell r="M373">
            <v>15560954.08</v>
          </cell>
          <cell r="N373">
            <v>2302477.69</v>
          </cell>
          <cell r="O373">
            <v>10127473.470000001</v>
          </cell>
          <cell r="P373">
            <v>3590889.78</v>
          </cell>
          <cell r="Q373">
            <v>2742837.6</v>
          </cell>
          <cell r="R373">
            <v>0</v>
          </cell>
          <cell r="S373">
            <v>2466750</v>
          </cell>
          <cell r="T373">
            <v>92742.6</v>
          </cell>
          <cell r="U373">
            <v>6999162.9299999997</v>
          </cell>
        </row>
        <row r="374">
          <cell r="A374" t="str">
            <v>SÃO BORJA2009</v>
          </cell>
          <cell r="B374" t="str">
            <v>SÃO BORJA</v>
          </cell>
          <cell r="C374">
            <v>2009</v>
          </cell>
          <cell r="D374">
            <v>75277444.170000002</v>
          </cell>
          <cell r="E374">
            <v>7995938.0700000003</v>
          </cell>
          <cell r="F374">
            <v>6650269.4900000002</v>
          </cell>
          <cell r="G374">
            <v>1881923.57</v>
          </cell>
          <cell r="H374">
            <v>2609195.7200000002</v>
          </cell>
          <cell r="I374">
            <v>2109267.06</v>
          </cell>
          <cell r="J374">
            <v>60753014.030000001</v>
          </cell>
          <cell r="K374">
            <v>12901534.470000001</v>
          </cell>
          <cell r="M374">
            <v>15143183.969999999</v>
          </cell>
          <cell r="N374">
            <v>2620208.8199999998</v>
          </cell>
          <cell r="O374">
            <v>11138807.51</v>
          </cell>
          <cell r="P374">
            <v>2606771.65</v>
          </cell>
          <cell r="Q374">
            <v>2045103.3</v>
          </cell>
          <cell r="R374">
            <v>0</v>
          </cell>
          <cell r="S374">
            <v>1995658.97</v>
          </cell>
          <cell r="T374">
            <v>49444.33</v>
          </cell>
          <cell r="U374">
            <v>7811122.8899999997</v>
          </cell>
        </row>
        <row r="375">
          <cell r="A375" t="str">
            <v>SÃO BORJA2010</v>
          </cell>
          <cell r="B375" t="str">
            <v>SÃO BORJA</v>
          </cell>
          <cell r="C375">
            <v>2010</v>
          </cell>
          <cell r="D375">
            <v>92340535.790000007</v>
          </cell>
          <cell r="E375">
            <v>9093706.5199999996</v>
          </cell>
          <cell r="F375">
            <v>7273470.9400000004</v>
          </cell>
          <cell r="G375">
            <v>1834833.31</v>
          </cell>
          <cell r="H375">
            <v>3206147.2</v>
          </cell>
          <cell r="I375">
            <v>2422169.88</v>
          </cell>
          <cell r="J375">
            <v>73038297</v>
          </cell>
          <cell r="K375">
            <v>13855605.289999999</v>
          </cell>
          <cell r="M375">
            <v>18365120.23</v>
          </cell>
          <cell r="N375">
            <v>2686834.4299999997</v>
          </cell>
          <cell r="O375">
            <v>13656664.83</v>
          </cell>
          <cell r="P375">
            <v>4618231.49</v>
          </cell>
          <cell r="Q375">
            <v>3441658.81</v>
          </cell>
          <cell r="R375">
            <v>0</v>
          </cell>
          <cell r="S375">
            <v>3306507.15</v>
          </cell>
          <cell r="T375">
            <v>135151.66</v>
          </cell>
          <cell r="U375">
            <v>8992739.0899999999</v>
          </cell>
        </row>
        <row r="376">
          <cell r="A376" t="str">
            <v>SÃO BORJA2011</v>
          </cell>
          <cell r="B376" t="str">
            <v>SÃO BORJA</v>
          </cell>
          <cell r="C376">
            <v>2011</v>
          </cell>
          <cell r="D376">
            <v>109696499.45</v>
          </cell>
          <cell r="E376">
            <v>10606998.98</v>
          </cell>
          <cell r="F376">
            <v>8716433.3599999994</v>
          </cell>
          <cell r="G376">
            <v>2095787.55</v>
          </cell>
          <cell r="H376">
            <v>3639217.78</v>
          </cell>
          <cell r="I376">
            <v>3108983.99</v>
          </cell>
          <cell r="J376">
            <v>87989930.159999996</v>
          </cell>
          <cell r="K376">
            <v>17118201.649999999</v>
          </cell>
          <cell r="M376">
            <v>20319802.52</v>
          </cell>
          <cell r="N376">
            <v>3104206.72</v>
          </cell>
          <cell r="O376">
            <v>15012637.060000001</v>
          </cell>
          <cell r="P376">
            <v>3523906.77</v>
          </cell>
          <cell r="Q376">
            <v>3670249.92</v>
          </cell>
          <cell r="R376">
            <v>0</v>
          </cell>
          <cell r="S376">
            <v>3496473.96</v>
          </cell>
          <cell r="T376">
            <v>173775.96</v>
          </cell>
          <cell r="U376">
            <v>10623835.390000001</v>
          </cell>
        </row>
        <row r="377">
          <cell r="A377" t="str">
            <v>SÃO BORJA2012</v>
          </cell>
          <cell r="B377" t="str">
            <v>SÃO BORJA</v>
          </cell>
          <cell r="C377">
            <v>2012</v>
          </cell>
          <cell r="D377">
            <v>126859915.13</v>
          </cell>
          <cell r="E377">
            <v>11680725.949999999</v>
          </cell>
          <cell r="F377">
            <v>9689895.3699999992</v>
          </cell>
          <cell r="G377">
            <v>2240759.59</v>
          </cell>
          <cell r="H377">
            <v>4057180.12</v>
          </cell>
          <cell r="I377">
            <v>3822584.84</v>
          </cell>
          <cell r="J377">
            <v>99412458.480000004</v>
          </cell>
          <cell r="K377">
            <v>17672563.149999999</v>
          </cell>
          <cell r="M377">
            <v>21937498.829999998</v>
          </cell>
          <cell r="N377">
            <v>3373926.41</v>
          </cell>
          <cell r="O377">
            <v>16259180.699999999</v>
          </cell>
          <cell r="P377">
            <v>1659175.11</v>
          </cell>
          <cell r="Q377">
            <v>10586951.789999999</v>
          </cell>
          <cell r="R377">
            <v>0</v>
          </cell>
          <cell r="S377">
            <v>10362726.539999999</v>
          </cell>
          <cell r="T377">
            <v>186600.25</v>
          </cell>
          <cell r="U377">
            <v>11028368.43</v>
          </cell>
        </row>
        <row r="378">
          <cell r="A378" t="str">
            <v>SÃO BORJA2013</v>
          </cell>
          <cell r="B378" t="str">
            <v>SÃO BORJA</v>
          </cell>
          <cell r="C378">
            <v>2013</v>
          </cell>
          <cell r="D378">
            <v>134799446.81</v>
          </cell>
          <cell r="E378">
            <v>13812778.92</v>
          </cell>
          <cell r="F378">
            <v>11428784.279999999</v>
          </cell>
          <cell r="G378">
            <v>2509410.98</v>
          </cell>
          <cell r="H378">
            <v>4355124.95</v>
          </cell>
          <cell r="I378">
            <v>4408917.16</v>
          </cell>
          <cell r="J378">
            <v>109681373.70999999</v>
          </cell>
          <cell r="K378">
            <v>18981848.170000002</v>
          </cell>
          <cell r="M378">
            <v>24190877.82</v>
          </cell>
          <cell r="N378">
            <v>3817069.18</v>
          </cell>
          <cell r="O378">
            <v>17959324</v>
          </cell>
          <cell r="P378">
            <v>3586773.63</v>
          </cell>
          <cell r="Q378">
            <v>6064583.1900000004</v>
          </cell>
          <cell r="R378">
            <v>0</v>
          </cell>
          <cell r="S378">
            <v>5820788.4299999997</v>
          </cell>
          <cell r="T378">
            <v>241503.76</v>
          </cell>
        </row>
        <row r="379">
          <cell r="A379" t="str">
            <v>SÃO BORJA2014</v>
          </cell>
          <cell r="B379" t="str">
            <v>SÃO BORJA</v>
          </cell>
          <cell r="C379">
            <v>2014</v>
          </cell>
          <cell r="D379">
            <v>151071437.90000001</v>
          </cell>
          <cell r="E379">
            <v>15797547.720000001</v>
          </cell>
          <cell r="F379">
            <v>13239859.17</v>
          </cell>
          <cell r="G379">
            <v>2786105.1</v>
          </cell>
          <cell r="H379">
            <v>5135091.51</v>
          </cell>
          <cell r="I379">
            <v>4676779.8899999997</v>
          </cell>
          <cell r="J379">
            <v>119305932.2</v>
          </cell>
          <cell r="K379">
            <v>20414598.210000001</v>
          </cell>
          <cell r="M379">
            <v>25121488.520000003</v>
          </cell>
          <cell r="N379">
            <v>4216972.09</v>
          </cell>
          <cell r="P379">
            <v>3242465.95</v>
          </cell>
          <cell r="Q379">
            <v>9166191.3599999994</v>
          </cell>
          <cell r="R379">
            <v>2953605.85</v>
          </cell>
          <cell r="S379">
            <v>5850269.2999999998</v>
          </cell>
          <cell r="T379">
            <v>362316.21</v>
          </cell>
          <cell r="U379">
            <v>12709654.689999999</v>
          </cell>
        </row>
        <row r="380">
          <cell r="A380" t="str">
            <v>LAVRAS DO SUL2002</v>
          </cell>
          <cell r="B380" t="str">
            <v>LAVRAS DO SUL</v>
          </cell>
          <cell r="C380">
            <v>2002</v>
          </cell>
          <cell r="D380">
            <v>7106439.3300000001</v>
          </cell>
          <cell r="E380">
            <v>288054.40999999997</v>
          </cell>
          <cell r="F380">
            <v>209096.5</v>
          </cell>
          <cell r="G380">
            <v>67613.08</v>
          </cell>
          <cell r="H380">
            <v>18526.02</v>
          </cell>
          <cell r="I380">
            <v>467609.99</v>
          </cell>
          <cell r="J380">
            <v>5918402.4199999999</v>
          </cell>
          <cell r="K380">
            <v>1713243.88</v>
          </cell>
          <cell r="M380">
            <v>1838272.87</v>
          </cell>
          <cell r="N380">
            <v>67890.95</v>
          </cell>
          <cell r="O380">
            <v>744987.71</v>
          </cell>
          <cell r="P380">
            <v>157985.14000000001</v>
          </cell>
          <cell r="Q380">
            <v>280294.09999999998</v>
          </cell>
          <cell r="R380">
            <v>0</v>
          </cell>
          <cell r="S380">
            <v>231528.44</v>
          </cell>
          <cell r="T380">
            <v>0</v>
          </cell>
          <cell r="U380">
            <v>645968.79</v>
          </cell>
        </row>
        <row r="381">
          <cell r="A381" t="str">
            <v>LAVRAS DO SUL2003</v>
          </cell>
          <cell r="B381" t="str">
            <v>LAVRAS DO SUL</v>
          </cell>
          <cell r="C381">
            <v>2003</v>
          </cell>
          <cell r="D381">
            <v>8150496</v>
          </cell>
          <cell r="E381">
            <v>341809</v>
          </cell>
          <cell r="F381">
            <v>255665</v>
          </cell>
          <cell r="G381">
            <v>81239</v>
          </cell>
          <cell r="H381">
            <v>24885</v>
          </cell>
          <cell r="I381">
            <v>555311</v>
          </cell>
          <cell r="J381">
            <v>6272751</v>
          </cell>
          <cell r="K381">
            <v>1728147.58</v>
          </cell>
          <cell r="M381">
            <v>2297107</v>
          </cell>
          <cell r="N381">
            <v>78373</v>
          </cell>
          <cell r="O381">
            <v>806783</v>
          </cell>
          <cell r="P381">
            <v>204936</v>
          </cell>
          <cell r="Q381">
            <v>52794</v>
          </cell>
          <cell r="R381">
            <v>7711</v>
          </cell>
          <cell r="S381">
            <v>37500</v>
          </cell>
          <cell r="T381">
            <v>0</v>
          </cell>
          <cell r="U381">
            <v>723838</v>
          </cell>
        </row>
        <row r="382">
          <cell r="A382" t="str">
            <v>LAVRAS DO SUL2004</v>
          </cell>
          <cell r="B382" t="str">
            <v>LAVRAS DO SUL</v>
          </cell>
          <cell r="C382">
            <v>2004</v>
          </cell>
          <cell r="D382">
            <v>8880276.1099999994</v>
          </cell>
          <cell r="E382">
            <v>655576.76</v>
          </cell>
          <cell r="F382">
            <v>558607.31000000006</v>
          </cell>
          <cell r="G382">
            <v>92131.37</v>
          </cell>
          <cell r="H382">
            <v>57541.74</v>
          </cell>
          <cell r="I382">
            <v>594389.51</v>
          </cell>
          <cell r="J382">
            <v>6721837.5499999998</v>
          </cell>
          <cell r="K382">
            <v>1848084.82</v>
          </cell>
          <cell r="M382">
            <v>2382603.86</v>
          </cell>
          <cell r="N382">
            <v>82530.73</v>
          </cell>
          <cell r="O382">
            <v>834259.85</v>
          </cell>
          <cell r="P382">
            <v>178036.6</v>
          </cell>
          <cell r="Q382">
            <v>909860.23</v>
          </cell>
          <cell r="R382">
            <v>283838.43</v>
          </cell>
          <cell r="S382">
            <v>66884.320000000007</v>
          </cell>
          <cell r="T382">
            <v>3064.16</v>
          </cell>
          <cell r="U382">
            <v>752374.88</v>
          </cell>
        </row>
        <row r="383">
          <cell r="A383" t="str">
            <v>LAVRAS DO SUL2005</v>
          </cell>
          <cell r="B383" t="str">
            <v>LAVRAS DO SUL</v>
          </cell>
          <cell r="C383">
            <v>2005</v>
          </cell>
          <cell r="D383">
            <v>10036254.58</v>
          </cell>
          <cell r="E383">
            <v>530183.28</v>
          </cell>
          <cell r="F383">
            <v>422322.81</v>
          </cell>
          <cell r="G383">
            <v>95258.86</v>
          </cell>
          <cell r="H383">
            <v>65311.57</v>
          </cell>
          <cell r="I383">
            <v>282034.65999999997</v>
          </cell>
          <cell r="J383">
            <v>8075684.0199999996</v>
          </cell>
          <cell r="K383">
            <v>2232340.87</v>
          </cell>
          <cell r="M383">
            <v>2852880.33</v>
          </cell>
          <cell r="N383">
            <v>99279.91</v>
          </cell>
          <cell r="O383">
            <v>1042772.75</v>
          </cell>
          <cell r="P383">
            <v>128087.9</v>
          </cell>
          <cell r="Q383">
            <v>1093155.6200000001</v>
          </cell>
          <cell r="R383">
            <v>643466.69999999995</v>
          </cell>
          <cell r="S383">
            <v>422250</v>
          </cell>
          <cell r="T383">
            <v>12093.54</v>
          </cell>
          <cell r="U383">
            <v>928624.13</v>
          </cell>
        </row>
        <row r="384">
          <cell r="A384" t="str">
            <v>LAVRAS DO SUL2006</v>
          </cell>
          <cell r="B384" t="str">
            <v>LAVRAS DO SUL</v>
          </cell>
          <cell r="C384">
            <v>2006</v>
          </cell>
          <cell r="D384">
            <v>11635878.779999999</v>
          </cell>
          <cell r="E384">
            <v>715316.31</v>
          </cell>
          <cell r="F384">
            <v>586631.44999999995</v>
          </cell>
          <cell r="G384">
            <v>110728.71</v>
          </cell>
          <cell r="H384">
            <v>95493.19</v>
          </cell>
          <cell r="I384">
            <v>360287.86</v>
          </cell>
          <cell r="J384">
            <v>9207461.2100000009</v>
          </cell>
          <cell r="K384">
            <v>2388589.88</v>
          </cell>
          <cell r="M384">
            <v>3060504.8</v>
          </cell>
          <cell r="N384">
            <v>96569.34</v>
          </cell>
          <cell r="O384">
            <v>1058789.8999999999</v>
          </cell>
          <cell r="P384">
            <v>189493.75</v>
          </cell>
          <cell r="Q384">
            <v>197554.5</v>
          </cell>
          <cell r="R384">
            <v>0</v>
          </cell>
          <cell r="S384">
            <v>162685.71</v>
          </cell>
          <cell r="T384">
            <v>16190.82</v>
          </cell>
          <cell r="U384">
            <v>1687256.12</v>
          </cell>
        </row>
        <row r="385">
          <cell r="A385" t="str">
            <v>LAVRAS DO SUL2007</v>
          </cell>
          <cell r="B385" t="str">
            <v>LAVRAS DO SUL</v>
          </cell>
          <cell r="C385">
            <v>2007</v>
          </cell>
          <cell r="D385">
            <v>13379498.539999999</v>
          </cell>
          <cell r="E385">
            <v>1066717.32</v>
          </cell>
          <cell r="F385">
            <v>938476.84</v>
          </cell>
          <cell r="G385">
            <v>105741.73</v>
          </cell>
          <cell r="H385">
            <v>143263.10999999999</v>
          </cell>
          <cell r="I385">
            <v>380033.21</v>
          </cell>
          <cell r="J385">
            <v>10035159.199999999</v>
          </cell>
          <cell r="K385">
            <v>2659771.92</v>
          </cell>
          <cell r="M385">
            <v>3023223.88</v>
          </cell>
          <cell r="N385">
            <v>102346.54000000001</v>
          </cell>
          <cell r="O385">
            <v>1154146.42</v>
          </cell>
          <cell r="P385">
            <v>838732.9</v>
          </cell>
          <cell r="Q385">
            <v>202235.41</v>
          </cell>
          <cell r="R385">
            <v>0</v>
          </cell>
          <cell r="S385">
            <v>120250</v>
          </cell>
          <cell r="T385">
            <v>7411.92</v>
          </cell>
          <cell r="U385">
            <v>2094667.17</v>
          </cell>
        </row>
        <row r="386">
          <cell r="A386" t="str">
            <v>LAVRAS DO SUL2008</v>
          </cell>
          <cell r="B386" t="str">
            <v>LAVRAS DO SUL</v>
          </cell>
          <cell r="C386">
            <v>2008</v>
          </cell>
          <cell r="D386">
            <v>14556474.140000001</v>
          </cell>
          <cell r="E386">
            <v>1016183.57</v>
          </cell>
          <cell r="F386">
            <v>878653.92</v>
          </cell>
          <cell r="G386">
            <v>111725.22</v>
          </cell>
          <cell r="H386">
            <v>348395.86</v>
          </cell>
          <cell r="I386">
            <v>492331.08</v>
          </cell>
          <cell r="J386">
            <v>11620018.970000001</v>
          </cell>
          <cell r="K386">
            <v>3441130.64</v>
          </cell>
          <cell r="M386">
            <v>3700952.8100000005</v>
          </cell>
          <cell r="N386">
            <v>124978.06000000001</v>
          </cell>
          <cell r="O386">
            <v>1491006.91</v>
          </cell>
          <cell r="P386">
            <v>229915.42</v>
          </cell>
          <cell r="Q386">
            <v>514347.37</v>
          </cell>
          <cell r="R386">
            <v>228000</v>
          </cell>
          <cell r="S386">
            <v>260027.85</v>
          </cell>
          <cell r="T386">
            <v>9696.11</v>
          </cell>
          <cell r="U386">
            <v>1648978.73</v>
          </cell>
        </row>
        <row r="387">
          <cell r="A387" t="str">
            <v>LAVRAS DO SUL2009</v>
          </cell>
          <cell r="B387" t="str">
            <v>LAVRAS DO SUL</v>
          </cell>
          <cell r="C387">
            <v>2009</v>
          </cell>
          <cell r="D387">
            <v>14652440.43</v>
          </cell>
          <cell r="E387">
            <v>871304.75</v>
          </cell>
          <cell r="F387">
            <v>723487.95</v>
          </cell>
          <cell r="G387">
            <v>119181.01</v>
          </cell>
          <cell r="H387">
            <v>369263.4</v>
          </cell>
          <cell r="I387">
            <v>510060.54</v>
          </cell>
          <cell r="J387">
            <v>11720299.08</v>
          </cell>
          <cell r="K387">
            <v>3225383.91</v>
          </cell>
          <cell r="M387">
            <v>3513521.17</v>
          </cell>
          <cell r="N387">
            <v>255457.61</v>
          </cell>
          <cell r="O387">
            <v>1731674.66</v>
          </cell>
          <cell r="P387">
            <v>228824.21</v>
          </cell>
          <cell r="Q387">
            <v>132574.39000000001</v>
          </cell>
          <cell r="R387">
            <v>0</v>
          </cell>
          <cell r="S387">
            <v>65190.11</v>
          </cell>
          <cell r="T387">
            <v>9118.49</v>
          </cell>
          <cell r="U387">
            <v>1786570.73</v>
          </cell>
        </row>
        <row r="388">
          <cell r="A388" t="str">
            <v>LAVRAS DO SUL2010</v>
          </cell>
          <cell r="B388" t="str">
            <v>LAVRAS DO SUL</v>
          </cell>
          <cell r="C388">
            <v>2010</v>
          </cell>
          <cell r="D388">
            <v>18587085.690000001</v>
          </cell>
          <cell r="E388">
            <v>1693602.11</v>
          </cell>
          <cell r="F388">
            <v>1515509.96</v>
          </cell>
          <cell r="G388">
            <v>151003.95000000001</v>
          </cell>
          <cell r="H388">
            <v>995309.43</v>
          </cell>
          <cell r="I388">
            <v>564012.13</v>
          </cell>
          <cell r="J388">
            <v>14309294.59</v>
          </cell>
          <cell r="K388">
            <v>3463901.55</v>
          </cell>
          <cell r="M388">
            <v>4219908.3199999994</v>
          </cell>
          <cell r="N388">
            <v>293747.61</v>
          </cell>
          <cell r="O388">
            <v>2114732.56</v>
          </cell>
          <cell r="P388">
            <v>221045.56</v>
          </cell>
          <cell r="Q388">
            <v>636723.55000000005</v>
          </cell>
          <cell r="R388">
            <v>0</v>
          </cell>
          <cell r="S388">
            <v>603367.79</v>
          </cell>
          <cell r="T388">
            <v>16718.599999999999</v>
          </cell>
          <cell r="U388">
            <v>2104000.48</v>
          </cell>
        </row>
        <row r="389">
          <cell r="A389" t="str">
            <v>LAVRAS DO SUL2011</v>
          </cell>
          <cell r="B389" t="str">
            <v>LAVRAS DO SUL</v>
          </cell>
          <cell r="C389">
            <v>2011</v>
          </cell>
          <cell r="D389">
            <v>21132694</v>
          </cell>
          <cell r="E389">
            <v>1572996.2</v>
          </cell>
          <cell r="F389">
            <v>1369473.23</v>
          </cell>
          <cell r="G389">
            <v>165108.04</v>
          </cell>
          <cell r="H389">
            <v>694462.88</v>
          </cell>
          <cell r="I389">
            <v>721114.65</v>
          </cell>
          <cell r="J389">
            <v>16237033.130000001</v>
          </cell>
          <cell r="K389">
            <v>4279550.66</v>
          </cell>
          <cell r="M389">
            <v>4839491.66</v>
          </cell>
          <cell r="N389">
            <v>198908.1</v>
          </cell>
          <cell r="O389">
            <v>2709996.71</v>
          </cell>
          <cell r="P389">
            <v>217776.17</v>
          </cell>
          <cell r="Q389">
            <v>1626030.18</v>
          </cell>
          <cell r="R389">
            <v>888000</v>
          </cell>
          <cell r="S389">
            <v>526532.04</v>
          </cell>
          <cell r="T389">
            <v>26505.27</v>
          </cell>
          <cell r="U389">
            <v>2450767.14</v>
          </cell>
        </row>
        <row r="390">
          <cell r="A390" t="str">
            <v>LAVRAS DO SUL2012</v>
          </cell>
          <cell r="B390" t="str">
            <v>LAVRAS DO SUL</v>
          </cell>
          <cell r="C390">
            <v>2012</v>
          </cell>
          <cell r="D390">
            <v>24607217.93</v>
          </cell>
          <cell r="E390">
            <v>1585244.33</v>
          </cell>
          <cell r="F390">
            <v>1378880.51</v>
          </cell>
          <cell r="G390">
            <v>178138.1</v>
          </cell>
          <cell r="H390">
            <v>700145.09</v>
          </cell>
          <cell r="I390">
            <v>873322.63</v>
          </cell>
          <cell r="J390">
            <v>17842106.739999998</v>
          </cell>
          <cell r="K390">
            <v>4418141.04</v>
          </cell>
          <cell r="M390">
            <v>4897088.82</v>
          </cell>
          <cell r="N390">
            <v>539469.37</v>
          </cell>
          <cell r="O390">
            <v>3059210.6</v>
          </cell>
          <cell r="P390">
            <v>439645.46</v>
          </cell>
          <cell r="Q390">
            <v>421324.35</v>
          </cell>
          <cell r="R390">
            <v>0</v>
          </cell>
          <cell r="S390">
            <v>387166.7</v>
          </cell>
          <cell r="T390">
            <v>16171.78</v>
          </cell>
          <cell r="U390">
            <v>2652797.42</v>
          </cell>
        </row>
        <row r="391">
          <cell r="A391" t="str">
            <v>LAVRAS DO SUL2013</v>
          </cell>
          <cell r="B391" t="str">
            <v>LAVRAS DO SUL</v>
          </cell>
          <cell r="C391">
            <v>2013</v>
          </cell>
          <cell r="D391">
            <v>24866915.879999999</v>
          </cell>
          <cell r="E391">
            <v>1545758.53</v>
          </cell>
          <cell r="F391">
            <v>1323449.92</v>
          </cell>
          <cell r="G391">
            <v>193644.59</v>
          </cell>
          <cell r="H391">
            <v>417192.59</v>
          </cell>
          <cell r="I391">
            <v>954482.63</v>
          </cell>
          <cell r="J391">
            <v>20152984.190000001</v>
          </cell>
          <cell r="K391">
            <v>4745462.25</v>
          </cell>
          <cell r="M391">
            <v>5840892.7400000002</v>
          </cell>
          <cell r="N391">
            <v>388365.06000000006</v>
          </cell>
          <cell r="O391">
            <v>3396515.07</v>
          </cell>
          <cell r="P391">
            <v>283479.19</v>
          </cell>
          <cell r="Q391">
            <v>521217.87</v>
          </cell>
          <cell r="R391">
            <v>0</v>
          </cell>
          <cell r="S391">
            <v>480204.06</v>
          </cell>
          <cell r="T391">
            <v>26186.17</v>
          </cell>
        </row>
        <row r="392">
          <cell r="A392" t="str">
            <v>LAVRAS DO SUL2014</v>
          </cell>
          <cell r="B392" t="str">
            <v>LAVRAS DO SUL</v>
          </cell>
          <cell r="C392">
            <v>2014</v>
          </cell>
          <cell r="D392">
            <v>25737945.57</v>
          </cell>
          <cell r="E392">
            <v>2489338.2799999998</v>
          </cell>
          <cell r="F392">
            <v>2261604.7200000002</v>
          </cell>
          <cell r="G392">
            <v>208172.15</v>
          </cell>
          <cell r="H392">
            <v>486592.18</v>
          </cell>
          <cell r="I392">
            <v>1091497.2</v>
          </cell>
          <cell r="J392">
            <v>18262486.780000001</v>
          </cell>
          <cell r="K392">
            <v>5103649.71</v>
          </cell>
          <cell r="M392">
            <v>6360208.1100000003</v>
          </cell>
          <cell r="N392">
            <v>400246.12</v>
          </cell>
          <cell r="P392">
            <v>336828.15999999997</v>
          </cell>
          <cell r="Q392">
            <v>1341543.08</v>
          </cell>
          <cell r="R392">
            <v>713585.22</v>
          </cell>
          <cell r="S392">
            <v>562371.98</v>
          </cell>
          <cell r="T392">
            <v>51898.05</v>
          </cell>
        </row>
      </sheetData>
      <sheetData sheetId="2" refreshError="1"/>
      <sheetData sheetId="3" refreshError="1">
        <row r="1">
          <cell r="D1">
            <v>0.6</v>
          </cell>
          <cell r="E1">
            <v>0.25</v>
          </cell>
          <cell r="F1" t="str">
            <v>MDE</v>
          </cell>
          <cell r="G1" t="str">
            <v>DESPESAS COM FUNDEB</v>
          </cell>
          <cell r="H1" t="str">
            <v>IMPOSTOS</v>
          </cell>
          <cell r="I1" t="str">
            <v>TRANSFERÊNCIA</v>
          </cell>
          <cell r="J1" t="str">
            <v>IMPOSTOS</v>
          </cell>
          <cell r="K1" t="str">
            <v>TRANSFERÊNCIA</v>
          </cell>
          <cell r="L1" t="str">
            <v>DESPESA TOTAL</v>
          </cell>
          <cell r="M1" t="str">
            <v>PESSOAL</v>
          </cell>
          <cell r="N1" t="str">
            <v>INVESTIMENTO</v>
          </cell>
          <cell r="O1" t="str">
            <v>CUSTEIO</v>
          </cell>
          <cell r="P1" t="str">
            <v>RECEITA COM FUNDEB</v>
          </cell>
        </row>
        <row r="2">
          <cell r="A2" t="str">
            <v>CARMO DA MATA2002</v>
          </cell>
          <cell r="B2" t="str">
            <v>CARMO DA MATA</v>
          </cell>
          <cell r="C2">
            <v>2002</v>
          </cell>
        </row>
        <row r="3">
          <cell r="A3" t="str">
            <v>CARMO DA MATA2003</v>
          </cell>
          <cell r="B3" t="str">
            <v>CARMO DA MATA</v>
          </cell>
          <cell r="C3">
            <v>2003</v>
          </cell>
        </row>
        <row r="4">
          <cell r="A4" t="str">
            <v>CARMO DA MATA2004</v>
          </cell>
          <cell r="B4" t="str">
            <v>CARMO DA MATA</v>
          </cell>
          <cell r="C4">
            <v>2004</v>
          </cell>
        </row>
        <row r="5">
          <cell r="A5" t="str">
            <v>CARMO DA MATA2005</v>
          </cell>
          <cell r="B5" t="str">
            <v>CARMO DA MATA</v>
          </cell>
          <cell r="C5">
            <v>2005</v>
          </cell>
        </row>
        <row r="6">
          <cell r="A6" t="str">
            <v>CARMO DA MATA2006</v>
          </cell>
          <cell r="B6" t="str">
            <v>CARMO DA MATA</v>
          </cell>
          <cell r="C6">
            <v>2006</v>
          </cell>
          <cell r="D6">
            <v>0.60140000000000005</v>
          </cell>
          <cell r="E6">
            <v>0.25</v>
          </cell>
          <cell r="L6">
            <v>1381895.31</v>
          </cell>
          <cell r="M6">
            <v>1086477.45</v>
          </cell>
          <cell r="N6">
            <v>25608.59</v>
          </cell>
          <cell r="O6">
            <v>269809.27</v>
          </cell>
          <cell r="P6">
            <v>1192833.06</v>
          </cell>
        </row>
        <row r="7">
          <cell r="A7" t="str">
            <v>CARMO DA MATA2007</v>
          </cell>
          <cell r="B7" t="str">
            <v>CARMO DA MATA</v>
          </cell>
          <cell r="C7">
            <v>2007</v>
          </cell>
          <cell r="D7">
            <v>0.72909999999999997</v>
          </cell>
          <cell r="E7">
            <v>0.21859999999999999</v>
          </cell>
          <cell r="F7">
            <v>2054482.82</v>
          </cell>
          <cell r="G7">
            <v>1655956.19</v>
          </cell>
          <cell r="H7">
            <v>638000.39</v>
          </cell>
          <cell r="I7">
            <v>7579930.9100000001</v>
          </cell>
          <cell r="J7">
            <v>7.763515759163174E-2</v>
          </cell>
          <cell r="K7">
            <v>0.92236484484207071</v>
          </cell>
          <cell r="L7">
            <v>2412350.06</v>
          </cell>
          <cell r="M7">
            <v>1537305.81</v>
          </cell>
          <cell r="N7">
            <v>120280.21</v>
          </cell>
          <cell r="O7">
            <v>754764.04</v>
          </cell>
          <cell r="P7">
            <v>1432211.73</v>
          </cell>
        </row>
        <row r="8">
          <cell r="A8" t="str">
            <v>CARMO DA MATA2008</v>
          </cell>
          <cell r="B8" t="str">
            <v>CARMO DA MATA</v>
          </cell>
          <cell r="C8">
            <v>2008</v>
          </cell>
          <cell r="D8">
            <v>0.61709999999999998</v>
          </cell>
          <cell r="E8">
            <v>0.2697</v>
          </cell>
          <cell r="F8">
            <v>2339189.87</v>
          </cell>
          <cell r="G8">
            <v>1397790.76</v>
          </cell>
          <cell r="H8">
            <v>405484.96</v>
          </cell>
          <cell r="I8">
            <v>8951274.5299999993</v>
          </cell>
          <cell r="J8">
            <v>4.3336046081629109E-2</v>
          </cell>
          <cell r="K8">
            <v>0.95666395498711687</v>
          </cell>
          <cell r="L8">
            <v>3982741.73</v>
          </cell>
          <cell r="M8">
            <v>1787281.83</v>
          </cell>
          <cell r="N8">
            <v>1247859.78</v>
          </cell>
          <cell r="O8">
            <v>947600.12</v>
          </cell>
          <cell r="P8">
            <v>1549342.36</v>
          </cell>
        </row>
        <row r="9">
          <cell r="A9" t="str">
            <v>CARMO DA MATA2009</v>
          </cell>
          <cell r="B9" t="str">
            <v>CARMO DA MATA</v>
          </cell>
          <cell r="C9">
            <v>2009</v>
          </cell>
          <cell r="D9">
            <v>0.62909999999999999</v>
          </cell>
          <cell r="E9">
            <v>0.27339999999999998</v>
          </cell>
          <cell r="F9">
            <v>2246711.34</v>
          </cell>
          <cell r="G9">
            <v>1904492.97</v>
          </cell>
          <cell r="H9">
            <v>457601.58</v>
          </cell>
          <cell r="I9">
            <v>8529243.7899999991</v>
          </cell>
          <cell r="J9">
            <v>5.0919044633477489E-2</v>
          </cell>
          <cell r="K9">
            <v>0.94908095647926005</v>
          </cell>
          <cell r="L9">
            <v>4285465.24</v>
          </cell>
          <cell r="M9">
            <v>2433023.17</v>
          </cell>
          <cell r="N9">
            <v>844917.05</v>
          </cell>
          <cell r="O9">
            <v>1007525.02</v>
          </cell>
          <cell r="P9">
            <v>1906786.12</v>
          </cell>
        </row>
        <row r="10">
          <cell r="A10" t="str">
            <v>CARMO DA MATA2010</v>
          </cell>
          <cell r="B10" t="str">
            <v>CARMO DA MATA</v>
          </cell>
          <cell r="C10">
            <v>2010</v>
          </cell>
          <cell r="D10">
            <v>0.60619999999999996</v>
          </cell>
          <cell r="E10">
            <v>0.25580000000000003</v>
          </cell>
          <cell r="F10">
            <v>2428875.0299999998</v>
          </cell>
          <cell r="G10">
            <v>2039027.92</v>
          </cell>
          <cell r="H10">
            <v>551195.15</v>
          </cell>
          <cell r="I10">
            <v>9164304.9700000007</v>
          </cell>
          <cell r="J10">
            <v>5.6733584806954854E-2</v>
          </cell>
          <cell r="K10">
            <v>0.94326641519304533</v>
          </cell>
          <cell r="L10">
            <v>3624484.14</v>
          </cell>
          <cell r="M10">
            <v>2476717.66</v>
          </cell>
          <cell r="N10">
            <v>335857.01</v>
          </cell>
          <cell r="O10">
            <v>811909.47</v>
          </cell>
          <cell r="P10">
            <v>2101785.66</v>
          </cell>
        </row>
        <row r="11">
          <cell r="A11" t="str">
            <v>CARMO DA MATA2011</v>
          </cell>
          <cell r="B11" t="str">
            <v>CARMO DA MATA</v>
          </cell>
          <cell r="C11">
            <v>2011</v>
          </cell>
          <cell r="D11">
            <v>0.73060000000000003</v>
          </cell>
          <cell r="E11">
            <v>0.27429999999999999</v>
          </cell>
          <cell r="F11">
            <v>2866762.78</v>
          </cell>
          <cell r="G11">
            <v>2228433.0299999998</v>
          </cell>
          <cell r="H11">
            <v>580679.06000000006</v>
          </cell>
          <cell r="I11">
            <v>10886372.08</v>
          </cell>
          <cell r="J11">
            <v>5.0638917880746322E-2</v>
          </cell>
          <cell r="K11">
            <v>0.94936108386338136</v>
          </cell>
          <cell r="L11">
            <v>4329933.91</v>
          </cell>
          <cell r="M11">
            <v>3323573.59</v>
          </cell>
          <cell r="N11">
            <v>113444.24</v>
          </cell>
          <cell r="O11">
            <v>892916.08</v>
          </cell>
          <cell r="P11">
            <v>2228433.9300000002</v>
          </cell>
        </row>
        <row r="12">
          <cell r="A12" t="str">
            <v>CARMO DA MATA2012</v>
          </cell>
          <cell r="B12" t="str">
            <v>CARMO DA MATA</v>
          </cell>
          <cell r="C12">
            <v>2012</v>
          </cell>
          <cell r="D12">
            <v>0.67490000000000006</v>
          </cell>
          <cell r="E12">
            <v>0.25019999999999998</v>
          </cell>
          <cell r="F12">
            <v>3077192.2</v>
          </cell>
          <cell r="G12">
            <v>2412756.2999999998</v>
          </cell>
          <cell r="H12">
            <v>898317.66</v>
          </cell>
          <cell r="I12">
            <v>11410451.15</v>
          </cell>
          <cell r="J12">
            <v>7.2981926510797726E-2</v>
          </cell>
          <cell r="K12">
            <v>0.92701807430163119</v>
          </cell>
          <cell r="L12">
            <v>4106349.48</v>
          </cell>
          <cell r="M12">
            <v>3168496.01</v>
          </cell>
          <cell r="N12">
            <v>1625.8</v>
          </cell>
          <cell r="O12">
            <v>936227.67</v>
          </cell>
          <cell r="P12">
            <v>2414477.4</v>
          </cell>
        </row>
        <row r="13">
          <cell r="A13" t="str">
            <v>CARMO DA MATA2013</v>
          </cell>
          <cell r="B13" t="str">
            <v>CARMO DA MATA</v>
          </cell>
          <cell r="C13">
            <v>2013</v>
          </cell>
          <cell r="D13">
            <v>0.67269999999999996</v>
          </cell>
          <cell r="E13">
            <v>0.2823</v>
          </cell>
          <cell r="F13">
            <v>3337555.66</v>
          </cell>
          <cell r="G13">
            <v>2547595.0699999998</v>
          </cell>
          <cell r="H13">
            <v>1007497.04</v>
          </cell>
          <cell r="I13">
            <v>12342725.609999999</v>
          </cell>
          <cell r="J13">
            <v>7.5466684501675096E-2</v>
          </cell>
          <cell r="K13">
            <v>0.924533316247376</v>
          </cell>
          <cell r="L13">
            <v>4754881.79</v>
          </cell>
          <cell r="M13">
            <v>3473693.46</v>
          </cell>
          <cell r="N13">
            <v>530125</v>
          </cell>
          <cell r="O13">
            <v>751063.33</v>
          </cell>
          <cell r="P13">
            <v>2547595.0699999998</v>
          </cell>
        </row>
        <row r="14">
          <cell r="A14" t="str">
            <v>CARMO DA MATA2014</v>
          </cell>
          <cell r="B14" t="str">
            <v>CARMO DA MATA</v>
          </cell>
          <cell r="C14">
            <v>2014</v>
          </cell>
          <cell r="D14">
            <v>0.72860000000000003</v>
          </cell>
          <cell r="E14">
            <v>0.26069999999999999</v>
          </cell>
          <cell r="F14">
            <v>3619533.64</v>
          </cell>
          <cell r="G14">
            <v>2642285.09</v>
          </cell>
          <cell r="H14">
            <v>1147274.3</v>
          </cell>
          <cell r="I14">
            <v>13330860.24</v>
          </cell>
          <cell r="J14">
            <v>7.9241859180510341E-2</v>
          </cell>
          <cell r="K14">
            <v>0.92075813943809626</v>
          </cell>
          <cell r="L14">
            <v>4617481.62</v>
          </cell>
          <cell r="M14">
            <v>3903106.06</v>
          </cell>
          <cell r="N14">
            <v>169526.5</v>
          </cell>
          <cell r="O14">
            <v>544849.06000000006</v>
          </cell>
          <cell r="P14">
            <v>2642285.09</v>
          </cell>
        </row>
        <row r="15">
          <cell r="A15" t="str">
            <v>IPUIÚNA2006</v>
          </cell>
          <cell r="B15" t="str">
            <v>IPUIÚNA</v>
          </cell>
          <cell r="C15">
            <v>2006</v>
          </cell>
          <cell r="D15">
            <v>0.63260000000000005</v>
          </cell>
          <cell r="E15">
            <v>0.29110000000000003</v>
          </cell>
          <cell r="L15">
            <v>4285465.24</v>
          </cell>
          <cell r="M15">
            <v>2433023.17</v>
          </cell>
          <cell r="N15">
            <v>844917.05</v>
          </cell>
          <cell r="O15">
            <v>1007525.02</v>
          </cell>
          <cell r="P15">
            <v>780071.41</v>
          </cell>
        </row>
        <row r="16">
          <cell r="A16" t="str">
            <v>IPUIÚNA2007</v>
          </cell>
          <cell r="B16" t="str">
            <v>IPUIÚNA</v>
          </cell>
          <cell r="C16">
            <v>2007</v>
          </cell>
          <cell r="D16">
            <v>0.6986</v>
          </cell>
          <cell r="E16">
            <v>0.26579999999999998</v>
          </cell>
          <cell r="F16">
            <v>1626740.04</v>
          </cell>
          <cell r="G16">
            <v>982513.9</v>
          </cell>
          <cell r="H16">
            <v>397223.88</v>
          </cell>
          <cell r="I16">
            <v>6109736.2599999998</v>
          </cell>
          <cell r="J16">
            <v>6.1045998474347503E-2</v>
          </cell>
          <cell r="K16">
            <v>0.93895399845202054</v>
          </cell>
          <cell r="L16">
            <v>2992001.94</v>
          </cell>
          <cell r="M16">
            <v>1761872.75</v>
          </cell>
          <cell r="N16">
            <v>99256.99</v>
          </cell>
          <cell r="O16">
            <v>1096217.1499999999</v>
          </cell>
          <cell r="P16">
            <v>929082.87</v>
          </cell>
        </row>
        <row r="17">
          <cell r="A17" t="str">
            <v>IPUIÚNA2008</v>
          </cell>
          <cell r="B17" t="str">
            <v>IPUIÚNA</v>
          </cell>
          <cell r="C17">
            <v>2008</v>
          </cell>
          <cell r="D17">
            <v>0.61850000000000005</v>
          </cell>
          <cell r="E17">
            <v>0.2596</v>
          </cell>
          <cell r="F17">
            <v>2030671.92</v>
          </cell>
          <cell r="G17">
            <v>1392449.08</v>
          </cell>
          <cell r="H17">
            <v>570112.84</v>
          </cell>
          <cell r="I17">
            <v>7552574.8300000001</v>
          </cell>
          <cell r="J17">
            <v>7.0187709100739418E-2</v>
          </cell>
          <cell r="K17">
            <v>0.929812289668141</v>
          </cell>
          <cell r="L17">
            <v>2297358.4900000002</v>
          </cell>
          <cell r="M17">
            <v>1497673.86</v>
          </cell>
          <cell r="N17">
            <v>16870</v>
          </cell>
          <cell r="O17">
            <v>782814.63</v>
          </cell>
          <cell r="P17">
            <v>1383055.49</v>
          </cell>
        </row>
        <row r="18">
          <cell r="A18" t="str">
            <v>IPUIÚNA2009</v>
          </cell>
          <cell r="B18" t="str">
            <v>IPUIÚNA</v>
          </cell>
          <cell r="C18">
            <v>2009</v>
          </cell>
          <cell r="D18">
            <v>0.61780000000000002</v>
          </cell>
          <cell r="E18">
            <v>0.30509999999999998</v>
          </cell>
          <cell r="F18">
            <v>1930810.29</v>
          </cell>
          <cell r="G18">
            <v>1351015.63</v>
          </cell>
          <cell r="H18">
            <v>574187.57999999996</v>
          </cell>
          <cell r="I18">
            <v>7149053.5599999996</v>
          </cell>
          <cell r="J18">
            <v>7.4345416400282388E-2</v>
          </cell>
          <cell r="K18">
            <v>0.92565458101013121</v>
          </cell>
          <cell r="L18">
            <v>3624484.14</v>
          </cell>
          <cell r="M18">
            <v>2476717.66</v>
          </cell>
          <cell r="N18">
            <v>335857.01</v>
          </cell>
          <cell r="O18">
            <v>811909.47</v>
          </cell>
          <cell r="P18">
            <v>1347577.98</v>
          </cell>
        </row>
        <row r="19">
          <cell r="A19" t="str">
            <v>IPUIÚNA2010</v>
          </cell>
          <cell r="B19" t="str">
            <v>IPUIÚNA</v>
          </cell>
          <cell r="C19">
            <v>2010</v>
          </cell>
          <cell r="D19">
            <v>0.61580000000000001</v>
          </cell>
          <cell r="E19">
            <v>0.29099999999999998</v>
          </cell>
          <cell r="F19">
            <v>2259666.5699999998</v>
          </cell>
          <cell r="G19">
            <v>1824467.97</v>
          </cell>
          <cell r="H19">
            <v>727092.22</v>
          </cell>
          <cell r="I19">
            <v>8311574.0700000003</v>
          </cell>
          <cell r="J19">
            <v>8.0442423414707601E-2</v>
          </cell>
          <cell r="K19">
            <v>0.91955757769165047</v>
          </cell>
          <cell r="L19">
            <v>3959953.4</v>
          </cell>
          <cell r="M19">
            <v>2310851</v>
          </cell>
          <cell r="N19">
            <v>344909.61</v>
          </cell>
          <cell r="O19">
            <v>1304192.79</v>
          </cell>
          <cell r="P19">
            <v>1893945.38</v>
          </cell>
        </row>
        <row r="20">
          <cell r="A20" t="str">
            <v>IPUIÚNA2011</v>
          </cell>
          <cell r="B20" t="str">
            <v>IPUIÚNA</v>
          </cell>
          <cell r="C20">
            <v>2011</v>
          </cell>
          <cell r="D20">
            <v>0.6038</v>
          </cell>
          <cell r="E20">
            <v>0.2858</v>
          </cell>
          <cell r="F20">
            <v>2815614.82</v>
          </cell>
          <cell r="G20">
            <v>2119883.46</v>
          </cell>
          <cell r="H20">
            <v>1211082.6200000001</v>
          </cell>
          <cell r="I20">
            <v>10051376.65</v>
          </cell>
          <cell r="J20">
            <v>0.10753269689069191</v>
          </cell>
          <cell r="K20">
            <v>0.89246730222140269</v>
          </cell>
          <cell r="L20">
            <v>3998348.19</v>
          </cell>
          <cell r="M20">
            <v>2296631.34</v>
          </cell>
          <cell r="N20">
            <v>69600</v>
          </cell>
          <cell r="O20">
            <v>1632116.85</v>
          </cell>
          <cell r="P20">
            <v>2128630.9</v>
          </cell>
        </row>
        <row r="21">
          <cell r="A21" t="str">
            <v>IPUIÚNA2012</v>
          </cell>
          <cell r="B21" t="str">
            <v>IPUIÚNA</v>
          </cell>
          <cell r="C21">
            <v>2012</v>
          </cell>
          <cell r="D21">
            <v>0.65090000000000003</v>
          </cell>
          <cell r="E21">
            <v>0.26519999999999999</v>
          </cell>
          <cell r="F21">
            <v>2796663.25</v>
          </cell>
          <cell r="G21">
            <v>2318518.7999999998</v>
          </cell>
          <cell r="H21">
            <v>808845.95</v>
          </cell>
          <cell r="I21">
            <v>10377807.07</v>
          </cell>
          <cell r="J21">
            <v>7.2304553470997984E-2</v>
          </cell>
          <cell r="K21">
            <v>0.92769544831684692</v>
          </cell>
          <cell r="L21">
            <v>4329933.91</v>
          </cell>
          <cell r="M21">
            <v>3323573.59</v>
          </cell>
          <cell r="N21">
            <v>113444.24</v>
          </cell>
          <cell r="O21">
            <v>892916.08</v>
          </cell>
          <cell r="P21">
            <v>2358546.73</v>
          </cell>
        </row>
        <row r="22">
          <cell r="A22" t="str">
            <v>IPUIÚNA2013</v>
          </cell>
          <cell r="B22" t="str">
            <v>IPUIÚNA</v>
          </cell>
          <cell r="C22">
            <v>2013</v>
          </cell>
          <cell r="D22">
            <v>0.64870000000000005</v>
          </cell>
          <cell r="E22">
            <v>0.3075</v>
          </cell>
          <cell r="F22">
            <v>2976648.08</v>
          </cell>
          <cell r="G22">
            <v>2477774.38</v>
          </cell>
          <cell r="H22">
            <v>850569.26</v>
          </cell>
          <cell r="I22">
            <v>11056023.060000001</v>
          </cell>
          <cell r="J22">
            <v>7.1436834078148728E-2</v>
          </cell>
          <cell r="K22">
            <v>0.92856316592185129</v>
          </cell>
          <cell r="L22">
            <v>3998348.19</v>
          </cell>
          <cell r="M22">
            <v>2296631.34</v>
          </cell>
          <cell r="N22">
            <v>69600</v>
          </cell>
          <cell r="O22">
            <v>1632116.85</v>
          </cell>
          <cell r="P22">
            <v>2510282.3199999998</v>
          </cell>
        </row>
        <row r="23">
          <cell r="A23" t="str">
            <v>IPUIÚNA2014</v>
          </cell>
          <cell r="B23" t="str">
            <v>IPUIÚNA</v>
          </cell>
          <cell r="C23">
            <v>2014</v>
          </cell>
          <cell r="D23">
            <v>0.66879999999999995</v>
          </cell>
          <cell r="E23">
            <v>0.27189999999999998</v>
          </cell>
          <cell r="F23">
            <v>3151661.86</v>
          </cell>
          <cell r="G23">
            <v>2611384.61</v>
          </cell>
          <cell r="H23">
            <v>931194.41</v>
          </cell>
          <cell r="I23">
            <v>11675453.01</v>
          </cell>
          <cell r="J23">
            <v>7.3865348771901568E-2</v>
          </cell>
          <cell r="K23">
            <v>0.92613464964163383</v>
          </cell>
          <cell r="L23">
            <v>3286728.72</v>
          </cell>
          <cell r="M23">
            <v>1653080.29</v>
          </cell>
          <cell r="N23">
            <v>346264.53</v>
          </cell>
          <cell r="O23">
            <v>1641699.22</v>
          </cell>
          <cell r="P23">
            <v>2474582.44</v>
          </cell>
        </row>
        <row r="24">
          <cell r="A24" t="str">
            <v>PATIS2006</v>
          </cell>
          <cell r="B24" t="str">
            <v>PATIS</v>
          </cell>
          <cell r="C24">
            <v>2006</v>
          </cell>
          <cell r="D24">
            <v>0.9415</v>
          </cell>
          <cell r="E24">
            <v>0.35620000000000002</v>
          </cell>
          <cell r="L24">
            <v>4106349.48</v>
          </cell>
          <cell r="M24">
            <v>3168496.01</v>
          </cell>
          <cell r="N24">
            <v>1625.8</v>
          </cell>
          <cell r="O24">
            <v>936227.67</v>
          </cell>
          <cell r="P24">
            <v>964726.46</v>
          </cell>
        </row>
        <row r="25">
          <cell r="A25" t="str">
            <v>PATIS2007</v>
          </cell>
          <cell r="B25" t="str">
            <v>PATIS</v>
          </cell>
          <cell r="C25">
            <v>2007</v>
          </cell>
          <cell r="D25">
            <v>0.99670000000000003</v>
          </cell>
          <cell r="E25">
            <v>0.25380000000000003</v>
          </cell>
          <cell r="F25">
            <v>1242029.77</v>
          </cell>
          <cell r="G25">
            <v>1247838.02</v>
          </cell>
          <cell r="H25">
            <v>153084.12</v>
          </cell>
          <cell r="I25">
            <v>4815034.9400000004</v>
          </cell>
          <cell r="J25">
            <v>3.0813295240097183E-2</v>
          </cell>
          <cell r="K25">
            <v>0.96918670073423452</v>
          </cell>
          <cell r="L25">
            <v>3905693.58</v>
          </cell>
          <cell r="M25">
            <v>2461320.11</v>
          </cell>
          <cell r="N25">
            <v>46452</v>
          </cell>
          <cell r="O25">
            <v>1397921.47</v>
          </cell>
          <cell r="P25">
            <v>1251949.5</v>
          </cell>
        </row>
        <row r="26">
          <cell r="A26" t="str">
            <v>PATIS2008</v>
          </cell>
          <cell r="B26" t="str">
            <v>PATIS</v>
          </cell>
          <cell r="C26">
            <v>2008</v>
          </cell>
          <cell r="D26">
            <v>0.8992</v>
          </cell>
          <cell r="E26">
            <v>0.31519999999999998</v>
          </cell>
          <cell r="F26">
            <v>1462864.44</v>
          </cell>
          <cell r="G26">
            <v>1569352.71</v>
          </cell>
          <cell r="H26">
            <v>118371.98</v>
          </cell>
          <cell r="I26">
            <v>5733085.7599999998</v>
          </cell>
          <cell r="J26">
            <v>2.0229485515417957E-2</v>
          </cell>
          <cell r="K26">
            <v>0.97977051106663038</v>
          </cell>
          <cell r="L26">
            <v>3362376.94</v>
          </cell>
          <cell r="M26">
            <v>2361374.92</v>
          </cell>
          <cell r="N26">
            <v>202658.9</v>
          </cell>
          <cell r="O26">
            <v>569119.19999999995</v>
          </cell>
          <cell r="P26">
            <v>1617088.11</v>
          </cell>
        </row>
        <row r="27">
          <cell r="A27" t="str">
            <v>PATIS2009</v>
          </cell>
          <cell r="B27" t="str">
            <v>PATIS</v>
          </cell>
          <cell r="C27">
            <v>2009</v>
          </cell>
          <cell r="D27">
            <v>0.61980000000000002</v>
          </cell>
          <cell r="E27">
            <v>0.25509999999999999</v>
          </cell>
          <cell r="F27">
            <v>1389612.54</v>
          </cell>
          <cell r="G27">
            <v>1556810.56</v>
          </cell>
          <cell r="H27">
            <v>114422.58</v>
          </cell>
          <cell r="I27">
            <v>5444027.5700000003</v>
          </cell>
          <cell r="J27">
            <v>2.0585338845603682E-2</v>
          </cell>
          <cell r="K27">
            <v>0.97941465935533367</v>
          </cell>
          <cell r="L27">
            <v>4754881.79</v>
          </cell>
          <cell r="M27">
            <v>3473693.46</v>
          </cell>
          <cell r="N27">
            <v>530125</v>
          </cell>
          <cell r="O27">
            <v>751063.33</v>
          </cell>
          <cell r="P27">
            <v>1632617.89</v>
          </cell>
        </row>
        <row r="28">
          <cell r="A28" t="str">
            <v>PATIS2010</v>
          </cell>
          <cell r="B28" t="str">
            <v>PATIS</v>
          </cell>
          <cell r="C28">
            <v>2010</v>
          </cell>
          <cell r="D28">
            <v>0.64649999999999996</v>
          </cell>
          <cell r="E28">
            <v>0.26769999999999999</v>
          </cell>
          <cell r="F28">
            <v>1540496.01</v>
          </cell>
          <cell r="G28">
            <v>1793689.88</v>
          </cell>
          <cell r="H28">
            <v>123951.46</v>
          </cell>
          <cell r="I28">
            <v>6038032.5800000001</v>
          </cell>
          <cell r="J28">
            <v>2.0115511367017433E-2</v>
          </cell>
          <cell r="K28">
            <v>0.97988448863298261</v>
          </cell>
          <cell r="L28">
            <v>5462751.71</v>
          </cell>
          <cell r="M28">
            <v>3285115.18</v>
          </cell>
          <cell r="N28">
            <v>945871.5</v>
          </cell>
          <cell r="O28">
            <v>1231765.03</v>
          </cell>
          <cell r="P28">
            <v>1861978.33</v>
          </cell>
        </row>
        <row r="29">
          <cell r="A29" t="str">
            <v>PATIS2011</v>
          </cell>
          <cell r="B29" t="str">
            <v>PATIS</v>
          </cell>
          <cell r="C29">
            <v>2011</v>
          </cell>
          <cell r="D29">
            <v>0.69869999999999999</v>
          </cell>
          <cell r="E29">
            <v>0.26400000000000001</v>
          </cell>
          <cell r="F29">
            <v>1843706.17</v>
          </cell>
          <cell r="G29">
            <v>1985453.22</v>
          </cell>
          <cell r="H29">
            <v>83911.73</v>
          </cell>
          <cell r="I29">
            <v>7290912.9500000002</v>
          </cell>
          <cell r="J29">
            <v>1.1378132178187591E-2</v>
          </cell>
          <cell r="K29">
            <v>0.98862186782181249</v>
          </cell>
          <cell r="L29">
            <v>3705575.1</v>
          </cell>
          <cell r="M29">
            <v>2488481.39</v>
          </cell>
          <cell r="N29">
            <v>177365</v>
          </cell>
          <cell r="O29">
            <v>1039728.71</v>
          </cell>
          <cell r="P29">
            <v>1974204.7</v>
          </cell>
        </row>
        <row r="30">
          <cell r="A30" t="str">
            <v>PATIS2012</v>
          </cell>
          <cell r="B30" t="str">
            <v>PATIS</v>
          </cell>
          <cell r="C30">
            <v>2012</v>
          </cell>
          <cell r="D30">
            <v>0.78049999999999997</v>
          </cell>
          <cell r="E30">
            <v>0.26769999999999999</v>
          </cell>
          <cell r="F30">
            <v>1923244.88</v>
          </cell>
          <cell r="G30">
            <v>2087518.85</v>
          </cell>
          <cell r="H30">
            <v>223216.48</v>
          </cell>
          <cell r="I30">
            <v>7469763.0199999996</v>
          </cell>
          <cell r="J30">
            <v>2.9015608246413221E-2</v>
          </cell>
          <cell r="K30">
            <v>0.9709843891538138</v>
          </cell>
          <cell r="L30">
            <v>4617481.62</v>
          </cell>
          <cell r="M30">
            <v>3903106.06</v>
          </cell>
          <cell r="N30">
            <v>169526.5</v>
          </cell>
          <cell r="O30">
            <v>544849.06000000006</v>
          </cell>
          <cell r="P30">
            <v>2101255.6</v>
          </cell>
        </row>
        <row r="31">
          <cell r="A31" t="str">
            <v>PATIS2013</v>
          </cell>
          <cell r="B31" t="str">
            <v>PATIS</v>
          </cell>
          <cell r="C31">
            <v>2013</v>
          </cell>
          <cell r="D31">
            <v>0.6361</v>
          </cell>
          <cell r="E31">
            <v>0.26919999999999999</v>
          </cell>
          <cell r="F31">
            <v>2071512.93</v>
          </cell>
          <cell r="G31">
            <v>2399446.08</v>
          </cell>
          <cell r="H31">
            <v>128658.94</v>
          </cell>
          <cell r="I31">
            <v>8157392.7699999996</v>
          </cell>
          <cell r="J31">
            <v>1.5527170762096089E-2</v>
          </cell>
          <cell r="K31">
            <v>0.98447282803105651</v>
          </cell>
          <cell r="L31">
            <v>3705575.1</v>
          </cell>
          <cell r="M31">
            <v>2488481.39</v>
          </cell>
          <cell r="N31">
            <v>177365</v>
          </cell>
          <cell r="O31">
            <v>1039728.71</v>
          </cell>
          <cell r="P31">
            <v>2432906.25</v>
          </cell>
        </row>
        <row r="32">
          <cell r="A32" t="str">
            <v>PATIS2014</v>
          </cell>
          <cell r="B32" t="str">
            <v>PATIS</v>
          </cell>
          <cell r="C32">
            <v>2014</v>
          </cell>
          <cell r="D32">
            <v>0.65649999999999997</v>
          </cell>
          <cell r="E32">
            <v>0.25169999999999998</v>
          </cell>
          <cell r="F32">
            <v>2255018.83</v>
          </cell>
          <cell r="G32">
            <v>2311641.5699999998</v>
          </cell>
          <cell r="H32">
            <v>221507.52</v>
          </cell>
          <cell r="I32">
            <v>8798567.8100000005</v>
          </cell>
          <cell r="J32">
            <v>2.4557169662303882E-2</v>
          </cell>
          <cell r="K32">
            <v>0.97544283144633437</v>
          </cell>
          <cell r="L32">
            <v>4398273.1399999997</v>
          </cell>
          <cell r="M32">
            <v>2631342.58</v>
          </cell>
          <cell r="N32">
            <v>660070</v>
          </cell>
          <cell r="O32">
            <v>1106860.56</v>
          </cell>
          <cell r="P32">
            <v>2308274.17</v>
          </cell>
        </row>
        <row r="33">
          <cell r="A33" t="str">
            <v>BUTIÁ2006</v>
          </cell>
          <cell r="B33" t="str">
            <v>BUTIÁ</v>
          </cell>
          <cell r="C33">
            <v>2006</v>
          </cell>
          <cell r="D33">
            <v>0.65059999999999996</v>
          </cell>
          <cell r="E33">
            <v>0.26240000000000002</v>
          </cell>
          <cell r="L33">
            <v>4056972.52</v>
          </cell>
          <cell r="M33">
            <v>3010273.75</v>
          </cell>
          <cell r="N33">
            <v>189706.1</v>
          </cell>
          <cell r="O33">
            <v>856992.67</v>
          </cell>
          <cell r="P33">
            <v>3050330.27</v>
          </cell>
        </row>
        <row r="34">
          <cell r="A34" t="str">
            <v>BUTIÁ2007</v>
          </cell>
          <cell r="B34" t="str">
            <v>BUTIÁ</v>
          </cell>
          <cell r="C34">
            <v>2007</v>
          </cell>
          <cell r="D34">
            <v>0.63849999999999996</v>
          </cell>
          <cell r="E34">
            <v>0.27960000000000002</v>
          </cell>
          <cell r="F34">
            <v>2946048.69</v>
          </cell>
          <cell r="G34">
            <v>3587460.92</v>
          </cell>
          <cell r="H34">
            <v>1651156.64</v>
          </cell>
          <cell r="I34">
            <v>10133038.109999999</v>
          </cell>
          <cell r="J34">
            <v>0.14011620425730301</v>
          </cell>
          <cell r="K34">
            <v>0.85988379489410272</v>
          </cell>
          <cell r="L34">
            <v>6236397.0300000003</v>
          </cell>
          <cell r="M34">
            <v>4024549.06</v>
          </cell>
          <cell r="N34">
            <v>290899.21999999997</v>
          </cell>
          <cell r="O34">
            <v>1920948.75</v>
          </cell>
          <cell r="P34">
            <v>3442251.91</v>
          </cell>
        </row>
        <row r="35">
          <cell r="A35" t="str">
            <v>BUTIÁ2008</v>
          </cell>
          <cell r="B35" t="str">
            <v>BUTIÁ</v>
          </cell>
          <cell r="C35">
            <v>2008</v>
          </cell>
          <cell r="D35">
            <v>0.65280000000000005</v>
          </cell>
          <cell r="E35">
            <v>0.25580000000000003</v>
          </cell>
          <cell r="F35">
            <v>3817319.45</v>
          </cell>
          <cell r="G35">
            <v>4377661.83</v>
          </cell>
          <cell r="H35">
            <v>2074394.5</v>
          </cell>
          <cell r="I35">
            <v>13194883.300000001</v>
          </cell>
          <cell r="J35">
            <v>0.13585413319286127</v>
          </cell>
          <cell r="K35">
            <v>0.86414586680713867</v>
          </cell>
          <cell r="L35">
            <v>6936100.3600000003</v>
          </cell>
          <cell r="M35">
            <v>4474723.83</v>
          </cell>
          <cell r="N35">
            <v>450941.92</v>
          </cell>
          <cell r="O35">
            <v>2010434.61</v>
          </cell>
          <cell r="P35">
            <v>4418472.95</v>
          </cell>
        </row>
        <row r="36">
          <cell r="A36" t="str">
            <v>BUTIÁ2009</v>
          </cell>
          <cell r="B36" t="str">
            <v>BUTIÁ</v>
          </cell>
          <cell r="C36">
            <v>2009</v>
          </cell>
          <cell r="D36">
            <v>0.60099999999999998</v>
          </cell>
          <cell r="E36">
            <v>0.25619999999999998</v>
          </cell>
          <cell r="F36">
            <v>3917342.26</v>
          </cell>
          <cell r="G36">
            <v>5120690.18</v>
          </cell>
          <cell r="H36">
            <v>2483931.62</v>
          </cell>
          <cell r="I36">
            <v>13185437.4</v>
          </cell>
          <cell r="J36">
            <v>0.15852148313433304</v>
          </cell>
          <cell r="K36">
            <v>0.84147851558929143</v>
          </cell>
          <cell r="L36">
            <v>7889612.0700000003</v>
          </cell>
          <cell r="M36">
            <v>5162828.5999999996</v>
          </cell>
          <cell r="N36">
            <v>195759.75</v>
          </cell>
          <cell r="O36">
            <v>2531023.7200000002</v>
          </cell>
          <cell r="P36">
            <v>5128443.17</v>
          </cell>
        </row>
        <row r="37">
          <cell r="A37" t="str">
            <v>BUTIÁ2010</v>
          </cell>
          <cell r="B37" t="str">
            <v>BUTIÁ</v>
          </cell>
          <cell r="C37">
            <v>2010</v>
          </cell>
          <cell r="D37">
            <v>0.62270000000000003</v>
          </cell>
          <cell r="E37">
            <v>0.26800000000000002</v>
          </cell>
          <cell r="F37">
            <v>4137645.18</v>
          </cell>
          <cell r="G37">
            <v>5918921.5199999996</v>
          </cell>
          <cell r="H37">
            <v>2405603.58</v>
          </cell>
          <cell r="I37">
            <v>14144977.140000001</v>
          </cell>
          <cell r="J37">
            <v>0.14534859052365626</v>
          </cell>
          <cell r="K37">
            <v>0.85465140947634377</v>
          </cell>
          <cell r="L37">
            <v>9053780.8699999992</v>
          </cell>
          <cell r="M37">
            <v>5907747.75</v>
          </cell>
          <cell r="N37">
            <v>370890.45</v>
          </cell>
          <cell r="O37">
            <v>648026.28</v>
          </cell>
          <cell r="P37">
            <v>5897861.0199999996</v>
          </cell>
        </row>
        <row r="38">
          <cell r="A38" t="str">
            <v>BUTIÁ2011</v>
          </cell>
          <cell r="B38" t="str">
            <v>BUTIÁ</v>
          </cell>
          <cell r="C38">
            <v>2011</v>
          </cell>
          <cell r="D38">
            <v>0.66679999999999995</v>
          </cell>
          <cell r="E38">
            <v>0.2636</v>
          </cell>
          <cell r="F38">
            <v>5110518.99</v>
          </cell>
          <cell r="G38">
            <v>6477079.6500000004</v>
          </cell>
          <cell r="H38">
            <v>3189811.42</v>
          </cell>
          <cell r="I38">
            <v>17252264.530000001</v>
          </cell>
          <cell r="J38">
            <v>0.15604146204336869</v>
          </cell>
          <cell r="K38">
            <v>0.8439585374674442</v>
          </cell>
          <cell r="L38">
            <v>10141670.68</v>
          </cell>
          <cell r="M38">
            <v>7176916.9900000002</v>
          </cell>
          <cell r="N38">
            <v>102058.02</v>
          </cell>
          <cell r="O38">
            <v>2862695.67</v>
          </cell>
          <cell r="P38">
            <v>6486791.6500000004</v>
          </cell>
        </row>
        <row r="39">
          <cell r="A39" t="str">
            <v>BUTIÁ2012</v>
          </cell>
          <cell r="B39" t="str">
            <v>BUTIÁ</v>
          </cell>
          <cell r="C39">
            <v>2012</v>
          </cell>
          <cell r="D39">
            <v>0.71760000000000002</v>
          </cell>
          <cell r="E39">
            <v>0.28149999999999997</v>
          </cell>
          <cell r="F39">
            <v>5437280.3300000001</v>
          </cell>
          <cell r="G39">
            <v>6882198.1500000004</v>
          </cell>
          <cell r="H39">
            <v>3140765.36</v>
          </cell>
          <cell r="I39">
            <v>18608355.960000001</v>
          </cell>
          <cell r="J39">
            <v>0.14440883904177881</v>
          </cell>
          <cell r="K39">
            <v>0.85559116095822119</v>
          </cell>
          <cell r="L39">
            <v>11850260.41</v>
          </cell>
          <cell r="M39">
            <v>8144958</v>
          </cell>
          <cell r="N39">
            <v>898829.97</v>
          </cell>
          <cell r="O39">
            <v>2806472.44</v>
          </cell>
          <cell r="P39">
            <v>6876118.8300000001</v>
          </cell>
        </row>
        <row r="40">
          <cell r="A40" t="str">
            <v>BUTIÁ2013</v>
          </cell>
          <cell r="B40" t="str">
            <v>BUTIÁ</v>
          </cell>
          <cell r="C40">
            <v>2013</v>
          </cell>
          <cell r="D40">
            <v>0.76339999999999997</v>
          </cell>
          <cell r="E40">
            <v>0.30049999999999999</v>
          </cell>
          <cell r="F40">
            <v>6058952.8300000001</v>
          </cell>
          <cell r="G40">
            <v>7664325.3700000001</v>
          </cell>
          <cell r="H40">
            <v>3396181.4</v>
          </cell>
          <cell r="I40">
            <v>20839629.93</v>
          </cell>
          <cell r="J40">
            <v>0.14013070803193561</v>
          </cell>
          <cell r="K40">
            <v>0.85986929238067689</v>
          </cell>
          <cell r="L40">
            <v>12530990.74</v>
          </cell>
          <cell r="M40">
            <v>9026830.75</v>
          </cell>
          <cell r="N40">
            <v>502933.72</v>
          </cell>
          <cell r="O40">
            <v>3001226.27</v>
          </cell>
          <cell r="P40">
            <v>7655323.2999999998</v>
          </cell>
        </row>
        <row r="41">
          <cell r="A41" t="str">
            <v>BUTIÁ2014</v>
          </cell>
          <cell r="B41" t="str">
            <v>BUTIÁ</v>
          </cell>
          <cell r="C41">
            <v>2014</v>
          </cell>
          <cell r="D41">
            <v>0.77259999999999995</v>
          </cell>
          <cell r="E41">
            <v>0.29010000000000002</v>
          </cell>
          <cell r="F41">
            <v>6453298.1799999997</v>
          </cell>
          <cell r="G41">
            <v>8560987.5800000001</v>
          </cell>
          <cell r="H41">
            <v>3652861.7</v>
          </cell>
          <cell r="I41">
            <v>22160331.010000002</v>
          </cell>
          <cell r="J41">
            <v>0.14151142555758986</v>
          </cell>
          <cell r="K41">
            <v>0.85848857405501144</v>
          </cell>
          <cell r="L41">
            <v>14034682.4</v>
          </cell>
          <cell r="M41">
            <v>10058964.300000001</v>
          </cell>
          <cell r="N41">
            <v>688349.77</v>
          </cell>
          <cell r="O41">
            <v>3287368.33</v>
          </cell>
          <cell r="P41">
            <v>8550083.6099999994</v>
          </cell>
        </row>
        <row r="42">
          <cell r="A42" t="str">
            <v>BARÃO DO TRIUNFO2006</v>
          </cell>
          <cell r="B42" t="str">
            <v>BARÃO DO TRIUNFO</v>
          </cell>
          <cell r="C42">
            <v>2006</v>
          </cell>
          <cell r="D42">
            <v>0.69410000000000005</v>
          </cell>
          <cell r="E42">
            <v>0.2863</v>
          </cell>
          <cell r="L42">
            <v>1345172.67</v>
          </cell>
          <cell r="M42">
            <v>827961.37</v>
          </cell>
          <cell r="N42">
            <v>129952.05</v>
          </cell>
          <cell r="O42">
            <v>1345172.67</v>
          </cell>
          <cell r="P42">
            <v>1192323.76</v>
          </cell>
        </row>
        <row r="43">
          <cell r="A43" t="str">
            <v>BARÃO DO TRIUNFO2007</v>
          </cell>
          <cell r="B43" t="str">
            <v>BARÃO DO TRIUNFO</v>
          </cell>
          <cell r="C43">
            <v>2007</v>
          </cell>
          <cell r="D43">
            <v>0.62670000000000003</v>
          </cell>
          <cell r="E43">
            <v>0.30640000000000001</v>
          </cell>
          <cell r="F43">
            <v>1377322.84</v>
          </cell>
          <cell r="G43">
            <v>1375515.21</v>
          </cell>
          <cell r="H43">
            <v>165364.79999999999</v>
          </cell>
          <cell r="I43">
            <v>5343926.55</v>
          </cell>
          <cell r="J43">
            <v>3.0015620738562641E-2</v>
          </cell>
          <cell r="K43">
            <v>0.96998437744632182</v>
          </cell>
          <cell r="L43">
            <v>2524338.52</v>
          </cell>
          <cell r="M43">
            <v>1220584.1100000001</v>
          </cell>
          <cell r="N43">
            <v>289720</v>
          </cell>
          <cell r="O43">
            <v>1014034.41</v>
          </cell>
          <cell r="P43">
            <v>1312678.74</v>
          </cell>
        </row>
        <row r="44">
          <cell r="A44" t="str">
            <v>BARÃO DO TRIUNFO2008</v>
          </cell>
          <cell r="B44" t="str">
            <v>BARÃO DO TRIUNFO</v>
          </cell>
          <cell r="C44">
            <v>2008</v>
          </cell>
          <cell r="D44">
            <v>0.71</v>
          </cell>
          <cell r="E44">
            <v>0.32779999999999998</v>
          </cell>
          <cell r="F44">
            <v>1719620.09</v>
          </cell>
          <cell r="G44">
            <v>1662591.69</v>
          </cell>
          <cell r="H44">
            <v>217064.21</v>
          </cell>
          <cell r="I44">
            <v>6661416.1399999997</v>
          </cell>
          <cell r="J44">
            <v>3.1557000767535807E-2</v>
          </cell>
          <cell r="K44">
            <v>0.96844299777865461</v>
          </cell>
          <cell r="L44">
            <v>3232381.01</v>
          </cell>
          <cell r="M44">
            <v>1810071.83</v>
          </cell>
          <cell r="N44">
            <v>323571.3</v>
          </cell>
          <cell r="O44">
            <v>1098737.8799999999</v>
          </cell>
          <cell r="P44">
            <v>1662591.69</v>
          </cell>
        </row>
        <row r="45">
          <cell r="A45" t="str">
            <v>BARÃO DO TRIUNFO2009</v>
          </cell>
          <cell r="B45" t="str">
            <v>BARÃO DO TRIUNFO</v>
          </cell>
          <cell r="C45">
            <v>2009</v>
          </cell>
          <cell r="D45">
            <v>0.61450000000000005</v>
          </cell>
          <cell r="E45">
            <v>0.32150000000000001</v>
          </cell>
          <cell r="F45">
            <v>1647325.13</v>
          </cell>
          <cell r="G45">
            <v>1815424.54</v>
          </cell>
          <cell r="H45">
            <v>215214.76</v>
          </cell>
          <cell r="I45">
            <v>6374085.7400000002</v>
          </cell>
          <cell r="J45">
            <v>3.2661245203003737E-2</v>
          </cell>
          <cell r="K45">
            <v>0.96733875176177286</v>
          </cell>
          <cell r="L45">
            <v>2983245.51</v>
          </cell>
          <cell r="M45">
            <v>1768790.18</v>
          </cell>
          <cell r="N45">
            <v>267410.8</v>
          </cell>
          <cell r="O45">
            <v>837632.98</v>
          </cell>
          <cell r="P45">
            <v>1815424.54</v>
          </cell>
        </row>
        <row r="46">
          <cell r="A46" t="str">
            <v>BARÃO DO TRIUNFO2010</v>
          </cell>
          <cell r="B46" t="str">
            <v>BARÃO DO TRIUNFO</v>
          </cell>
          <cell r="C46">
            <v>2010</v>
          </cell>
          <cell r="D46">
            <v>0.60960000000000003</v>
          </cell>
          <cell r="E46">
            <v>0.28160000000000002</v>
          </cell>
          <cell r="F46">
            <v>1828207.85</v>
          </cell>
          <cell r="G46">
            <v>2201688.42</v>
          </cell>
          <cell r="H46">
            <v>234542.55</v>
          </cell>
          <cell r="I46">
            <v>7078288.8399999999</v>
          </cell>
          <cell r="J46">
            <v>3.2072741346122105E-2</v>
          </cell>
          <cell r="K46">
            <v>0.96792725728641849</v>
          </cell>
          <cell r="L46">
            <v>3626737.71</v>
          </cell>
          <cell r="M46">
            <v>2100160.17</v>
          </cell>
          <cell r="N46">
            <v>128886.58</v>
          </cell>
          <cell r="O46">
            <v>1259204.95</v>
          </cell>
          <cell r="P46">
            <v>2317565.7000000002</v>
          </cell>
        </row>
        <row r="47">
          <cell r="A47" t="str">
            <v>BARÃO DO TRIUNFO2011</v>
          </cell>
          <cell r="B47" t="str">
            <v>BARÃO DO TRIUNFO</v>
          </cell>
          <cell r="C47">
            <v>2011</v>
          </cell>
          <cell r="D47">
            <v>0.71440000000000003</v>
          </cell>
          <cell r="E47">
            <v>0.26950000000000002</v>
          </cell>
          <cell r="F47">
            <v>2221578.44</v>
          </cell>
          <cell r="G47">
            <v>2589227.63</v>
          </cell>
          <cell r="H47">
            <v>374123.61</v>
          </cell>
          <cell r="I47">
            <v>8512190.1300000008</v>
          </cell>
          <cell r="J47">
            <v>4.210110289871196E-2</v>
          </cell>
          <cell r="K47">
            <v>0.95789889485063617</v>
          </cell>
          <cell r="L47">
            <v>4618263.97</v>
          </cell>
          <cell r="M47">
            <v>2589824.73</v>
          </cell>
          <cell r="N47">
            <v>85328.21</v>
          </cell>
          <cell r="O47">
            <v>1813862.82</v>
          </cell>
          <cell r="P47">
            <v>2689091.51</v>
          </cell>
        </row>
        <row r="48">
          <cell r="A48" t="str">
            <v>BARÃO DO TRIUNFO2012</v>
          </cell>
          <cell r="B48" t="str">
            <v>BARÃO DO TRIUNFO</v>
          </cell>
          <cell r="C48">
            <v>2012</v>
          </cell>
          <cell r="D48">
            <v>0.75149999999999995</v>
          </cell>
          <cell r="E48">
            <v>0.29709999999999998</v>
          </cell>
          <cell r="F48">
            <v>2324771.4300000002</v>
          </cell>
          <cell r="G48">
            <v>2849979.15</v>
          </cell>
          <cell r="H48">
            <v>436942.58</v>
          </cell>
          <cell r="I48">
            <v>8862143.1400000006</v>
          </cell>
          <cell r="J48">
            <v>4.69876924631683E-2</v>
          </cell>
          <cell r="K48">
            <v>0.95301230753683164</v>
          </cell>
          <cell r="L48">
            <v>4713545.9000000004</v>
          </cell>
          <cell r="M48">
            <v>3086070.61</v>
          </cell>
          <cell r="N48">
            <v>122636.52</v>
          </cell>
          <cell r="O48">
            <v>1385777.03</v>
          </cell>
          <cell r="P48">
            <v>2890726.39</v>
          </cell>
        </row>
        <row r="49">
          <cell r="A49" t="str">
            <v>BARÃO DO TRIUNFO2013</v>
          </cell>
          <cell r="B49" t="str">
            <v>BARÃO DO TRIUNFO</v>
          </cell>
          <cell r="C49">
            <v>2013</v>
          </cell>
          <cell r="D49">
            <v>0.60909999999999997</v>
          </cell>
          <cell r="E49">
            <v>0.28079999999999999</v>
          </cell>
          <cell r="F49">
            <v>2534450.7400000002</v>
          </cell>
          <cell r="G49">
            <v>3097417.66</v>
          </cell>
          <cell r="H49">
            <v>658735.82999999996</v>
          </cell>
          <cell r="I49">
            <v>9479067.1099999994</v>
          </cell>
          <cell r="J49">
            <v>6.4978164657483128E-2</v>
          </cell>
          <cell r="K49">
            <v>0.93502183336970268</v>
          </cell>
          <cell r="L49">
            <v>4879924.25</v>
          </cell>
          <cell r="M49">
            <v>2928798.63</v>
          </cell>
          <cell r="O49">
            <v>1842468.78</v>
          </cell>
          <cell r="P49">
            <v>3114490.92</v>
          </cell>
        </row>
        <row r="50">
          <cell r="A50" t="str">
            <v>BARÃO DO TRIUNFO2014</v>
          </cell>
          <cell r="B50" t="str">
            <v>BARÃO DO TRIUNFO</v>
          </cell>
          <cell r="C50">
            <v>2014</v>
          </cell>
          <cell r="D50">
            <v>0.7792</v>
          </cell>
          <cell r="E50">
            <v>0.26129999999999998</v>
          </cell>
          <cell r="F50">
            <v>2715498.68</v>
          </cell>
          <cell r="G50">
            <v>3442409.96</v>
          </cell>
          <cell r="H50">
            <v>712298.95</v>
          </cell>
          <cell r="I50">
            <v>10149695.76</v>
          </cell>
          <cell r="J50">
            <v>6.5577176969940559E-2</v>
          </cell>
          <cell r="K50">
            <v>0.93442282210941818</v>
          </cell>
          <cell r="L50">
            <v>5347020.38</v>
          </cell>
          <cell r="M50">
            <v>3552801.44</v>
          </cell>
          <cell r="N50">
            <v>28601.1</v>
          </cell>
          <cell r="O50">
            <v>1706250.54</v>
          </cell>
          <cell r="P50">
            <v>3440152.16</v>
          </cell>
        </row>
        <row r="51">
          <cell r="A51" t="str">
            <v>CHARQUEADAS2006</v>
          </cell>
          <cell r="B51" t="str">
            <v>CHARQUEADAS</v>
          </cell>
          <cell r="C51">
            <v>2006</v>
          </cell>
          <cell r="D51">
            <v>0.78139999999999998</v>
          </cell>
          <cell r="E51">
            <v>0.34089999999999998</v>
          </cell>
          <cell r="M51">
            <v>4407379.83</v>
          </cell>
          <cell r="N51">
            <v>229035.58</v>
          </cell>
          <cell r="O51">
            <v>561249.80000000005</v>
          </cell>
          <cell r="P51">
            <v>4546508.96</v>
          </cell>
        </row>
        <row r="52">
          <cell r="A52" t="str">
            <v>CHARQUEADAS2007</v>
          </cell>
          <cell r="B52" t="str">
            <v>CHARQUEADAS</v>
          </cell>
          <cell r="C52">
            <v>2007</v>
          </cell>
          <cell r="D52">
            <v>0.94120000000000004</v>
          </cell>
          <cell r="E52">
            <v>0.29289999999999999</v>
          </cell>
          <cell r="F52">
            <v>8857196.4900000002</v>
          </cell>
          <cell r="G52">
            <v>5287805.63</v>
          </cell>
          <cell r="H52">
            <v>5967358</v>
          </cell>
          <cell r="I52">
            <v>29461427.969999999</v>
          </cell>
          <cell r="J52">
            <v>0.16843247202253273</v>
          </cell>
          <cell r="K52">
            <v>0.83156752825972358</v>
          </cell>
          <cell r="L52">
            <v>11978213.58</v>
          </cell>
          <cell r="M52">
            <v>9458081.0600000005</v>
          </cell>
          <cell r="N52">
            <v>217511.19</v>
          </cell>
          <cell r="O52">
            <v>2302621.33</v>
          </cell>
          <cell r="P52">
            <v>5542209.8099999996</v>
          </cell>
        </row>
        <row r="53">
          <cell r="A53" t="str">
            <v>CHARQUEADAS2008</v>
          </cell>
          <cell r="B53" t="str">
            <v>CHARQUEADAS</v>
          </cell>
          <cell r="C53">
            <v>2008</v>
          </cell>
          <cell r="D53">
            <v>0.95599999999999996</v>
          </cell>
          <cell r="E53">
            <v>0.3014</v>
          </cell>
          <cell r="F53">
            <v>10500847.5</v>
          </cell>
          <cell r="G53">
            <v>7480491.7000000002</v>
          </cell>
          <cell r="H53">
            <v>5611858.2999999998</v>
          </cell>
          <cell r="I53">
            <v>36391531.719999999</v>
          </cell>
          <cell r="J53">
            <v>0.13360488998626063</v>
          </cell>
          <cell r="K53">
            <v>0.86639511048989137</v>
          </cell>
          <cell r="M53">
            <v>10742414</v>
          </cell>
          <cell r="N53">
            <v>2317286.08</v>
          </cell>
          <cell r="O53">
            <v>2556298.44</v>
          </cell>
          <cell r="P53">
            <v>7480754.5999999996</v>
          </cell>
        </row>
        <row r="54">
          <cell r="A54" t="str">
            <v>CHARQUEADAS2009</v>
          </cell>
          <cell r="B54" t="str">
            <v>CHARQUEADAS</v>
          </cell>
          <cell r="C54">
            <v>2009</v>
          </cell>
          <cell r="D54">
            <v>0.99839999999999995</v>
          </cell>
          <cell r="E54">
            <v>0.29120000000000001</v>
          </cell>
          <cell r="F54">
            <v>9729605.9700000007</v>
          </cell>
          <cell r="G54">
            <v>8509017.1999999993</v>
          </cell>
          <cell r="H54">
            <v>5512151.79</v>
          </cell>
          <cell r="I54">
            <v>33406272.100000001</v>
          </cell>
          <cell r="J54">
            <v>0.14163347947995061</v>
          </cell>
          <cell r="K54">
            <v>0.85836652077699704</v>
          </cell>
          <cell r="L54">
            <v>14564586.57</v>
          </cell>
          <cell r="M54">
            <v>11654795.890000001</v>
          </cell>
          <cell r="N54">
            <v>144019.31</v>
          </cell>
          <cell r="O54">
            <v>2765771.37</v>
          </cell>
          <cell r="P54">
            <v>8522222.1999999993</v>
          </cell>
        </row>
        <row r="55">
          <cell r="A55" t="str">
            <v>CHARQUEADAS2010</v>
          </cell>
          <cell r="B55" t="str">
            <v>CHARQUEADAS</v>
          </cell>
          <cell r="C55">
            <v>2010</v>
          </cell>
          <cell r="D55">
            <v>0.95620000000000005</v>
          </cell>
          <cell r="E55">
            <v>0.2747</v>
          </cell>
          <cell r="F55">
            <v>10629236.310000001</v>
          </cell>
          <cell r="G55">
            <v>9766578.8800000008</v>
          </cell>
          <cell r="H55">
            <v>6418572.8499999996</v>
          </cell>
          <cell r="I55">
            <v>36098372.380000003</v>
          </cell>
          <cell r="J55">
            <v>0.15096505202263208</v>
          </cell>
          <cell r="K55">
            <v>0.84903494774216759</v>
          </cell>
          <cell r="M55">
            <v>12489802.57</v>
          </cell>
          <cell r="N55">
            <v>1233038.95</v>
          </cell>
          <cell r="O55">
            <v>3303842.32</v>
          </cell>
          <cell r="P55">
            <v>10133539.24</v>
          </cell>
        </row>
        <row r="56">
          <cell r="A56" t="str">
            <v>CHARQUEADAS2011</v>
          </cell>
          <cell r="B56" t="str">
            <v>CHARQUEADAS</v>
          </cell>
          <cell r="C56">
            <v>2011</v>
          </cell>
          <cell r="D56">
            <v>0.90329999999999999</v>
          </cell>
          <cell r="E56">
            <v>0.2974</v>
          </cell>
          <cell r="F56">
            <v>12360432.5</v>
          </cell>
          <cell r="G56">
            <v>11557086.82</v>
          </cell>
          <cell r="H56">
            <v>8106835.3799999999</v>
          </cell>
          <cell r="I56">
            <v>41334894.609999999</v>
          </cell>
          <cell r="J56">
            <v>0.16396746998941986</v>
          </cell>
          <cell r="K56">
            <v>0.83603252980832188</v>
          </cell>
          <cell r="L56">
            <v>20319149.850000001</v>
          </cell>
          <cell r="M56">
            <v>15566425.130000001</v>
          </cell>
          <cell r="N56">
            <v>580741.24</v>
          </cell>
          <cell r="O56">
            <v>4123099.77</v>
          </cell>
          <cell r="P56">
            <v>11806501.130000001</v>
          </cell>
        </row>
        <row r="57">
          <cell r="A57" t="str">
            <v>CHARQUEADAS2012</v>
          </cell>
          <cell r="B57" t="str">
            <v>CHARQUEADAS</v>
          </cell>
          <cell r="C57">
            <v>2012</v>
          </cell>
          <cell r="D57">
            <v>0.88170000000000004</v>
          </cell>
          <cell r="E57">
            <v>0.3034</v>
          </cell>
          <cell r="F57">
            <v>15277858.310000001</v>
          </cell>
          <cell r="G57">
            <v>12820736.699999999</v>
          </cell>
          <cell r="H57">
            <v>17696621.34</v>
          </cell>
          <cell r="I57">
            <v>43414811.890000001</v>
          </cell>
          <cell r="J57">
            <v>0.28957955004100311</v>
          </cell>
          <cell r="K57">
            <v>0.71042044979536134</v>
          </cell>
          <cell r="L57">
            <v>25278146.239999998</v>
          </cell>
          <cell r="M57">
            <v>16915430.879999999</v>
          </cell>
          <cell r="N57">
            <v>673636.53</v>
          </cell>
          <cell r="O57">
            <v>7620870.2999999998</v>
          </cell>
          <cell r="P57">
            <v>12837432.529999999</v>
          </cell>
        </row>
        <row r="58">
          <cell r="A58" t="str">
            <v>CHARQUEADAS2013</v>
          </cell>
          <cell r="B58" t="str">
            <v>CHARQUEADAS</v>
          </cell>
          <cell r="C58">
            <v>2013</v>
          </cell>
          <cell r="D58">
            <v>0.94279999999999997</v>
          </cell>
          <cell r="E58">
            <v>0.29260000000000003</v>
          </cell>
          <cell r="F58">
            <v>13976611.720000001</v>
          </cell>
          <cell r="G58">
            <v>15447692.65</v>
          </cell>
          <cell r="H58">
            <v>9947346.8599999994</v>
          </cell>
          <cell r="I58">
            <v>45959100.020000003</v>
          </cell>
          <cell r="J58">
            <v>0.17792843965475774</v>
          </cell>
          <cell r="K58">
            <v>0.82207156034524231</v>
          </cell>
          <cell r="L58">
            <v>24859262.699999999</v>
          </cell>
          <cell r="M58">
            <v>18997682.530000001</v>
          </cell>
          <cell r="N58">
            <v>6535.84</v>
          </cell>
          <cell r="O58">
            <v>5792777.0700000003</v>
          </cell>
          <cell r="P58">
            <v>15454461.41</v>
          </cell>
        </row>
        <row r="59">
          <cell r="A59" t="str">
            <v>CHARQUEADAS2014</v>
          </cell>
          <cell r="B59" t="str">
            <v>CHARQUEADAS</v>
          </cell>
          <cell r="C59">
            <v>2014</v>
          </cell>
          <cell r="D59">
            <v>0.96220000000000006</v>
          </cell>
          <cell r="E59">
            <v>0.31090000000000001</v>
          </cell>
          <cell r="F59">
            <v>14836352.220000001</v>
          </cell>
          <cell r="G59">
            <v>15850068.41</v>
          </cell>
          <cell r="H59">
            <v>10661104.01</v>
          </cell>
          <cell r="I59">
            <v>48684304.890000001</v>
          </cell>
          <cell r="J59">
            <v>0.17964496683403758</v>
          </cell>
          <cell r="K59">
            <v>0.82035503350297245</v>
          </cell>
          <cell r="L59">
            <v>29196985.530000001</v>
          </cell>
          <cell r="M59">
            <v>21658547.850000001</v>
          </cell>
          <cell r="N59">
            <v>1877786.8</v>
          </cell>
          <cell r="O59">
            <v>5602778.5599999996</v>
          </cell>
          <cell r="P59">
            <v>15945717.939999999</v>
          </cell>
        </row>
        <row r="60">
          <cell r="A60" t="str">
            <v>ELDORADO DO SUL2006</v>
          </cell>
          <cell r="B60" t="str">
            <v>ELDORADO DO SUL</v>
          </cell>
          <cell r="C60">
            <v>2006</v>
          </cell>
          <cell r="D60">
            <v>0.92110000000000003</v>
          </cell>
          <cell r="E60">
            <v>0.29310000000000003</v>
          </cell>
          <cell r="L60">
            <v>8905887.1999999993</v>
          </cell>
          <cell r="M60">
            <v>5518224.7000000002</v>
          </cell>
          <cell r="N60">
            <v>1790433.42</v>
          </cell>
          <cell r="O60">
            <v>1597229.08</v>
          </cell>
          <cell r="P60">
            <v>6650659.0800000001</v>
          </cell>
        </row>
        <row r="61">
          <cell r="A61" t="str">
            <v>ELDORADO DO SUL2007</v>
          </cell>
          <cell r="B61" t="str">
            <v>ELDORADO DO SUL</v>
          </cell>
          <cell r="C61">
            <v>2007</v>
          </cell>
          <cell r="D61">
            <v>0.77539999999999998</v>
          </cell>
          <cell r="E61">
            <v>0.27150000000000002</v>
          </cell>
          <cell r="F61">
            <v>7928811.2800000003</v>
          </cell>
          <cell r="G61">
            <v>8519293</v>
          </cell>
          <cell r="H61">
            <v>7775924.79</v>
          </cell>
          <cell r="I61">
            <v>23939320.32</v>
          </cell>
          <cell r="J61">
            <v>0.24517940065033303</v>
          </cell>
          <cell r="K61">
            <v>0.75482059903436116</v>
          </cell>
          <cell r="L61">
            <v>14197714.300000001</v>
          </cell>
          <cell r="M61">
            <v>8386487.5099999998</v>
          </cell>
          <cell r="N61">
            <v>1333673.6000000001</v>
          </cell>
          <cell r="O61">
            <v>3836182.87</v>
          </cell>
          <cell r="P61">
            <v>8143741.2699999996</v>
          </cell>
        </row>
        <row r="62">
          <cell r="A62" t="str">
            <v>ELDORADO DO SUL2008</v>
          </cell>
          <cell r="B62" t="str">
            <v>ELDORADO DO SUL</v>
          </cell>
          <cell r="C62">
            <v>2008</v>
          </cell>
          <cell r="D62">
            <v>0.61209999999999998</v>
          </cell>
          <cell r="E62">
            <v>0.25769999999999998</v>
          </cell>
          <cell r="F62">
            <v>11209414.59</v>
          </cell>
          <cell r="G62">
            <v>10306977.279999999</v>
          </cell>
          <cell r="H62">
            <v>9788711.6600000001</v>
          </cell>
          <cell r="I62">
            <v>35048946.700000003</v>
          </cell>
          <cell r="J62">
            <v>0.21831451547729755</v>
          </cell>
          <cell r="K62">
            <v>0.78168548452270248</v>
          </cell>
          <cell r="L62">
            <v>17339011.649999999</v>
          </cell>
          <cell r="M62">
            <v>8670029.9800000004</v>
          </cell>
          <cell r="N62">
            <v>3231018.82</v>
          </cell>
          <cell r="O62">
            <v>5437962.8499999996</v>
          </cell>
          <cell r="P62">
            <v>10285450.6</v>
          </cell>
        </row>
        <row r="63">
          <cell r="A63" t="str">
            <v>ELDORADO DO SUL2009</v>
          </cell>
          <cell r="B63" t="str">
            <v>ELDORADO DO SUL</v>
          </cell>
          <cell r="C63">
            <v>2009</v>
          </cell>
          <cell r="D63">
            <v>0.60450000000000004</v>
          </cell>
          <cell r="E63">
            <v>0.25059999999999999</v>
          </cell>
          <cell r="F63">
            <v>13206103.279999999</v>
          </cell>
          <cell r="G63">
            <v>11662500.439999999</v>
          </cell>
          <cell r="H63">
            <v>10557133.73</v>
          </cell>
          <cell r="I63">
            <v>42267279.390000001</v>
          </cell>
          <cell r="J63">
            <v>0.19985330846965785</v>
          </cell>
          <cell r="K63">
            <v>0.80014669153034224</v>
          </cell>
          <cell r="L63">
            <v>17242748.609999999</v>
          </cell>
          <cell r="M63">
            <v>9908387.9399999995</v>
          </cell>
          <cell r="N63">
            <v>917554.13</v>
          </cell>
          <cell r="O63">
            <v>6210054.3899999997</v>
          </cell>
          <cell r="P63">
            <v>11602786.880000001</v>
          </cell>
        </row>
        <row r="64">
          <cell r="A64" t="str">
            <v>ELDORADO DO SUL2010</v>
          </cell>
          <cell r="B64" t="str">
            <v>ELDORADO DO SUL</v>
          </cell>
          <cell r="C64">
            <v>2010</v>
          </cell>
          <cell r="D64">
            <v>0.60809999999999997</v>
          </cell>
          <cell r="E64">
            <v>0.25159999999999999</v>
          </cell>
          <cell r="F64">
            <v>13030156.99</v>
          </cell>
          <cell r="G64">
            <v>13524199.609999999</v>
          </cell>
          <cell r="H64">
            <v>13872400.380000001</v>
          </cell>
          <cell r="I64">
            <v>38248227.57</v>
          </cell>
          <cell r="J64">
            <v>0.26615950196621541</v>
          </cell>
          <cell r="K64">
            <v>0.73384049784192196</v>
          </cell>
          <cell r="L64">
            <v>20283012.420000002</v>
          </cell>
          <cell r="M64">
            <v>11458122.18</v>
          </cell>
          <cell r="N64">
            <v>1146073.8999999999</v>
          </cell>
          <cell r="O64">
            <v>7181360.4500000002</v>
          </cell>
          <cell r="P64">
            <v>13547635.58</v>
          </cell>
        </row>
        <row r="65">
          <cell r="A65" t="str">
            <v>ELDORADO DO SUL2011</v>
          </cell>
          <cell r="B65" t="str">
            <v>ELDORADO DO SUL</v>
          </cell>
          <cell r="C65">
            <v>2011</v>
          </cell>
          <cell r="D65">
            <v>0.61250000000000004</v>
          </cell>
          <cell r="E65">
            <v>0.26100000000000001</v>
          </cell>
          <cell r="F65">
            <v>11461542.82</v>
          </cell>
          <cell r="G65">
            <v>15628604.859999999</v>
          </cell>
          <cell r="H65">
            <v>16402689.210000001</v>
          </cell>
          <cell r="I65">
            <v>29443482.059999999</v>
          </cell>
          <cell r="J65">
            <v>0.35777664201929843</v>
          </cell>
          <cell r="K65">
            <v>0.64222335776258077</v>
          </cell>
          <cell r="L65">
            <v>23230689.969999999</v>
          </cell>
          <cell r="M65">
            <v>12318604.939999999</v>
          </cell>
          <cell r="N65">
            <v>2351338.85</v>
          </cell>
          <cell r="O65">
            <v>8810159.3100000005</v>
          </cell>
          <cell r="P65">
            <v>15478952.039999999</v>
          </cell>
        </row>
        <row r="66">
          <cell r="A66" t="str">
            <v>ELDORADO DO SUL2012</v>
          </cell>
          <cell r="B66" t="str">
            <v>ELDORADO DO SUL</v>
          </cell>
          <cell r="C66">
            <v>2012</v>
          </cell>
          <cell r="D66">
            <v>0.62009999999999998</v>
          </cell>
          <cell r="E66">
            <v>0.2525</v>
          </cell>
          <cell r="F66">
            <v>12798813.869999999</v>
          </cell>
          <cell r="G66">
            <v>16396027.029999999</v>
          </cell>
          <cell r="H66">
            <v>18395071.699999999</v>
          </cell>
          <cell r="I66">
            <v>32800183.780000001</v>
          </cell>
          <cell r="J66">
            <v>0.35931204029612163</v>
          </cell>
          <cell r="K66">
            <v>0.64068795970387848</v>
          </cell>
          <cell r="L66">
            <v>27811967.52</v>
          </cell>
          <cell r="M66">
            <v>13078427.880000001</v>
          </cell>
          <cell r="N66">
            <v>4489893.66</v>
          </cell>
          <cell r="O66">
            <v>9983866.3300000001</v>
          </cell>
          <cell r="P66">
            <v>16373290.52</v>
          </cell>
        </row>
        <row r="67">
          <cell r="A67" t="str">
            <v>ELDORADO DO SUL2013</v>
          </cell>
          <cell r="B67" t="str">
            <v>ELDORADO DO SUL</v>
          </cell>
          <cell r="C67">
            <v>2013</v>
          </cell>
          <cell r="D67">
            <v>0.61280000000000001</v>
          </cell>
          <cell r="E67">
            <v>0.25609999999999999</v>
          </cell>
          <cell r="F67">
            <v>14503025.43</v>
          </cell>
          <cell r="G67">
            <v>18608610.82</v>
          </cell>
          <cell r="H67">
            <v>22304648.109999999</v>
          </cell>
          <cell r="I67">
            <v>35707453.619999997</v>
          </cell>
          <cell r="J67">
            <v>0.38448267600534713</v>
          </cell>
          <cell r="K67">
            <v>0.61551732416703064</v>
          </cell>
          <cell r="L67">
            <v>30680082.68</v>
          </cell>
          <cell r="M67">
            <v>14252865.609999999</v>
          </cell>
          <cell r="N67">
            <v>619512.30000000005</v>
          </cell>
          <cell r="O67">
            <v>13140482.859999999</v>
          </cell>
          <cell r="P67">
            <v>18637557.920000002</v>
          </cell>
        </row>
        <row r="68">
          <cell r="A68" t="str">
            <v>ELDORADO DO SUL2014</v>
          </cell>
          <cell r="B68" t="str">
            <v>ELDORADO DO SUL</v>
          </cell>
          <cell r="C68">
            <v>2014</v>
          </cell>
          <cell r="D68">
            <v>0.65229999999999999</v>
          </cell>
          <cell r="E68">
            <v>0.253</v>
          </cell>
          <cell r="F68">
            <v>15357308.27</v>
          </cell>
          <cell r="G68">
            <v>18719861.609999999</v>
          </cell>
          <cell r="H68">
            <v>24495880.48</v>
          </cell>
          <cell r="I68">
            <v>36933352.609999999</v>
          </cell>
          <cell r="J68">
            <v>0.39876585221402217</v>
          </cell>
          <cell r="K68">
            <v>0.60123414794876684</v>
          </cell>
          <cell r="L68">
            <v>31151305.190000001</v>
          </cell>
          <cell r="M68">
            <v>15426712.970000001</v>
          </cell>
          <cell r="N68">
            <v>2392820.14</v>
          </cell>
          <cell r="O68">
            <v>13331772.08</v>
          </cell>
          <cell r="P68">
            <v>18688716.300000001</v>
          </cell>
        </row>
        <row r="69">
          <cell r="A69" t="str">
            <v>GENERAL CÂMARA2006</v>
          </cell>
          <cell r="B69" t="str">
            <v>GENERAL CÂMARA</v>
          </cell>
          <cell r="C69">
            <v>2006</v>
          </cell>
          <cell r="D69">
            <v>0.77210000000000001</v>
          </cell>
          <cell r="E69">
            <v>0.3039</v>
          </cell>
          <cell r="L69">
            <v>1172390.3600000001</v>
          </cell>
          <cell r="M69">
            <v>649379.87</v>
          </cell>
          <cell r="N69">
            <v>51172.6</v>
          </cell>
          <cell r="O69">
            <v>390870.96</v>
          </cell>
          <cell r="P69">
            <v>612373.42000000004</v>
          </cell>
        </row>
        <row r="70">
          <cell r="A70" t="str">
            <v>GENERAL CÂMARA2007</v>
          </cell>
          <cell r="B70" t="str">
            <v>GENERAL CÂMARA</v>
          </cell>
          <cell r="C70">
            <v>2007</v>
          </cell>
          <cell r="D70">
            <v>0.627</v>
          </cell>
          <cell r="E70">
            <v>0.30270000000000002</v>
          </cell>
          <cell r="F70">
            <v>1393719.18</v>
          </cell>
          <cell r="G70">
            <v>773893.83</v>
          </cell>
          <cell r="H70">
            <v>327099.87</v>
          </cell>
          <cell r="I70">
            <v>5247776.84</v>
          </cell>
          <cell r="J70">
            <v>5.8673919878178042E-2</v>
          </cell>
          <cell r="K70">
            <v>0.94132607832806037</v>
          </cell>
          <cell r="L70">
            <v>1915367.66</v>
          </cell>
          <cell r="M70">
            <v>1105725.8600000001</v>
          </cell>
          <cell r="N70">
            <v>11445.48</v>
          </cell>
          <cell r="O70">
            <v>781926.44</v>
          </cell>
          <cell r="P70">
            <v>695162.33</v>
          </cell>
        </row>
        <row r="71">
          <cell r="A71" t="str">
            <v>GENERAL CÂMARA2008</v>
          </cell>
          <cell r="B71" t="str">
            <v>GENERAL CÂMARA</v>
          </cell>
          <cell r="C71">
            <v>2008</v>
          </cell>
          <cell r="D71">
            <v>0.66080000000000005</v>
          </cell>
          <cell r="E71">
            <v>0.26279999999999998</v>
          </cell>
          <cell r="F71">
            <v>1765817.87</v>
          </cell>
          <cell r="G71">
            <v>743222.92</v>
          </cell>
          <cell r="H71">
            <v>390750.85</v>
          </cell>
          <cell r="I71">
            <v>6672520.6200000001</v>
          </cell>
          <cell r="J71">
            <v>5.532151087586399E-2</v>
          </cell>
          <cell r="K71">
            <v>0.94467848770836138</v>
          </cell>
          <cell r="L71">
            <v>2002529.99</v>
          </cell>
          <cell r="M71">
            <v>1079851.42</v>
          </cell>
          <cell r="N71">
            <v>75054.91</v>
          </cell>
          <cell r="O71">
            <v>847623.66</v>
          </cell>
          <cell r="P71">
            <v>743225.2</v>
          </cell>
        </row>
        <row r="72">
          <cell r="A72" t="str">
            <v>GENERAL CÂMARA2009</v>
          </cell>
          <cell r="B72" t="str">
            <v>GENERAL CÂMARA</v>
          </cell>
          <cell r="C72">
            <v>2009</v>
          </cell>
          <cell r="D72">
            <v>0.77149999999999996</v>
          </cell>
          <cell r="E72">
            <v>0.31790000000000002</v>
          </cell>
          <cell r="F72">
            <v>1695301.9</v>
          </cell>
          <cell r="G72">
            <v>820452.09</v>
          </cell>
          <cell r="H72">
            <v>310023.65000000002</v>
          </cell>
          <cell r="I72">
            <v>6471183.9400000004</v>
          </cell>
          <cell r="J72">
            <v>4.571805912563421E-2</v>
          </cell>
          <cell r="K72">
            <v>0.95428193939970229</v>
          </cell>
          <cell r="L72">
            <v>2266996.14</v>
          </cell>
          <cell r="M72">
            <v>1451684.04</v>
          </cell>
          <cell r="N72">
            <v>5300.7</v>
          </cell>
          <cell r="O72">
            <v>810011.4</v>
          </cell>
          <cell r="P72">
            <v>820452.09</v>
          </cell>
        </row>
        <row r="73">
          <cell r="A73" t="str">
            <v>GENERAL CÂMARA2010</v>
          </cell>
          <cell r="B73" t="str">
            <v>GENERAL CÂMARA</v>
          </cell>
          <cell r="C73">
            <v>2010</v>
          </cell>
          <cell r="D73">
            <v>0.80069999999999997</v>
          </cell>
          <cell r="E73">
            <v>0.28539999999999999</v>
          </cell>
          <cell r="F73">
            <v>1899136.43</v>
          </cell>
          <cell r="G73">
            <v>1058992.1299999999</v>
          </cell>
          <cell r="H73">
            <v>449317.86</v>
          </cell>
          <cell r="I73">
            <v>7147227.8499999996</v>
          </cell>
          <cell r="J73">
            <v>5.9147654284110597E-2</v>
          </cell>
          <cell r="K73">
            <v>0.94085234439950161</v>
          </cell>
          <cell r="L73">
            <v>2603543.77</v>
          </cell>
          <cell r="M73">
            <v>1677921.26</v>
          </cell>
          <cell r="N73">
            <v>110418.41</v>
          </cell>
          <cell r="O73">
            <v>815204.1</v>
          </cell>
          <cell r="P73">
            <v>1107090.1000000001</v>
          </cell>
        </row>
        <row r="74">
          <cell r="A74" t="str">
            <v>GENERAL CÂMARA2011</v>
          </cell>
          <cell r="B74" t="str">
            <v>GENERAL CÂMARA</v>
          </cell>
          <cell r="C74">
            <v>2011</v>
          </cell>
          <cell r="D74">
            <v>0.65669999999999995</v>
          </cell>
          <cell r="E74">
            <v>0.28389999999999999</v>
          </cell>
          <cell r="F74">
            <v>2260794.16</v>
          </cell>
          <cell r="G74">
            <v>1229784.02</v>
          </cell>
          <cell r="H74">
            <v>464462.92</v>
          </cell>
          <cell r="I74">
            <v>8578713.7300000004</v>
          </cell>
          <cell r="J74">
            <v>5.1360593571243118E-2</v>
          </cell>
          <cell r="K74">
            <v>0.948639407534563</v>
          </cell>
          <cell r="L74">
            <v>2838933.09</v>
          </cell>
          <cell r="M74">
            <v>1749338.89</v>
          </cell>
          <cell r="N74">
            <v>189066.4</v>
          </cell>
          <cell r="O74">
            <v>900527.8</v>
          </cell>
          <cell r="P74">
            <v>1265736.71</v>
          </cell>
        </row>
        <row r="75">
          <cell r="A75" t="str">
            <v>GENERAL CÂMARA2012</v>
          </cell>
          <cell r="B75" t="str">
            <v>GENERAL CÂMARA</v>
          </cell>
          <cell r="C75">
            <v>2012</v>
          </cell>
          <cell r="D75">
            <v>0.63560000000000005</v>
          </cell>
          <cell r="E75">
            <v>0.27639999999999998</v>
          </cell>
          <cell r="F75">
            <v>2313520.69</v>
          </cell>
          <cell r="G75">
            <v>1631292.92</v>
          </cell>
          <cell r="H75">
            <v>428118.15</v>
          </cell>
          <cell r="I75">
            <v>8825964.6199999992</v>
          </cell>
          <cell r="J75">
            <v>4.6262623871325743E-2</v>
          </cell>
          <cell r="K75">
            <v>0.95373737720927831</v>
          </cell>
          <cell r="L75">
            <v>3157437.51</v>
          </cell>
          <cell r="M75">
            <v>1774303.08</v>
          </cell>
          <cell r="N75">
            <v>348567.52</v>
          </cell>
          <cell r="O75">
            <v>1034566.91</v>
          </cell>
          <cell r="P75">
            <v>1550782.9</v>
          </cell>
        </row>
        <row r="76">
          <cell r="A76" t="str">
            <v>GENERAL CÂMARA2013</v>
          </cell>
          <cell r="B76" t="str">
            <v>GENERAL CÂMARA</v>
          </cell>
          <cell r="C76">
            <v>2013</v>
          </cell>
          <cell r="D76">
            <v>0.69950000000000001</v>
          </cell>
          <cell r="E76">
            <v>0.2555</v>
          </cell>
          <cell r="F76">
            <v>2686871.63</v>
          </cell>
          <cell r="G76">
            <v>1774064.02</v>
          </cell>
          <cell r="H76">
            <v>675582.51</v>
          </cell>
          <cell r="I76">
            <v>10071903.99</v>
          </cell>
          <cell r="J76">
            <v>6.2859581981592472E-2</v>
          </cell>
          <cell r="K76">
            <v>0.93714041615750732</v>
          </cell>
          <cell r="L76">
            <v>3632792.27</v>
          </cell>
          <cell r="M76">
            <v>1581851.59</v>
          </cell>
          <cell r="N76">
            <v>293837.82</v>
          </cell>
          <cell r="O76">
            <v>1879335.69</v>
          </cell>
          <cell r="P76">
            <v>1813584.39</v>
          </cell>
        </row>
        <row r="77">
          <cell r="A77" t="str">
            <v>GENERAL CÂMARA2014</v>
          </cell>
          <cell r="B77" t="str">
            <v>GENERAL CÂMARA</v>
          </cell>
          <cell r="C77">
            <v>2014</v>
          </cell>
          <cell r="D77" t="str">
            <v>N/D</v>
          </cell>
          <cell r="E77" t="str">
            <v>N/D</v>
          </cell>
          <cell r="F77" t="str">
            <v>N/D</v>
          </cell>
          <cell r="G77" t="str">
            <v>N/D</v>
          </cell>
          <cell r="H77" t="str">
            <v>N/D</v>
          </cell>
          <cell r="I77" t="str">
            <v>N/D</v>
          </cell>
          <cell r="J77" t="str">
            <v>N/D</v>
          </cell>
          <cell r="K77" t="str">
            <v>N/D</v>
          </cell>
          <cell r="L77" t="str">
            <v>N/D</v>
          </cell>
          <cell r="M77" t="str">
            <v>N/D</v>
          </cell>
          <cell r="N77" t="str">
            <v>N/D</v>
          </cell>
          <cell r="O77" t="str">
            <v>N/D</v>
          </cell>
          <cell r="P77">
            <v>2089547.63</v>
          </cell>
        </row>
        <row r="78">
          <cell r="A78" t="str">
            <v>MINAS DO LEÃO2006</v>
          </cell>
          <cell r="B78" t="str">
            <v>MINAS DO LEÃO</v>
          </cell>
          <cell r="C78">
            <v>2006</v>
          </cell>
          <cell r="D78">
            <v>0.92959999999999998</v>
          </cell>
          <cell r="E78">
            <v>0.25890000000000002</v>
          </cell>
          <cell r="L78">
            <v>1035102.26</v>
          </cell>
          <cell r="M78">
            <v>789359.69</v>
          </cell>
          <cell r="N78">
            <v>53386.080000000002</v>
          </cell>
          <cell r="O78">
            <v>192356.49</v>
          </cell>
          <cell r="P78">
            <v>849115.32</v>
          </cell>
        </row>
        <row r="79">
          <cell r="A79" t="str">
            <v>MINAS DO LEÃO2007</v>
          </cell>
          <cell r="B79" t="str">
            <v>MINAS DO LEÃO</v>
          </cell>
          <cell r="C79">
            <v>2007</v>
          </cell>
          <cell r="D79">
            <v>0.96260000000000001</v>
          </cell>
          <cell r="E79">
            <v>0.31569999999999998</v>
          </cell>
          <cell r="F79">
            <v>1737054.75</v>
          </cell>
          <cell r="G79">
            <v>1038254.49</v>
          </cell>
          <cell r="H79">
            <v>1604799.53</v>
          </cell>
          <cell r="I79">
            <v>5343419.4800000004</v>
          </cell>
          <cell r="J79">
            <v>0.23096559420478832</v>
          </cell>
          <cell r="K79">
            <v>0.76903440723442951</v>
          </cell>
          <cell r="L79">
            <v>2450516.38</v>
          </cell>
          <cell r="M79">
            <v>1615136.8</v>
          </cell>
          <cell r="N79">
            <v>183267.03</v>
          </cell>
          <cell r="O79">
            <v>652112.55000000005</v>
          </cell>
          <cell r="P79">
            <v>962839.34</v>
          </cell>
        </row>
        <row r="80">
          <cell r="A80" t="str">
            <v>MINAS DO LEÃO2008</v>
          </cell>
          <cell r="B80" t="str">
            <v>MINAS DO LEÃO</v>
          </cell>
          <cell r="C80">
            <v>2008</v>
          </cell>
          <cell r="D80">
            <v>0.91710000000000003</v>
          </cell>
          <cell r="E80">
            <v>0.2702</v>
          </cell>
          <cell r="F80">
            <v>2111513.4900000002</v>
          </cell>
          <cell r="G80">
            <v>1188837.74</v>
          </cell>
          <cell r="H80">
            <v>2026273.99</v>
          </cell>
          <cell r="I80">
            <v>6419779.9500000002</v>
          </cell>
          <cell r="J80">
            <v>0.2399077722681279</v>
          </cell>
          <cell r="K80">
            <v>0.76009222536390231</v>
          </cell>
          <cell r="L80">
            <v>2529314.1800000002</v>
          </cell>
          <cell r="M80">
            <v>1664092.35</v>
          </cell>
          <cell r="N80">
            <v>157232.15</v>
          </cell>
          <cell r="O80">
            <v>707989.68</v>
          </cell>
          <cell r="P80">
            <v>1204252</v>
          </cell>
        </row>
        <row r="81">
          <cell r="A81" t="str">
            <v>MINAS DO LEÃO2009</v>
          </cell>
          <cell r="B81" t="str">
            <v>MINAS DO LEÃO</v>
          </cell>
          <cell r="C81">
            <v>2009</v>
          </cell>
          <cell r="D81">
            <v>0.85170000000000001</v>
          </cell>
          <cell r="E81">
            <v>0.28460000000000002</v>
          </cell>
          <cell r="F81">
            <v>2224791.0699999998</v>
          </cell>
          <cell r="G81">
            <v>1302091.32</v>
          </cell>
          <cell r="H81">
            <v>2447631.8199999998</v>
          </cell>
          <cell r="I81">
            <v>6451532.46</v>
          </cell>
          <cell r="J81">
            <v>0.27504063786088462</v>
          </cell>
          <cell r="K81">
            <v>0.72495936213911538</v>
          </cell>
          <cell r="L81">
            <v>3743162.94</v>
          </cell>
          <cell r="M81">
            <v>1852706.35</v>
          </cell>
          <cell r="N81">
            <v>1206463.96</v>
          </cell>
          <cell r="O81">
            <v>683992.63</v>
          </cell>
          <cell r="P81">
            <v>1302091.32</v>
          </cell>
        </row>
        <row r="82">
          <cell r="A82" t="str">
            <v>MINAS DO LEÃO2010</v>
          </cell>
          <cell r="B82" t="str">
            <v>MINAS DO LEÃO</v>
          </cell>
          <cell r="C82">
            <v>2010</v>
          </cell>
          <cell r="D82">
            <v>0.75929999999999997</v>
          </cell>
          <cell r="E82">
            <v>0.2555</v>
          </cell>
          <cell r="F82">
            <v>2536119.9700000002</v>
          </cell>
          <cell r="G82">
            <v>1621489.27</v>
          </cell>
          <cell r="H82">
            <v>2725925.55</v>
          </cell>
          <cell r="I82">
            <v>7418554.3099999996</v>
          </cell>
          <cell r="J82">
            <v>0.26871023278129857</v>
          </cell>
          <cell r="K82">
            <v>0.7312897652471857</v>
          </cell>
          <cell r="L82">
            <v>3164660.85</v>
          </cell>
          <cell r="M82">
            <v>2130082.98</v>
          </cell>
          <cell r="N82">
            <v>156846.29999999999</v>
          </cell>
          <cell r="O82">
            <v>877731.57</v>
          </cell>
          <cell r="P82">
            <v>1688991.19</v>
          </cell>
        </row>
        <row r="83">
          <cell r="A83" t="str">
            <v>MINAS DO LEÃO2011</v>
          </cell>
          <cell r="B83" t="str">
            <v>MINAS DO LEÃO</v>
          </cell>
          <cell r="C83">
            <v>2011</v>
          </cell>
          <cell r="D83">
            <v>0.80010000000000003</v>
          </cell>
          <cell r="E83">
            <v>0.28260000000000002</v>
          </cell>
          <cell r="F83">
            <v>3136158.2</v>
          </cell>
          <cell r="G83">
            <v>1726233.45</v>
          </cell>
          <cell r="H83">
            <v>3477636.53</v>
          </cell>
          <cell r="I83">
            <v>9066996.25</v>
          </cell>
          <cell r="J83">
            <v>0.27722107019346148</v>
          </cell>
          <cell r="K83">
            <v>0.72277892821223111</v>
          </cell>
          <cell r="L83">
            <v>3979326.39</v>
          </cell>
          <cell r="M83">
            <v>2339365.1</v>
          </cell>
          <cell r="N83">
            <v>689074.35</v>
          </cell>
          <cell r="O83">
            <v>950886.94</v>
          </cell>
          <cell r="P83">
            <v>1720971.2</v>
          </cell>
        </row>
        <row r="84">
          <cell r="A84" t="str">
            <v>MINAS DO LEÃO2012</v>
          </cell>
          <cell r="B84" t="str">
            <v>MINAS DO LEÃO</v>
          </cell>
          <cell r="C84">
            <v>2012</v>
          </cell>
          <cell r="D84">
            <v>0.76659999999999995</v>
          </cell>
          <cell r="E84">
            <v>0.27039999999999997</v>
          </cell>
          <cell r="F84">
            <v>3061641.51</v>
          </cell>
          <cell r="G84">
            <v>2023828.26</v>
          </cell>
          <cell r="H84">
            <v>3098787.5</v>
          </cell>
          <cell r="I84">
            <v>9147778.5600000005</v>
          </cell>
          <cell r="J84">
            <v>0.25303317598408182</v>
          </cell>
          <cell r="K84">
            <v>0.74696682564902916</v>
          </cell>
          <cell r="L84">
            <v>3984482.22</v>
          </cell>
          <cell r="M84">
            <v>2723039.61</v>
          </cell>
          <cell r="N84">
            <v>312986.34999999998</v>
          </cell>
          <cell r="O84">
            <v>948456.26</v>
          </cell>
          <cell r="P84">
            <v>2040537.89</v>
          </cell>
        </row>
        <row r="85">
          <cell r="A85" t="str">
            <v>MINAS DO LEÃO2013</v>
          </cell>
          <cell r="B85" t="str">
            <v>MINAS DO LEÃO</v>
          </cell>
          <cell r="C85">
            <v>2013</v>
          </cell>
          <cell r="D85">
            <v>0.78010000000000002</v>
          </cell>
          <cell r="E85">
            <v>0.26910000000000001</v>
          </cell>
          <cell r="F85">
            <v>3413563.14</v>
          </cell>
          <cell r="G85">
            <v>2539461.2999999998</v>
          </cell>
          <cell r="H85">
            <v>3982547.41</v>
          </cell>
          <cell r="I85">
            <v>9671705.1600000001</v>
          </cell>
          <cell r="J85">
            <v>0.29167084704928004</v>
          </cell>
          <cell r="K85">
            <v>0.70832915368309257</v>
          </cell>
          <cell r="L85">
            <v>4480172.4800000004</v>
          </cell>
          <cell r="M85">
            <v>3074588.76</v>
          </cell>
          <cell r="N85">
            <v>102476.56</v>
          </cell>
          <cell r="O85">
            <v>1303107.1599999999</v>
          </cell>
          <cell r="P85">
            <v>2529029.73</v>
          </cell>
        </row>
        <row r="86">
          <cell r="A86" t="str">
            <v>MINAS DO LEÃO2014</v>
          </cell>
          <cell r="B86" t="str">
            <v>MINAS DO LEÃO</v>
          </cell>
          <cell r="C86">
            <v>2014</v>
          </cell>
          <cell r="D86">
            <v>0.78110000000000002</v>
          </cell>
          <cell r="E86">
            <v>0.27579999999999999</v>
          </cell>
          <cell r="F86">
            <v>3740769.39</v>
          </cell>
          <cell r="G86">
            <v>2775590.24</v>
          </cell>
          <cell r="H86">
            <v>4564965.55</v>
          </cell>
          <cell r="I86">
            <v>10398112.02</v>
          </cell>
          <cell r="J86">
            <v>0.30508199477648096</v>
          </cell>
          <cell r="K86">
            <v>0.69491800589183061</v>
          </cell>
          <cell r="L86">
            <v>6155911.7800000003</v>
          </cell>
          <cell r="M86">
            <v>3748169.04</v>
          </cell>
          <cell r="N86">
            <v>185603.35</v>
          </cell>
          <cell r="O86">
            <v>2222139.39</v>
          </cell>
          <cell r="P86">
            <v>2752958.86</v>
          </cell>
        </row>
        <row r="87">
          <cell r="A87" t="str">
            <v>TRIUNFO2006</v>
          </cell>
          <cell r="B87" t="str">
            <v>TRIUNFO</v>
          </cell>
          <cell r="C87">
            <v>2006</v>
          </cell>
          <cell r="D87">
            <v>1.0814999999999999</v>
          </cell>
          <cell r="E87">
            <v>0.24859999999999999</v>
          </cell>
          <cell r="L87">
            <v>8119283.5199999996</v>
          </cell>
          <cell r="M87">
            <v>7342545.5599999996</v>
          </cell>
          <cell r="N87">
            <v>198232.62</v>
          </cell>
          <cell r="O87">
            <v>578505.34</v>
          </cell>
          <cell r="P87">
            <v>4334788.1900000004</v>
          </cell>
        </row>
        <row r="88">
          <cell r="A88" t="str">
            <v>TRIUNFO2007</v>
          </cell>
          <cell r="B88" t="str">
            <v>TRIUNFO</v>
          </cell>
          <cell r="C88">
            <v>2007</v>
          </cell>
          <cell r="D88">
            <v>1.2195</v>
          </cell>
          <cell r="E88">
            <v>0.26690000000000003</v>
          </cell>
          <cell r="F88">
            <v>30528475.73</v>
          </cell>
          <cell r="G88">
            <v>6161659.7699999996</v>
          </cell>
          <cell r="H88">
            <v>16012761.369999999</v>
          </cell>
          <cell r="I88">
            <v>106101141.56</v>
          </cell>
          <cell r="J88">
            <v>0.13112971567611245</v>
          </cell>
          <cell r="K88">
            <v>0.86887028440577829</v>
          </cell>
          <cell r="L88">
            <v>24578975.09</v>
          </cell>
          <cell r="M88">
            <v>16648900.68</v>
          </cell>
          <cell r="N88">
            <v>1001198.54</v>
          </cell>
          <cell r="O88">
            <v>6928875.8700000001</v>
          </cell>
          <cell r="P88">
            <v>5052533.67</v>
          </cell>
        </row>
        <row r="89">
          <cell r="A89" t="str">
            <v>TRIUNFO2008</v>
          </cell>
          <cell r="B89" t="str">
            <v>TRIUNFO</v>
          </cell>
          <cell r="C89">
            <v>2008</v>
          </cell>
          <cell r="D89">
            <v>0.92059999999999997</v>
          </cell>
          <cell r="E89">
            <v>0.3367</v>
          </cell>
          <cell r="F89">
            <v>37579298.439999998</v>
          </cell>
          <cell r="G89">
            <v>6391660.3200000003</v>
          </cell>
          <cell r="H89">
            <v>22710448.699999999</v>
          </cell>
          <cell r="I89">
            <v>127606745.06</v>
          </cell>
          <cell r="J89">
            <v>0.15108350636361695</v>
          </cell>
          <cell r="K89">
            <v>0.84891649363638311</v>
          </cell>
          <cell r="L89">
            <v>42377679.530000001</v>
          </cell>
          <cell r="M89">
            <v>26409295.079999998</v>
          </cell>
          <cell r="N89">
            <v>2234174.86</v>
          </cell>
          <cell r="O89">
            <v>13734209.59</v>
          </cell>
          <cell r="P89">
            <v>6942632.6900000004</v>
          </cell>
        </row>
        <row r="90">
          <cell r="A90" t="str">
            <v>TRIUNFO2009</v>
          </cell>
          <cell r="B90" t="str">
            <v>TRIUNFO</v>
          </cell>
          <cell r="C90">
            <v>2009</v>
          </cell>
          <cell r="D90">
            <v>0.97460000000000002</v>
          </cell>
          <cell r="E90">
            <v>0.3468</v>
          </cell>
          <cell r="F90">
            <v>33164850.02</v>
          </cell>
          <cell r="G90">
            <v>8834841.7400000002</v>
          </cell>
          <cell r="H90">
            <v>14945272.6</v>
          </cell>
          <cell r="I90">
            <v>117714127.48</v>
          </cell>
          <cell r="J90">
            <v>0.11265897924298829</v>
          </cell>
          <cell r="K90">
            <v>0.88734102075701171</v>
          </cell>
          <cell r="L90">
            <v>40035396.229999997</v>
          </cell>
          <cell r="M90">
            <v>26574539.579999998</v>
          </cell>
          <cell r="N90">
            <v>1304174.07</v>
          </cell>
          <cell r="O90">
            <v>12156682.58</v>
          </cell>
          <cell r="P90">
            <v>9065485.1199999992</v>
          </cell>
        </row>
        <row r="91">
          <cell r="A91" t="str">
            <v>TRIUNFO2010</v>
          </cell>
          <cell r="B91" t="str">
            <v>TRIUNFO</v>
          </cell>
          <cell r="C91">
            <v>2010</v>
          </cell>
          <cell r="D91">
            <v>0.92390000000000005</v>
          </cell>
          <cell r="E91">
            <v>0.33289999999999997</v>
          </cell>
          <cell r="F91">
            <v>35597440.270000003</v>
          </cell>
          <cell r="G91">
            <v>10291833.890000001</v>
          </cell>
          <cell r="H91">
            <v>23425475.870000001</v>
          </cell>
          <cell r="I91">
            <v>118964285.20999999</v>
          </cell>
          <cell r="J91">
            <v>0.16451657543577641</v>
          </cell>
          <cell r="K91">
            <v>0.83548342456422342</v>
          </cell>
          <cell r="L91">
            <v>39869280.450000003</v>
          </cell>
          <cell r="M91">
            <v>25328413.489999998</v>
          </cell>
          <cell r="N91">
            <v>841550.48</v>
          </cell>
          <cell r="O91">
            <v>13699316.48</v>
          </cell>
          <cell r="P91">
            <v>10653833.09</v>
          </cell>
        </row>
        <row r="92">
          <cell r="A92" t="str">
            <v>TRIUNFO2011</v>
          </cell>
          <cell r="B92" t="str">
            <v>TRIUNFO</v>
          </cell>
          <cell r="C92">
            <v>2011</v>
          </cell>
          <cell r="D92">
            <v>0.92130000000000001</v>
          </cell>
          <cell r="E92">
            <v>0.3599</v>
          </cell>
          <cell r="F92">
            <v>33128707.030000001</v>
          </cell>
          <cell r="G92">
            <v>10736624.34</v>
          </cell>
          <cell r="H92">
            <v>30766194.550000001</v>
          </cell>
          <cell r="I92">
            <v>101748633.58</v>
          </cell>
          <cell r="J92">
            <v>0.23217171230180667</v>
          </cell>
          <cell r="K92">
            <v>0.76782828777365653</v>
          </cell>
          <cell r="L92">
            <v>44882915.07</v>
          </cell>
          <cell r="M92">
            <v>29880540.5</v>
          </cell>
          <cell r="N92">
            <v>542071.87</v>
          </cell>
          <cell r="O92">
            <v>14460302.699999999</v>
          </cell>
          <cell r="P92">
            <v>11150149.529999999</v>
          </cell>
        </row>
        <row r="93">
          <cell r="A93" t="str">
            <v>TRIUNFO2012</v>
          </cell>
          <cell r="B93" t="str">
            <v>TRIUNFO</v>
          </cell>
          <cell r="C93">
            <v>2012</v>
          </cell>
          <cell r="D93">
            <v>1</v>
          </cell>
          <cell r="E93">
            <v>0.2767</v>
          </cell>
          <cell r="F93">
            <v>35647949.469999999</v>
          </cell>
          <cell r="G93">
            <v>15053542.9</v>
          </cell>
          <cell r="H93">
            <v>47378396.909999996</v>
          </cell>
          <cell r="I93">
            <v>95213400.969999999</v>
          </cell>
          <cell r="J93">
            <v>0.33226593404672483</v>
          </cell>
          <cell r="K93">
            <v>0.66773406595327511</v>
          </cell>
          <cell r="L93">
            <v>44131163.200000003</v>
          </cell>
          <cell r="M93">
            <v>35213503.100000001</v>
          </cell>
          <cell r="N93">
            <v>587337.53</v>
          </cell>
          <cell r="O93">
            <v>8330322.5700000003</v>
          </cell>
          <cell r="P93">
            <v>12022109.23</v>
          </cell>
        </row>
        <row r="94">
          <cell r="A94" t="str">
            <v>TRIUNFO2013</v>
          </cell>
          <cell r="B94" t="str">
            <v>TRIUNFO</v>
          </cell>
          <cell r="C94">
            <v>2013</v>
          </cell>
          <cell r="D94">
            <v>0.97789999999999999</v>
          </cell>
          <cell r="E94">
            <v>0.2656</v>
          </cell>
          <cell r="F94">
            <v>34574256.280000001</v>
          </cell>
          <cell r="G94">
            <v>13835765.42</v>
          </cell>
          <cell r="H94">
            <v>40588488.289999999</v>
          </cell>
          <cell r="I94">
            <v>97708536.829999998</v>
          </cell>
          <cell r="J94">
            <v>0.29348779017322651</v>
          </cell>
          <cell r="K94">
            <v>0.70651220982677343</v>
          </cell>
          <cell r="L94">
            <v>44865477.640000001</v>
          </cell>
          <cell r="M94">
            <v>28694523.579999998</v>
          </cell>
          <cell r="N94">
            <v>25280.67</v>
          </cell>
          <cell r="O94">
            <v>16145673.390000001</v>
          </cell>
          <cell r="P94">
            <v>13400022.09</v>
          </cell>
        </row>
        <row r="95">
          <cell r="A95" t="str">
            <v>TRIUNFO2014</v>
          </cell>
          <cell r="B95" t="str">
            <v>TRIUNFO</v>
          </cell>
          <cell r="C95">
            <v>2014</v>
          </cell>
          <cell r="D95">
            <v>0.78059999999999996</v>
          </cell>
          <cell r="E95">
            <v>0.30869999999999997</v>
          </cell>
          <cell r="F95">
            <v>35466312.719999999</v>
          </cell>
          <cell r="G95">
            <v>14483608.199999999</v>
          </cell>
          <cell r="H95">
            <v>47135170.329999998</v>
          </cell>
          <cell r="I95">
            <v>94730080.549999997</v>
          </cell>
          <cell r="J95">
            <v>0.33225310664604096</v>
          </cell>
          <cell r="K95">
            <v>0.66774689335395898</v>
          </cell>
          <cell r="L95">
            <v>52321774.659999996</v>
          </cell>
          <cell r="M95">
            <v>34309350.380000003</v>
          </cell>
          <cell r="N95">
            <v>1178450.69</v>
          </cell>
          <cell r="O95">
            <v>16833973.59</v>
          </cell>
          <cell r="P95">
            <v>14981064.380000001</v>
          </cell>
        </row>
        <row r="96">
          <cell r="A96" t="str">
            <v>SÃO JERÔNIMO2006</v>
          </cell>
          <cell r="B96" t="str">
            <v>SÃO JERÔNIMO</v>
          </cell>
          <cell r="C96">
            <v>2006</v>
          </cell>
          <cell r="D96">
            <v>0.62509999999999999</v>
          </cell>
          <cell r="E96">
            <v>0.27550000000000002</v>
          </cell>
          <cell r="L96">
            <v>1943082.24</v>
          </cell>
          <cell r="M96">
            <v>917361.3</v>
          </cell>
          <cell r="N96">
            <v>6986.98</v>
          </cell>
          <cell r="O96">
            <v>1018733.96</v>
          </cell>
          <cell r="P96">
            <v>1524336.71</v>
          </cell>
        </row>
        <row r="97">
          <cell r="A97" t="str">
            <v>SÃO JERÔNIMO2007</v>
          </cell>
          <cell r="B97" t="str">
            <v>SÃO JERÔNIMO</v>
          </cell>
          <cell r="C97">
            <v>2007</v>
          </cell>
          <cell r="D97">
            <v>0.64459999999999995</v>
          </cell>
          <cell r="E97">
            <v>0.2913</v>
          </cell>
          <cell r="F97">
            <v>3365106.18</v>
          </cell>
          <cell r="G97">
            <v>1565007.12</v>
          </cell>
          <cell r="H97">
            <v>1912236.09</v>
          </cell>
          <cell r="I97">
            <v>11548188.65</v>
          </cell>
          <cell r="J97">
            <v>0.14206357747083034</v>
          </cell>
          <cell r="K97">
            <v>0.8579364240150068</v>
          </cell>
          <cell r="L97">
            <v>5652831.1500000004</v>
          </cell>
          <cell r="M97">
            <v>2743706.07</v>
          </cell>
          <cell r="N97">
            <v>1053543.8600000001</v>
          </cell>
          <cell r="O97">
            <v>1855581.22</v>
          </cell>
          <cell r="P97">
            <v>1728584.2</v>
          </cell>
        </row>
        <row r="98">
          <cell r="A98" t="str">
            <v>SÃO JERÔNIMO2008</v>
          </cell>
          <cell r="B98" t="str">
            <v>SÃO JERÔNIMO</v>
          </cell>
          <cell r="C98">
            <v>2008</v>
          </cell>
          <cell r="D98">
            <v>0.60540000000000005</v>
          </cell>
          <cell r="E98">
            <v>0.28239999999999998</v>
          </cell>
          <cell r="F98">
            <v>4060616.21</v>
          </cell>
          <cell r="G98">
            <v>2171619.02</v>
          </cell>
          <cell r="H98">
            <v>1953932.93</v>
          </cell>
          <cell r="I98">
            <v>14288531.9</v>
          </cell>
          <cell r="J98">
            <v>0.12029780881458875</v>
          </cell>
          <cell r="K98">
            <v>0.87970219056974119</v>
          </cell>
          <cell r="L98">
            <v>6478980.6299999999</v>
          </cell>
          <cell r="M98">
            <v>4101985.35</v>
          </cell>
          <cell r="N98">
            <v>214430.53</v>
          </cell>
          <cell r="O98">
            <v>2162564.75</v>
          </cell>
          <cell r="P98">
            <v>2362368.92</v>
          </cell>
        </row>
        <row r="99">
          <cell r="A99" t="str">
            <v>SÃO JERÔNIMO2009</v>
          </cell>
          <cell r="B99" t="str">
            <v>SÃO JERÔNIMO</v>
          </cell>
          <cell r="C99">
            <v>2009</v>
          </cell>
          <cell r="D99">
            <v>0.60260000000000002</v>
          </cell>
          <cell r="E99">
            <v>0.28349999999999997</v>
          </cell>
          <cell r="F99">
            <v>4160310.4</v>
          </cell>
          <cell r="G99">
            <v>2545439.09</v>
          </cell>
          <cell r="H99">
            <v>2214873.2200000002</v>
          </cell>
          <cell r="I99">
            <v>14426368.369999999</v>
          </cell>
          <cell r="J99">
            <v>0.13309543081208558</v>
          </cell>
          <cell r="K99">
            <v>0.86690456858699771</v>
          </cell>
          <cell r="L99">
            <v>5451118.3600000003</v>
          </cell>
          <cell r="M99">
            <v>3298988.47</v>
          </cell>
          <cell r="N99">
            <v>390384</v>
          </cell>
          <cell r="O99">
            <v>1761745.89</v>
          </cell>
          <cell r="P99">
            <v>2542557.85</v>
          </cell>
        </row>
        <row r="100">
          <cell r="A100" t="str">
            <v>SÃO JERÔNIMO2010</v>
          </cell>
          <cell r="B100" t="str">
            <v>SÃO JERÔNIMO</v>
          </cell>
          <cell r="C100">
            <v>2010</v>
          </cell>
          <cell r="D100">
            <v>0.62280000000000002</v>
          </cell>
          <cell r="E100">
            <v>0.29189999999999999</v>
          </cell>
          <cell r="F100">
            <v>4574332.2300000004</v>
          </cell>
          <cell r="G100">
            <v>2765006.33</v>
          </cell>
          <cell r="H100">
            <v>2502945.56</v>
          </cell>
          <cell r="I100">
            <v>15794383.359999999</v>
          </cell>
          <cell r="J100">
            <v>0.13679294780912754</v>
          </cell>
          <cell r="K100">
            <v>0.86320705219087235</v>
          </cell>
          <cell r="L100">
            <v>6063338.9699999997</v>
          </cell>
          <cell r="M100">
            <v>4038407.89</v>
          </cell>
          <cell r="N100">
            <v>91766.1</v>
          </cell>
          <cell r="O100">
            <v>1933164.98</v>
          </cell>
          <cell r="P100">
            <v>3123079.77</v>
          </cell>
        </row>
        <row r="101">
          <cell r="A101" t="str">
            <v>SÃO JERÔNIMO2011</v>
          </cell>
          <cell r="B101" t="str">
            <v>SÃO JERÔNIMO</v>
          </cell>
          <cell r="C101">
            <v>2011</v>
          </cell>
          <cell r="D101">
            <v>0.65690000000000004</v>
          </cell>
          <cell r="E101">
            <v>0.312</v>
          </cell>
          <cell r="F101">
            <v>5461916.8700000001</v>
          </cell>
          <cell r="G101">
            <v>3716057.58</v>
          </cell>
          <cell r="H101">
            <v>2437745.64</v>
          </cell>
          <cell r="I101">
            <v>19409921.84</v>
          </cell>
          <cell r="J101">
            <v>0.11157921742591444</v>
          </cell>
          <cell r="K101">
            <v>0.88842078257408552</v>
          </cell>
          <cell r="L101">
            <v>7953936.7800000003</v>
          </cell>
          <cell r="M101">
            <v>4745573.03</v>
          </cell>
          <cell r="N101">
            <v>372139.63</v>
          </cell>
          <cell r="O101">
            <v>2836224.12</v>
          </cell>
          <cell r="P101">
            <v>3583070.14</v>
          </cell>
        </row>
        <row r="102">
          <cell r="A102" t="str">
            <v>SÃO JERÔNIMO2012</v>
          </cell>
          <cell r="B102" t="str">
            <v>SÃO JERÔNIMO</v>
          </cell>
          <cell r="C102">
            <v>2012</v>
          </cell>
          <cell r="D102">
            <v>0.64139999999999997</v>
          </cell>
          <cell r="E102">
            <v>0.30130000000000001</v>
          </cell>
          <cell r="F102">
            <v>5859768.2999999998</v>
          </cell>
          <cell r="G102">
            <v>4319919.43</v>
          </cell>
          <cell r="H102">
            <v>2747404.66</v>
          </cell>
          <cell r="I102">
            <v>20691668.530000001</v>
          </cell>
          <cell r="J102">
            <v>0.11721473099883489</v>
          </cell>
          <cell r="K102">
            <v>0.88278526857452722</v>
          </cell>
          <cell r="L102">
            <v>9317729.1799999997</v>
          </cell>
          <cell r="M102">
            <v>4923524.76</v>
          </cell>
          <cell r="N102">
            <v>1027049.73</v>
          </cell>
          <cell r="O102">
            <v>3367154.69</v>
          </cell>
          <cell r="P102">
            <v>3977588.41</v>
          </cell>
        </row>
        <row r="103">
          <cell r="A103" t="str">
            <v>SÃO JERÔNIMO2013</v>
          </cell>
          <cell r="B103" t="str">
            <v>SÃO JERÔNIMO</v>
          </cell>
          <cell r="C103">
            <v>2013</v>
          </cell>
          <cell r="D103">
            <v>0.60289999999999999</v>
          </cell>
          <cell r="E103">
            <v>0.29049999999999998</v>
          </cell>
          <cell r="F103">
            <v>6522284.1399999997</v>
          </cell>
          <cell r="G103">
            <v>4767902.54</v>
          </cell>
          <cell r="H103">
            <v>3765380.18</v>
          </cell>
          <cell r="I103">
            <v>22323756.370000001</v>
          </cell>
          <cell r="J103">
            <v>0.14432751238586794</v>
          </cell>
          <cell r="K103">
            <v>0.85567248723083089</v>
          </cell>
          <cell r="L103">
            <v>9359667.4399999995</v>
          </cell>
          <cell r="M103">
            <v>5617841.1299999999</v>
          </cell>
          <cell r="N103">
            <v>0</v>
          </cell>
          <cell r="O103">
            <v>3704326.31</v>
          </cell>
          <cell r="P103">
            <v>4551179.29</v>
          </cell>
        </row>
        <row r="104">
          <cell r="A104" t="str">
            <v>SÃO JERÔNIMO2014</v>
          </cell>
          <cell r="B104" t="str">
            <v>SÃO JERÔNIMO</v>
          </cell>
          <cell r="C104">
            <v>2014</v>
          </cell>
          <cell r="D104">
            <v>0.67559999999999998</v>
          </cell>
          <cell r="E104">
            <v>0.28360000000000002</v>
          </cell>
          <cell r="F104">
            <v>6828169.2400000002</v>
          </cell>
          <cell r="G104">
            <v>5226306.88</v>
          </cell>
          <cell r="H104">
            <v>3476412.54</v>
          </cell>
          <cell r="I104">
            <v>23836264.41</v>
          </cell>
          <cell r="J104">
            <v>0.12728201432218747</v>
          </cell>
          <cell r="K104">
            <v>0.8727179853116821</v>
          </cell>
          <cell r="L104">
            <v>11199283.42</v>
          </cell>
          <cell r="M104">
            <v>6198907.5800000001</v>
          </cell>
          <cell r="N104">
            <v>1674221.2</v>
          </cell>
          <cell r="O104">
            <v>3326154.64</v>
          </cell>
          <cell r="P104">
            <v>5467424.7300000004</v>
          </cell>
        </row>
        <row r="105">
          <cell r="A105" t="str">
            <v>BOM JESUS DO SUL2006</v>
          </cell>
          <cell r="B105" t="str">
            <v>BOM JESUS DO SUL</v>
          </cell>
          <cell r="C105">
            <v>2006</v>
          </cell>
          <cell r="D105">
            <v>0.96140000000000003</v>
          </cell>
          <cell r="E105">
            <v>0.27129999999999999</v>
          </cell>
          <cell r="L105">
            <v>884550.93</v>
          </cell>
          <cell r="M105">
            <v>477460.5</v>
          </cell>
          <cell r="N105">
            <v>0</v>
          </cell>
          <cell r="O105">
            <v>407090.43</v>
          </cell>
          <cell r="P105">
            <v>496646.96</v>
          </cell>
        </row>
        <row r="106">
          <cell r="A106" t="str">
            <v>BOM JESUS DO SUL2007</v>
          </cell>
          <cell r="B106" t="str">
            <v>BOM JESUS DO SUL</v>
          </cell>
          <cell r="C106">
            <v>2007</v>
          </cell>
          <cell r="D106">
            <v>1.0027999999999999</v>
          </cell>
          <cell r="E106">
            <v>0.30780000000000002</v>
          </cell>
          <cell r="F106">
            <v>1288154.3999999999</v>
          </cell>
          <cell r="G106">
            <v>617461.62</v>
          </cell>
          <cell r="H106">
            <v>91364.92</v>
          </cell>
          <cell r="I106">
            <v>5061252.7</v>
          </cell>
          <cell r="J106">
            <v>1.77317486164702E-2</v>
          </cell>
          <cell r="K106">
            <v>0.98226825526505224</v>
          </cell>
          <cell r="L106">
            <v>1551547.74</v>
          </cell>
          <cell r="M106">
            <v>784006.14</v>
          </cell>
          <cell r="N106">
            <v>148213.16</v>
          </cell>
          <cell r="O106">
            <v>619328.43999999994</v>
          </cell>
          <cell r="P106">
            <v>570059.99</v>
          </cell>
        </row>
        <row r="107">
          <cell r="A107" t="str">
            <v>BOM JESUS DO SUL2008</v>
          </cell>
          <cell r="B107" t="str">
            <v>BOM JESUS DO SUL</v>
          </cell>
          <cell r="C107">
            <v>2008</v>
          </cell>
          <cell r="D107">
            <v>0.92220000000000002</v>
          </cell>
          <cell r="E107">
            <v>0.29909999999999998</v>
          </cell>
          <cell r="F107">
            <v>1495451.5</v>
          </cell>
          <cell r="G107">
            <v>795083.13</v>
          </cell>
          <cell r="H107">
            <v>119774.91</v>
          </cell>
          <cell r="I107">
            <v>5862031.0800000001</v>
          </cell>
          <cell r="J107">
            <v>2.002320202293421E-2</v>
          </cell>
          <cell r="K107">
            <v>0.97997679630532986</v>
          </cell>
          <cell r="L107">
            <v>1786260.9</v>
          </cell>
          <cell r="M107">
            <v>950880.85</v>
          </cell>
          <cell r="N107">
            <v>146189.64000000001</v>
          </cell>
          <cell r="O107">
            <v>689190.41</v>
          </cell>
          <cell r="P107">
            <v>795513.01</v>
          </cell>
        </row>
        <row r="108">
          <cell r="A108" t="str">
            <v>BOM JESUS DO SUL2009</v>
          </cell>
          <cell r="B108" t="str">
            <v>BOM JESUS DO SUL</v>
          </cell>
          <cell r="C108">
            <v>2009</v>
          </cell>
          <cell r="D108">
            <v>0.84230000000000005</v>
          </cell>
          <cell r="E108">
            <v>0.28420000000000001</v>
          </cell>
          <cell r="F108">
            <v>1516144.43</v>
          </cell>
          <cell r="G108">
            <v>974716.07</v>
          </cell>
          <cell r="H108">
            <v>152395.13</v>
          </cell>
          <cell r="I108">
            <v>5912182.5800000001</v>
          </cell>
          <cell r="J108">
            <v>2.5128728995825286E-2</v>
          </cell>
          <cell r="K108">
            <v>0.97487126935525537</v>
          </cell>
          <cell r="L108">
            <v>1921125.6</v>
          </cell>
          <cell r="M108">
            <v>1111330.08</v>
          </cell>
          <cell r="N108">
            <v>117316.76</v>
          </cell>
          <cell r="O108">
            <v>692478.76</v>
          </cell>
          <cell r="P108">
            <v>1008787.56</v>
          </cell>
        </row>
        <row r="109">
          <cell r="A109" t="str">
            <v>BOM JESUS DO SUL2010</v>
          </cell>
          <cell r="B109" t="str">
            <v>BOM JESUS DO SUL</v>
          </cell>
          <cell r="C109">
            <v>2010</v>
          </cell>
          <cell r="D109">
            <v>0.81850000000000001</v>
          </cell>
          <cell r="E109">
            <v>0.34910000000000002</v>
          </cell>
          <cell r="F109">
            <v>1654241.45</v>
          </cell>
          <cell r="G109">
            <v>988822.79</v>
          </cell>
          <cell r="H109">
            <v>148608.18</v>
          </cell>
          <cell r="I109">
            <v>6468357.6399999997</v>
          </cell>
          <cell r="J109">
            <v>2.2458659224141676E-2</v>
          </cell>
          <cell r="K109">
            <v>0.97754134379839164</v>
          </cell>
          <cell r="L109">
            <v>2789080.04</v>
          </cell>
          <cell r="M109">
            <v>1285888.54</v>
          </cell>
          <cell r="N109">
            <v>604480.51</v>
          </cell>
          <cell r="O109">
            <v>898710.99</v>
          </cell>
          <cell r="P109">
            <v>979376.8</v>
          </cell>
        </row>
        <row r="110">
          <cell r="A110" t="str">
            <v>BOM JESUS DO SUL2011</v>
          </cell>
          <cell r="B110" t="str">
            <v>BOM JESUS DO SUL</v>
          </cell>
          <cell r="C110">
            <v>2011</v>
          </cell>
          <cell r="D110">
            <v>0.9133</v>
          </cell>
          <cell r="E110">
            <v>0.29920000000000002</v>
          </cell>
          <cell r="F110">
            <v>1997853.59</v>
          </cell>
          <cell r="G110">
            <v>1177276.5</v>
          </cell>
          <cell r="H110">
            <v>165457.93</v>
          </cell>
          <cell r="I110">
            <v>7825956.4400000004</v>
          </cell>
          <cell r="J110">
            <v>2.0704461381476906E-2</v>
          </cell>
          <cell r="K110">
            <v>0.97929553986986606</v>
          </cell>
          <cell r="L110">
            <v>3122256.71</v>
          </cell>
          <cell r="M110">
            <v>1415668.47</v>
          </cell>
          <cell r="N110">
            <v>657884.73</v>
          </cell>
          <cell r="O110">
            <v>1048703.51</v>
          </cell>
          <cell r="P110">
            <v>1171489.71</v>
          </cell>
        </row>
        <row r="111">
          <cell r="A111" t="str">
            <v>BOM JESUS DO SUL2012</v>
          </cell>
          <cell r="B111" t="str">
            <v>BOM JESUS DO SUL</v>
          </cell>
          <cell r="C111">
            <v>2012</v>
          </cell>
          <cell r="D111">
            <v>0.99160000000000004</v>
          </cell>
          <cell r="E111">
            <v>0.33929999999999999</v>
          </cell>
          <cell r="F111">
            <v>2090303.45</v>
          </cell>
          <cell r="G111">
            <v>1189588.79</v>
          </cell>
          <cell r="H111">
            <v>215817.64</v>
          </cell>
          <cell r="I111">
            <v>8145396.1500000004</v>
          </cell>
          <cell r="J111">
            <v>2.5811759531851705E-2</v>
          </cell>
          <cell r="K111">
            <v>0.97418823927214981</v>
          </cell>
          <cell r="L111">
            <v>3597973.77</v>
          </cell>
          <cell r="M111">
            <v>1598506.47</v>
          </cell>
          <cell r="N111">
            <v>791839.18</v>
          </cell>
          <cell r="O111">
            <v>1207628.1200000001</v>
          </cell>
          <cell r="P111">
            <v>1188053.83</v>
          </cell>
        </row>
        <row r="112">
          <cell r="A112" t="str">
            <v>BOM JESUS DO SUL2013</v>
          </cell>
          <cell r="B112" t="str">
            <v>BOM JESUS DO SUL</v>
          </cell>
          <cell r="C112">
            <v>2013</v>
          </cell>
          <cell r="D112">
            <v>0.92830000000000001</v>
          </cell>
          <cell r="E112">
            <v>0.33310000000000001</v>
          </cell>
          <cell r="F112">
            <v>2337349.5699999998</v>
          </cell>
          <cell r="G112">
            <v>1249121.3899999999</v>
          </cell>
          <cell r="H112">
            <v>240298.45</v>
          </cell>
          <cell r="I112">
            <v>9109099.8300000001</v>
          </cell>
          <cell r="J112">
            <v>2.5702023039711603E-2</v>
          </cell>
          <cell r="K112">
            <v>0.97429797696028853</v>
          </cell>
          <cell r="L112">
            <v>3628778.97</v>
          </cell>
          <cell r="M112">
            <v>1502386.97</v>
          </cell>
          <cell r="N112">
            <v>652114.6</v>
          </cell>
          <cell r="O112">
            <v>1474277.4</v>
          </cell>
          <cell r="P112">
            <v>1246546.95</v>
          </cell>
        </row>
        <row r="113">
          <cell r="A113" t="str">
            <v>BOM JESUS DO SUL2014</v>
          </cell>
          <cell r="B113" t="str">
            <v>BOM JESUS DO SUL</v>
          </cell>
          <cell r="C113">
            <v>2014</v>
          </cell>
          <cell r="D113">
            <v>0.91259999999999997</v>
          </cell>
          <cell r="E113">
            <v>0.27560000000000001</v>
          </cell>
          <cell r="F113">
            <v>2560120.37</v>
          </cell>
          <cell r="G113">
            <v>1451932.71</v>
          </cell>
          <cell r="H113">
            <v>323606.2</v>
          </cell>
          <cell r="I113">
            <v>9916875.2699999996</v>
          </cell>
          <cell r="J113">
            <v>3.1600682119489562E-2</v>
          </cell>
          <cell r="K113">
            <v>0.96839931690399372</v>
          </cell>
          <cell r="L113">
            <v>3046320.63</v>
          </cell>
          <cell r="M113">
            <v>1542570.89</v>
          </cell>
          <cell r="N113">
            <v>39015</v>
          </cell>
          <cell r="O113">
            <v>1464734.74</v>
          </cell>
          <cell r="P113">
            <v>1456336.42</v>
          </cell>
        </row>
        <row r="114">
          <cell r="A114" t="str">
            <v>LARANJEIRAS DO SUL2006</v>
          </cell>
          <cell r="B114" t="str">
            <v>LARANJEIRAS DO SUL</v>
          </cell>
          <cell r="C114">
            <v>2006</v>
          </cell>
          <cell r="D114">
            <v>0.87480000000000002</v>
          </cell>
          <cell r="E114">
            <v>0.25069999999999998</v>
          </cell>
          <cell r="L114">
            <v>4682568.8600000003</v>
          </cell>
          <cell r="M114">
            <v>3091944.49</v>
          </cell>
          <cell r="N114">
            <v>2350</v>
          </cell>
          <cell r="O114">
            <v>1588274.37</v>
          </cell>
          <cell r="P114">
            <v>3844376.93</v>
          </cell>
        </row>
        <row r="115">
          <cell r="A115" t="str">
            <v>LARANJEIRAS DO SUL2007</v>
          </cell>
          <cell r="B115" t="str">
            <v>LARANJEIRAS DO SUL</v>
          </cell>
          <cell r="C115">
            <v>2007</v>
          </cell>
          <cell r="D115">
            <v>0.87929999999999997</v>
          </cell>
          <cell r="E115">
            <v>0.2586</v>
          </cell>
          <cell r="F115">
            <v>3865324.42</v>
          </cell>
          <cell r="G115">
            <v>4083547.09</v>
          </cell>
          <cell r="H115">
            <v>2410054.73</v>
          </cell>
          <cell r="I115">
            <v>13051242.93</v>
          </cell>
          <cell r="J115">
            <v>0.15587661397384078</v>
          </cell>
          <cell r="K115">
            <v>0.84412338473260673</v>
          </cell>
          <cell r="L115">
            <v>7287947.8399999999</v>
          </cell>
          <cell r="M115">
            <v>4828795.4400000004</v>
          </cell>
          <cell r="N115">
            <v>33225.33</v>
          </cell>
          <cell r="O115">
            <v>2425927.0699999998</v>
          </cell>
          <cell r="P115">
            <v>4004471.39</v>
          </cell>
        </row>
        <row r="116">
          <cell r="A116" t="str">
            <v>LARANJEIRAS DO SUL2008</v>
          </cell>
          <cell r="B116" t="str">
            <v>LARANJEIRAS DO SUL</v>
          </cell>
          <cell r="C116">
            <v>2008</v>
          </cell>
          <cell r="D116">
            <v>0.86299999999999999</v>
          </cell>
          <cell r="E116">
            <v>0.25469999999999998</v>
          </cell>
          <cell r="F116">
            <v>4879900.2</v>
          </cell>
          <cell r="G116">
            <v>5236880.66</v>
          </cell>
          <cell r="H116">
            <v>2726105.37</v>
          </cell>
          <cell r="I116">
            <v>16793495.43</v>
          </cell>
          <cell r="J116">
            <v>0.13965989355683955</v>
          </cell>
          <cell r="K116">
            <v>0.86034010644316039</v>
          </cell>
          <cell r="L116">
            <v>8685017.8000000007</v>
          </cell>
          <cell r="M116">
            <v>5437045.9699999997</v>
          </cell>
          <cell r="N116">
            <v>110652.78</v>
          </cell>
          <cell r="O116">
            <v>3137319.05</v>
          </cell>
          <cell r="P116">
            <v>5251883.41</v>
          </cell>
        </row>
        <row r="117">
          <cell r="A117" t="str">
            <v>LARANJEIRAS DO SUL2009</v>
          </cell>
          <cell r="B117" t="str">
            <v>LARANJEIRAS DO SUL</v>
          </cell>
          <cell r="C117">
            <v>2009</v>
          </cell>
          <cell r="D117">
            <v>0.86709999999999998</v>
          </cell>
          <cell r="E117">
            <v>0.26800000000000002</v>
          </cell>
          <cell r="F117">
            <v>5126645.16</v>
          </cell>
          <cell r="G117">
            <v>5644709.6600000001</v>
          </cell>
          <cell r="H117">
            <v>2809441.04</v>
          </cell>
          <cell r="I117">
            <v>17697139.609999999</v>
          </cell>
          <cell r="J117">
            <v>0.13700192583642751</v>
          </cell>
          <cell r="K117">
            <v>0.8629980746512208</v>
          </cell>
          <cell r="L117">
            <v>9018888.6799999997</v>
          </cell>
          <cell r="M117">
            <v>5639083.3200000003</v>
          </cell>
          <cell r="N117">
            <v>27051.9</v>
          </cell>
          <cell r="O117">
            <v>3169760.4</v>
          </cell>
          <cell r="P117">
            <v>5610208.7199999997</v>
          </cell>
        </row>
        <row r="118">
          <cell r="A118" t="str">
            <v>LARANJEIRAS DO SUL2010</v>
          </cell>
          <cell r="B118" t="str">
            <v>LARANJEIRAS DO SUL</v>
          </cell>
          <cell r="C118">
            <v>2010</v>
          </cell>
          <cell r="D118">
            <v>0.93430000000000002</v>
          </cell>
          <cell r="E118">
            <v>0.26469999999999999</v>
          </cell>
          <cell r="F118">
            <v>6030769.7300000004</v>
          </cell>
          <cell r="G118">
            <v>6055221.3300000001</v>
          </cell>
          <cell r="H118">
            <v>3508266.59</v>
          </cell>
          <cell r="I118">
            <v>20614812.34</v>
          </cell>
          <cell r="J118">
            <v>0.14543195757202287</v>
          </cell>
          <cell r="K118">
            <v>0.85456804284251786</v>
          </cell>
          <cell r="L118">
            <v>10233666.810000001</v>
          </cell>
          <cell r="M118">
            <v>6471737.8899999997</v>
          </cell>
          <cell r="N118">
            <v>546000.72</v>
          </cell>
          <cell r="O118">
            <v>3215928.2</v>
          </cell>
          <cell r="P118">
            <v>6041596.04</v>
          </cell>
        </row>
        <row r="119">
          <cell r="A119" t="str">
            <v>LARANJEIRAS DO SUL2011</v>
          </cell>
          <cell r="B119" t="str">
            <v>LARANJEIRAS DO SUL</v>
          </cell>
          <cell r="C119">
            <v>2011</v>
          </cell>
          <cell r="D119">
            <v>0.90100000000000002</v>
          </cell>
          <cell r="E119">
            <v>0.25679999999999997</v>
          </cell>
          <cell r="F119">
            <v>7165716.3799999999</v>
          </cell>
          <cell r="G119">
            <v>7286821.4400000004</v>
          </cell>
          <cell r="H119">
            <v>4460313.18</v>
          </cell>
          <cell r="I119">
            <v>24202552.329999998</v>
          </cell>
          <cell r="J119">
            <v>0.15561295422077534</v>
          </cell>
          <cell r="K119">
            <v>0.84438704543034115</v>
          </cell>
          <cell r="L119">
            <v>12630630.060000001</v>
          </cell>
          <cell r="M119">
            <v>7528810.2300000004</v>
          </cell>
          <cell r="N119">
            <v>947358.25</v>
          </cell>
          <cell r="O119">
            <v>4154461.58</v>
          </cell>
          <cell r="P119">
            <v>7324011.9199999999</v>
          </cell>
        </row>
        <row r="120">
          <cell r="A120" t="str">
            <v>LARANJEIRAS DO SUL2012</v>
          </cell>
          <cell r="B120" t="str">
            <v>LARANJEIRAS DO SUL</v>
          </cell>
          <cell r="C120">
            <v>2012</v>
          </cell>
          <cell r="D120">
            <v>0.94930000000000003</v>
          </cell>
          <cell r="E120">
            <v>0.2676</v>
          </cell>
          <cell r="F120">
            <v>7783133.7999999998</v>
          </cell>
          <cell r="G120">
            <v>7659993.5800000001</v>
          </cell>
          <cell r="H120">
            <v>5479964.2599999998</v>
          </cell>
          <cell r="I120">
            <v>25652570.920000002</v>
          </cell>
          <cell r="J120">
            <v>0.17602049511213594</v>
          </cell>
          <cell r="K120">
            <v>0.82397950424544941</v>
          </cell>
          <cell r="L120">
            <v>15438495.880000001</v>
          </cell>
          <cell r="M120">
            <v>8056905.9299999997</v>
          </cell>
          <cell r="N120">
            <v>2584599.39</v>
          </cell>
          <cell r="O120">
            <v>4796990.5599999996</v>
          </cell>
          <cell r="P120">
            <v>7533093.6299999999</v>
          </cell>
        </row>
        <row r="121">
          <cell r="A121" t="str">
            <v>LARANJEIRAS DO SUL2013</v>
          </cell>
          <cell r="B121" t="str">
            <v>LARANJEIRAS DO SUL</v>
          </cell>
          <cell r="C121">
            <v>2013</v>
          </cell>
          <cell r="D121">
            <v>0.99250000000000005</v>
          </cell>
          <cell r="E121">
            <v>0.25090000000000001</v>
          </cell>
          <cell r="F121">
            <v>8479948.2899999991</v>
          </cell>
          <cell r="G121">
            <v>9229400.1999999993</v>
          </cell>
          <cell r="H121">
            <v>5661334.9100000001</v>
          </cell>
          <cell r="I121">
            <v>28258458.260000002</v>
          </cell>
          <cell r="J121">
            <v>0.16690357996275001</v>
          </cell>
          <cell r="K121">
            <v>0.83309642033206321</v>
          </cell>
          <cell r="L121">
            <v>15985172.390000001</v>
          </cell>
          <cell r="M121">
            <v>9950295.0800000001</v>
          </cell>
          <cell r="N121">
            <v>1474192.45</v>
          </cell>
          <cell r="O121">
            <v>4560684.8600000003</v>
          </cell>
          <cell r="P121">
            <v>9223849.2899999991</v>
          </cell>
        </row>
        <row r="122">
          <cell r="A122" t="str">
            <v>LARANJEIRAS DO SUL2014</v>
          </cell>
          <cell r="B122" t="str">
            <v>LARANJEIRAS DO SUL</v>
          </cell>
          <cell r="C122">
            <v>2014</v>
          </cell>
          <cell r="D122">
            <v>0.88600000000000001</v>
          </cell>
          <cell r="E122">
            <v>0.25140000000000001</v>
          </cell>
          <cell r="F122">
            <v>9251901.1999999993</v>
          </cell>
          <cell r="G122">
            <v>10800338.58</v>
          </cell>
          <cell r="H122">
            <v>6463172.8300000001</v>
          </cell>
          <cell r="I122">
            <v>30544431.960000001</v>
          </cell>
          <cell r="J122">
            <v>0.17464445118588168</v>
          </cell>
          <cell r="K122">
            <v>0.82535554854390369</v>
          </cell>
          <cell r="L122">
            <v>17854583.010000002</v>
          </cell>
          <cell r="M122">
            <v>10991319.67</v>
          </cell>
          <cell r="N122">
            <v>1127587.93</v>
          </cell>
          <cell r="O122">
            <v>5735675.4100000001</v>
          </cell>
          <cell r="P122">
            <v>11160443.210000001</v>
          </cell>
        </row>
        <row r="123">
          <cell r="A123" t="str">
            <v>RIO BONITO DO IGUAÇU2006</v>
          </cell>
          <cell r="B123" t="str">
            <v>RIO BONITO DO IGUAÇU</v>
          </cell>
          <cell r="C123">
            <v>2006</v>
          </cell>
          <cell r="D123">
            <v>0.7611</v>
          </cell>
          <cell r="E123">
            <v>0.2762</v>
          </cell>
          <cell r="L123">
            <v>4221724.7</v>
          </cell>
          <cell r="M123">
            <v>2133121.4700000002</v>
          </cell>
          <cell r="N123">
            <v>130809.7</v>
          </cell>
          <cell r="O123">
            <v>1971324.53</v>
          </cell>
          <cell r="P123">
            <v>2767183.09</v>
          </cell>
        </row>
        <row r="124">
          <cell r="A124" t="str">
            <v>RIO BONITO DO IGUAÇU2007</v>
          </cell>
          <cell r="B124" t="str">
            <v>RIO BONITO DO IGUAÇU</v>
          </cell>
          <cell r="C124">
            <v>2007</v>
          </cell>
          <cell r="D124">
            <v>0.87250000000000005</v>
          </cell>
          <cell r="E124">
            <v>0.28870000000000001</v>
          </cell>
          <cell r="F124">
            <v>3217284.89</v>
          </cell>
          <cell r="G124">
            <v>3011965.98</v>
          </cell>
          <cell r="H124">
            <v>430890.18</v>
          </cell>
          <cell r="I124">
            <v>12438249.380000001</v>
          </cell>
          <cell r="J124">
            <v>3.3482438976673898E-2</v>
          </cell>
          <cell r="K124">
            <v>0.96651756102332609</v>
          </cell>
          <cell r="L124">
            <v>6102480.0199999996</v>
          </cell>
          <cell r="M124">
            <v>3389359.28</v>
          </cell>
          <cell r="N124">
            <v>240112.7</v>
          </cell>
          <cell r="O124">
            <v>2473008.04</v>
          </cell>
          <cell r="P124">
            <v>2995195.91</v>
          </cell>
        </row>
        <row r="125">
          <cell r="A125" t="str">
            <v>RIO BONITO DO IGUAÇU2008</v>
          </cell>
          <cell r="B125" t="str">
            <v>RIO BONITO DO IGUAÇU</v>
          </cell>
          <cell r="C125">
            <v>2008</v>
          </cell>
          <cell r="D125">
            <v>0.60529999999999995</v>
          </cell>
          <cell r="E125">
            <v>0.3503</v>
          </cell>
          <cell r="F125">
            <v>3398293.68</v>
          </cell>
          <cell r="G125">
            <v>3273919.75</v>
          </cell>
          <cell r="H125">
            <v>462101.53</v>
          </cell>
          <cell r="I125">
            <v>13131073.199999999</v>
          </cell>
          <cell r="J125">
            <v>3.3995114424601465E-2</v>
          </cell>
          <cell r="K125">
            <v>0.96600488631106174</v>
          </cell>
          <cell r="L125">
            <v>7319856.0099999998</v>
          </cell>
          <cell r="M125">
            <v>3620523.12</v>
          </cell>
          <cell r="N125">
            <v>235812.73</v>
          </cell>
          <cell r="O125">
            <v>3458924.16</v>
          </cell>
          <cell r="P125">
            <v>3267754.94</v>
          </cell>
        </row>
        <row r="126">
          <cell r="A126" t="str">
            <v>RIO BONITO DO IGUAÇU2009</v>
          </cell>
          <cell r="B126" t="str">
            <v>RIO BONITO DO IGUAÇU</v>
          </cell>
          <cell r="C126">
            <v>2009</v>
          </cell>
          <cell r="D126">
            <v>0.68730000000000002</v>
          </cell>
          <cell r="E126">
            <v>0.3024</v>
          </cell>
          <cell r="F126">
            <v>3652487.66</v>
          </cell>
          <cell r="G126">
            <v>3293229.83</v>
          </cell>
          <cell r="H126">
            <v>485513.59</v>
          </cell>
          <cell r="I126">
            <v>14124437.029999999</v>
          </cell>
          <cell r="J126">
            <v>3.3231706387202416E-2</v>
          </cell>
          <cell r="K126">
            <v>0.96676829224386751</v>
          </cell>
          <cell r="L126">
            <v>7216237.4900000002</v>
          </cell>
          <cell r="M126">
            <v>3718487.18</v>
          </cell>
          <cell r="N126">
            <v>1012013</v>
          </cell>
          <cell r="O126">
            <v>2349430.2400000002</v>
          </cell>
          <cell r="P126">
            <v>3288339.72</v>
          </cell>
        </row>
        <row r="127">
          <cell r="A127" t="str">
            <v>RIO BONITO DO IGUAÇU2010</v>
          </cell>
          <cell r="B127" t="str">
            <v>RIO BONITO DO IGUAÇU</v>
          </cell>
          <cell r="C127">
            <v>2010</v>
          </cell>
          <cell r="D127">
            <v>0.63270000000000004</v>
          </cell>
          <cell r="E127">
            <v>0.27150000000000002</v>
          </cell>
          <cell r="F127">
            <v>3947240.93</v>
          </cell>
          <cell r="G127">
            <v>3617049.27</v>
          </cell>
          <cell r="H127">
            <v>518686.64</v>
          </cell>
          <cell r="I127">
            <v>15270277.09</v>
          </cell>
          <cell r="J127">
            <v>3.2851214886444748E-2</v>
          </cell>
          <cell r="K127">
            <v>0.96714878574690899</v>
          </cell>
          <cell r="L127">
            <v>7315859.8499999996</v>
          </cell>
          <cell r="M127">
            <v>4005444.78</v>
          </cell>
          <cell r="N127">
            <v>697199.08</v>
          </cell>
          <cell r="O127">
            <v>2353531.94</v>
          </cell>
          <cell r="P127">
            <v>3652889.81</v>
          </cell>
        </row>
        <row r="128">
          <cell r="A128" t="str">
            <v>RIO BONITO DO IGUAÇU2011</v>
          </cell>
          <cell r="B128" t="str">
            <v>RIO BONITO DO IGUAÇU</v>
          </cell>
          <cell r="C128">
            <v>2011</v>
          </cell>
          <cell r="D128">
            <v>0.6</v>
          </cell>
          <cell r="E128">
            <v>0.27</v>
          </cell>
          <cell r="F128">
            <v>4654731.54</v>
          </cell>
          <cell r="G128">
            <v>4060088.03</v>
          </cell>
          <cell r="H128">
            <v>665591.49</v>
          </cell>
          <cell r="I128">
            <v>17953334.68</v>
          </cell>
          <cell r="J128">
            <v>3.574811373547012E-2</v>
          </cell>
          <cell r="K128">
            <v>0.96425188680161777</v>
          </cell>
          <cell r="L128">
            <v>8245367.3899999997</v>
          </cell>
          <cell r="M128">
            <v>4489108.47</v>
          </cell>
          <cell r="N128">
            <v>924578.95</v>
          </cell>
          <cell r="O128">
            <v>2590976.15</v>
          </cell>
          <cell r="P128">
            <v>4152652.73</v>
          </cell>
        </row>
        <row r="129">
          <cell r="A129" t="str">
            <v>RIO BONITO DO IGUAÇU2012</v>
          </cell>
          <cell r="B129" t="str">
            <v>RIO BONITO DO IGUAÇU</v>
          </cell>
          <cell r="C129">
            <v>2012</v>
          </cell>
          <cell r="D129">
            <v>0.63039999999999996</v>
          </cell>
          <cell r="E129">
            <v>0.26950000000000002</v>
          </cell>
          <cell r="F129">
            <v>4953631.71</v>
          </cell>
          <cell r="G129">
            <v>4193950.01</v>
          </cell>
          <cell r="H129">
            <v>768616.36</v>
          </cell>
          <cell r="I129">
            <v>19045910.469999999</v>
          </cell>
          <cell r="J129">
            <v>3.8790548278366054E-2</v>
          </cell>
          <cell r="K129">
            <v>0.96120945121695367</v>
          </cell>
          <cell r="L129">
            <v>10019007.65</v>
          </cell>
          <cell r="M129">
            <v>4749091.43</v>
          </cell>
          <cell r="N129">
            <v>2069363.02</v>
          </cell>
          <cell r="O129">
            <v>2978228.56</v>
          </cell>
          <cell r="P129">
            <v>4185217.88</v>
          </cell>
        </row>
        <row r="130">
          <cell r="A130" t="str">
            <v>RIO BONITO DO IGUAÇU2013</v>
          </cell>
          <cell r="B130" t="str">
            <v>RIO BONITO DO IGUAÇU</v>
          </cell>
          <cell r="C130">
            <v>2013</v>
          </cell>
          <cell r="D130">
            <v>0.94179999999999997</v>
          </cell>
          <cell r="E130">
            <v>0.3201</v>
          </cell>
          <cell r="F130">
            <v>5019267.16</v>
          </cell>
          <cell r="G130">
            <v>4747013.84</v>
          </cell>
          <cell r="H130">
            <v>1171789.1100000001</v>
          </cell>
          <cell r="I130">
            <v>18905279.530000001</v>
          </cell>
          <cell r="J130">
            <v>5.8364551668933284E-2</v>
          </cell>
          <cell r="K130">
            <v>0.94163544833106672</v>
          </cell>
          <cell r="L130">
            <v>10082560.300000001</v>
          </cell>
          <cell r="M130">
            <v>5915166.0499999998</v>
          </cell>
          <cell r="N130">
            <v>170041.76</v>
          </cell>
          <cell r="O130">
            <v>3794442.55</v>
          </cell>
          <cell r="P130">
            <v>4957208.3499999996</v>
          </cell>
        </row>
        <row r="131">
          <cell r="A131" t="str">
            <v>RIO BONITO DO IGUAÇU2014</v>
          </cell>
          <cell r="B131" t="str">
            <v>RIO BONITO DO IGUAÇU</v>
          </cell>
          <cell r="C131">
            <v>2014</v>
          </cell>
          <cell r="D131">
            <v>0.70040000000000002</v>
          </cell>
          <cell r="E131">
            <v>0.32290000000000002</v>
          </cell>
          <cell r="F131">
            <v>5015316.97</v>
          </cell>
          <cell r="G131">
            <v>5760203.7300000004</v>
          </cell>
          <cell r="H131">
            <v>1551350.67</v>
          </cell>
          <cell r="I131">
            <v>18509917.190000001</v>
          </cell>
          <cell r="J131">
            <v>7.7330639283602454E-2</v>
          </cell>
          <cell r="K131">
            <v>0.92266935971945174</v>
          </cell>
          <cell r="L131">
            <v>12001764.869999999</v>
          </cell>
          <cell r="M131">
            <v>6457709.0300000003</v>
          </cell>
          <cell r="N131">
            <v>494015.52</v>
          </cell>
          <cell r="O131">
            <v>4954673.32</v>
          </cell>
          <cell r="P131">
            <v>5539995.9500000002</v>
          </cell>
        </row>
        <row r="132">
          <cell r="A132" t="str">
            <v>MARQUINHO2006</v>
          </cell>
          <cell r="B132" t="str">
            <v>MARQUINHO</v>
          </cell>
          <cell r="C132">
            <v>2006</v>
          </cell>
          <cell r="D132">
            <v>0.75460000000000005</v>
          </cell>
          <cell r="E132">
            <v>0.22989999999999999</v>
          </cell>
          <cell r="L132">
            <v>1257659.8500000001</v>
          </cell>
          <cell r="M132">
            <v>607345.68999999994</v>
          </cell>
          <cell r="N132">
            <v>200895.95</v>
          </cell>
          <cell r="O132">
            <v>449418.21</v>
          </cell>
          <cell r="P132">
            <v>804910.94</v>
          </cell>
        </row>
        <row r="133">
          <cell r="A133" t="str">
            <v>MARQUINHO2007</v>
          </cell>
          <cell r="B133" t="str">
            <v>MARQUINHO</v>
          </cell>
          <cell r="C133">
            <v>2007</v>
          </cell>
          <cell r="D133">
            <v>1.0025999999999999</v>
          </cell>
          <cell r="E133">
            <v>0.27989999999999998</v>
          </cell>
          <cell r="F133">
            <v>1425935.47</v>
          </cell>
          <cell r="G133">
            <v>817480.31</v>
          </cell>
          <cell r="H133">
            <v>273174.06</v>
          </cell>
          <cell r="I133">
            <v>5430567.8200000003</v>
          </cell>
          <cell r="J133">
            <v>4.789383281138241E-2</v>
          </cell>
          <cell r="K133">
            <v>0.95210616718861762</v>
          </cell>
          <cell r="L133">
            <v>1995818.14</v>
          </cell>
          <cell r="M133">
            <v>999300.82</v>
          </cell>
          <cell r="N133">
            <v>157601.76999999999</v>
          </cell>
          <cell r="O133">
            <v>838915.55</v>
          </cell>
          <cell r="P133">
            <v>812846.59</v>
          </cell>
        </row>
        <row r="134">
          <cell r="A134" t="str">
            <v>MARQUINHO2008</v>
          </cell>
          <cell r="B134" t="str">
            <v>MARQUINHO</v>
          </cell>
          <cell r="C134">
            <v>2008</v>
          </cell>
          <cell r="D134">
            <v>0.622</v>
          </cell>
          <cell r="E134">
            <v>0.254</v>
          </cell>
          <cell r="F134">
            <v>1702491.11</v>
          </cell>
          <cell r="G134">
            <v>1104695.23</v>
          </cell>
          <cell r="H134">
            <v>295973.83</v>
          </cell>
          <cell r="I134">
            <v>6513990.6200000001</v>
          </cell>
          <cell r="J134">
            <v>4.3461875991822357E-2</v>
          </cell>
          <cell r="K134">
            <v>0.9565381254766141</v>
          </cell>
          <cell r="L134">
            <v>2064860.71</v>
          </cell>
          <cell r="M134">
            <v>993459.56</v>
          </cell>
          <cell r="N134">
            <v>25280</v>
          </cell>
          <cell r="O134">
            <v>1046121.15</v>
          </cell>
          <cell r="P134">
            <v>1100751.48</v>
          </cell>
        </row>
        <row r="135">
          <cell r="A135" t="str">
            <v>MARQUINHO2009</v>
          </cell>
          <cell r="B135" t="str">
            <v>MARQUINHO</v>
          </cell>
          <cell r="C135">
            <v>2009</v>
          </cell>
          <cell r="D135">
            <v>0.60029999999999994</v>
          </cell>
          <cell r="E135">
            <v>0.2535</v>
          </cell>
          <cell r="F135">
            <v>1574670.45</v>
          </cell>
          <cell r="G135">
            <v>1152919.21</v>
          </cell>
          <cell r="H135">
            <v>208788.01</v>
          </cell>
          <cell r="I135">
            <v>6089893.79</v>
          </cell>
          <cell r="J135">
            <v>3.3147889769570518E-2</v>
          </cell>
          <cell r="K135">
            <v>0.9668521102304295</v>
          </cell>
          <cell r="L135">
            <v>2320711.5099999998</v>
          </cell>
          <cell r="M135">
            <v>1096135.1000000001</v>
          </cell>
          <cell r="N135">
            <v>460912.41</v>
          </cell>
          <cell r="O135">
            <v>763664</v>
          </cell>
          <cell r="P135">
            <v>1152919.21</v>
          </cell>
        </row>
        <row r="136">
          <cell r="A136" t="str">
            <v>MARQUINHO2010</v>
          </cell>
          <cell r="B136" t="str">
            <v>MARQUINHO</v>
          </cell>
          <cell r="C136">
            <v>2010</v>
          </cell>
          <cell r="D136">
            <v>0.60099999999999998</v>
          </cell>
          <cell r="E136">
            <v>0.26929999999999998</v>
          </cell>
          <cell r="F136">
            <v>1752301.06</v>
          </cell>
          <cell r="G136">
            <v>1348312.08</v>
          </cell>
          <cell r="H136">
            <v>248433.89</v>
          </cell>
          <cell r="I136">
            <v>6760770.3600000003</v>
          </cell>
          <cell r="J136">
            <v>3.5443950767227179E-2</v>
          </cell>
          <cell r="K136">
            <v>0.96455605065946837</v>
          </cell>
          <cell r="L136">
            <v>2340216.79</v>
          </cell>
          <cell r="M136">
            <v>1272144.5900000001</v>
          </cell>
          <cell r="N136">
            <v>6938.76</v>
          </cell>
          <cell r="O136">
            <v>1011133.4399999999</v>
          </cell>
          <cell r="P136">
            <v>1349884.51</v>
          </cell>
        </row>
        <row r="137">
          <cell r="A137" t="str">
            <v>MARQUINHO2011</v>
          </cell>
          <cell r="B137" t="str">
            <v>MARQUINHO</v>
          </cell>
          <cell r="C137">
            <v>2011</v>
          </cell>
          <cell r="D137">
            <v>0.78210000000000002</v>
          </cell>
          <cell r="E137">
            <v>0.26779999999999998</v>
          </cell>
          <cell r="F137">
            <v>2090144.96</v>
          </cell>
          <cell r="G137">
            <v>1326407.3</v>
          </cell>
          <cell r="H137">
            <v>254251.82</v>
          </cell>
          <cell r="I137">
            <v>8106328</v>
          </cell>
          <cell r="J137">
            <v>3.041078787186129E-2</v>
          </cell>
          <cell r="K137">
            <v>0.96958920973596019</v>
          </cell>
          <cell r="L137">
            <v>2936836.13</v>
          </cell>
          <cell r="M137">
            <v>1512236.6</v>
          </cell>
          <cell r="N137">
            <v>567245.5</v>
          </cell>
          <cell r="O137">
            <v>857354.03</v>
          </cell>
          <cell r="P137">
            <v>1326407.3</v>
          </cell>
        </row>
        <row r="138">
          <cell r="A138" t="str">
            <v>MARQUINHO2012</v>
          </cell>
          <cell r="B138" t="str">
            <v>MARQUINHO</v>
          </cell>
          <cell r="C138">
            <v>2012</v>
          </cell>
          <cell r="D138">
            <v>0.82909999999999995</v>
          </cell>
          <cell r="E138">
            <v>0.27500000000000002</v>
          </cell>
          <cell r="F138">
            <v>2219161.64</v>
          </cell>
          <cell r="G138">
            <v>1436720.28</v>
          </cell>
          <cell r="H138">
            <v>195257.15</v>
          </cell>
          <cell r="I138">
            <v>8681389.4000000004</v>
          </cell>
          <cell r="J138">
            <v>2.1996724627954545E-2</v>
          </cell>
          <cell r="K138">
            <v>0.97800327424549394</v>
          </cell>
          <cell r="L138">
            <v>3293391.31</v>
          </cell>
          <cell r="M138">
            <v>1612462.0800000001</v>
          </cell>
          <cell r="N138">
            <v>515194.41</v>
          </cell>
          <cell r="O138">
            <v>1165734.82</v>
          </cell>
          <cell r="P138">
            <v>1337880.92</v>
          </cell>
        </row>
        <row r="139">
          <cell r="A139" t="str">
            <v>MARQUINHO2013</v>
          </cell>
          <cell r="B139" t="str">
            <v>MARQUINHO</v>
          </cell>
          <cell r="C139">
            <v>2013</v>
          </cell>
          <cell r="D139">
            <v>0.73919999999999997</v>
          </cell>
          <cell r="E139">
            <v>0.28139999999999998</v>
          </cell>
          <cell r="F139">
            <v>2613521.66</v>
          </cell>
          <cell r="G139">
            <v>1331636.5</v>
          </cell>
          <cell r="H139">
            <v>747614.99</v>
          </cell>
          <cell r="I139">
            <v>9706471.6600000001</v>
          </cell>
          <cell r="J139">
            <v>7.1514137556449406E-2</v>
          </cell>
          <cell r="K139">
            <v>0.9284858634001143</v>
          </cell>
          <cell r="L139">
            <v>3182986.81</v>
          </cell>
          <cell r="M139">
            <v>1649502.08</v>
          </cell>
          <cell r="N139">
            <v>70429.41</v>
          </cell>
          <cell r="O139">
            <v>1463055.32</v>
          </cell>
          <cell r="P139">
            <v>1366531.76</v>
          </cell>
        </row>
        <row r="140">
          <cell r="A140" t="str">
            <v>MARQUINHO2014</v>
          </cell>
          <cell r="B140" t="str">
            <v>MARQUINHO</v>
          </cell>
          <cell r="C140">
            <v>2014</v>
          </cell>
          <cell r="D140">
            <v>0.86040000000000005</v>
          </cell>
          <cell r="E140">
            <v>0.27650000000000002</v>
          </cell>
          <cell r="F140">
            <v>2885077.52</v>
          </cell>
          <cell r="G140">
            <v>1599158.42</v>
          </cell>
          <cell r="H140">
            <v>994074.2</v>
          </cell>
          <cell r="I140">
            <v>10546235.880000001</v>
          </cell>
          <cell r="J140">
            <v>8.6139297220686112E-2</v>
          </cell>
          <cell r="K140">
            <v>0.91386070277931397</v>
          </cell>
          <cell r="L140">
            <v>4458999.28</v>
          </cell>
          <cell r="M140">
            <v>1910780.83</v>
          </cell>
          <cell r="N140">
            <v>1122041.03</v>
          </cell>
          <cell r="O140">
            <v>1426177.42</v>
          </cell>
          <cell r="P140">
            <v>1683539.43</v>
          </cell>
        </row>
        <row r="141">
          <cell r="A141" t="str">
            <v>SÃO CARLOS DO IVAI2006</v>
          </cell>
          <cell r="B141" t="str">
            <v>SÃO CARLOS DO IVAI</v>
          </cell>
          <cell r="C141">
            <v>2006</v>
          </cell>
          <cell r="D141">
            <v>0.9758</v>
          </cell>
          <cell r="E141">
            <v>0.27639999999999998</v>
          </cell>
          <cell r="J141" t="e">
            <v>#DIV/0!</v>
          </cell>
          <cell r="K141" t="e">
            <v>#DIV/0!</v>
          </cell>
          <cell r="L141">
            <v>827928.4</v>
          </cell>
          <cell r="M141">
            <v>615739.31000000006</v>
          </cell>
          <cell r="N141">
            <v>68215.48</v>
          </cell>
          <cell r="O141">
            <v>143973.60999999999</v>
          </cell>
          <cell r="P141">
            <v>587850.35</v>
          </cell>
        </row>
        <row r="142">
          <cell r="A142" t="str">
            <v>SÃO CARLOS DO IVAI2007</v>
          </cell>
          <cell r="B142" t="str">
            <v>SÃO CARLOS DO IVAI</v>
          </cell>
          <cell r="C142">
            <v>2007</v>
          </cell>
          <cell r="D142">
            <v>0.88029999999999997</v>
          </cell>
          <cell r="E142">
            <v>0.25580000000000003</v>
          </cell>
          <cell r="F142">
            <v>1811042.27</v>
          </cell>
          <cell r="G142">
            <v>585766.6</v>
          </cell>
          <cell r="H142">
            <v>372670.14</v>
          </cell>
          <cell r="I142">
            <v>6871498.9299999997</v>
          </cell>
          <cell r="J142">
            <v>5.1444152653598751E-2</v>
          </cell>
          <cell r="K142">
            <v>0.94855584596598064</v>
          </cell>
          <cell r="L142">
            <v>1531178.46</v>
          </cell>
          <cell r="M142">
            <v>1097203.49</v>
          </cell>
          <cell r="N142">
            <v>78113.7</v>
          </cell>
          <cell r="O142">
            <v>355861.27</v>
          </cell>
          <cell r="P142">
            <v>624944.68000000005</v>
          </cell>
        </row>
        <row r="143">
          <cell r="A143" t="str">
            <v>SÃO CARLOS DO IVAI2008</v>
          </cell>
          <cell r="B143" t="str">
            <v>SÃO CARLOS DO IVAI</v>
          </cell>
          <cell r="C143">
            <v>2008</v>
          </cell>
          <cell r="D143">
            <v>0.95279999999999998</v>
          </cell>
          <cell r="E143">
            <v>0.28939999999999999</v>
          </cell>
          <cell r="F143">
            <v>2237148.31</v>
          </cell>
          <cell r="G143">
            <v>851698.92</v>
          </cell>
          <cell r="H143">
            <v>230622.95</v>
          </cell>
          <cell r="I143">
            <v>8717970.2799999993</v>
          </cell>
          <cell r="J143">
            <v>2.5771978210957325E-2</v>
          </cell>
          <cell r="K143">
            <v>0.97422802067154846</v>
          </cell>
          <cell r="L143">
            <v>2152129.54</v>
          </cell>
          <cell r="M143">
            <v>1292250.2</v>
          </cell>
          <cell r="N143">
            <v>460824.52</v>
          </cell>
          <cell r="O143">
            <v>399054.82</v>
          </cell>
          <cell r="P143">
            <v>865875.1</v>
          </cell>
        </row>
        <row r="144">
          <cell r="A144" t="str">
            <v>SÃO CARLOS DO IVAI2009</v>
          </cell>
          <cell r="B144" t="str">
            <v>SÃO CARLOS DO IVAI</v>
          </cell>
          <cell r="C144">
            <v>2009</v>
          </cell>
          <cell r="D144">
            <v>0.95630000000000004</v>
          </cell>
          <cell r="E144">
            <v>0.2838</v>
          </cell>
          <cell r="F144">
            <v>2311479.9700000002</v>
          </cell>
          <cell r="G144">
            <v>1119716.22</v>
          </cell>
          <cell r="H144">
            <v>432362.71</v>
          </cell>
          <cell r="I144">
            <v>8813557.1600000001</v>
          </cell>
          <cell r="J144">
            <v>4.6762541273502795E-2</v>
          </cell>
          <cell r="K144">
            <v>0.95323745764493895</v>
          </cell>
          <cell r="L144">
            <v>2280483</v>
          </cell>
          <cell r="M144">
            <v>1366611.65</v>
          </cell>
          <cell r="N144">
            <v>371830.12</v>
          </cell>
          <cell r="O144">
            <v>542041.23</v>
          </cell>
          <cell r="P144">
            <v>1138985.05</v>
          </cell>
        </row>
        <row r="145">
          <cell r="A145" t="str">
            <v>SÃO CARLOS DO IVAI2010</v>
          </cell>
          <cell r="B145" t="str">
            <v>SÃO CARLOS DO IVAI</v>
          </cell>
          <cell r="C145">
            <v>2010</v>
          </cell>
          <cell r="D145">
            <v>0.99939999999999996</v>
          </cell>
          <cell r="E145">
            <v>0.28589999999999999</v>
          </cell>
          <cell r="F145">
            <v>2493268.8199999998</v>
          </cell>
          <cell r="G145">
            <v>1169874.6200000001</v>
          </cell>
          <cell r="H145">
            <v>537103.75</v>
          </cell>
          <cell r="I145">
            <v>9435971.5099999998</v>
          </cell>
          <cell r="J145">
            <v>5.3855379100276886E-2</v>
          </cell>
          <cell r="K145">
            <v>0.94614461889432366</v>
          </cell>
          <cell r="L145">
            <v>2362457.12</v>
          </cell>
          <cell r="M145">
            <v>1634870.87</v>
          </cell>
          <cell r="N145">
            <v>234882.35</v>
          </cell>
          <cell r="O145">
            <v>492703.9</v>
          </cell>
          <cell r="P145">
            <v>1170485.94</v>
          </cell>
        </row>
        <row r="146">
          <cell r="A146" t="str">
            <v>SÃO CARLOS DO IVAI2011</v>
          </cell>
          <cell r="B146" t="str">
            <v>SÃO CARLOS DO IVAI</v>
          </cell>
          <cell r="C146">
            <v>2011</v>
          </cell>
          <cell r="D146">
            <v>0.96630000000000005</v>
          </cell>
          <cell r="E146">
            <v>0.26690000000000003</v>
          </cell>
          <cell r="F146">
            <v>2995188.01</v>
          </cell>
          <cell r="G146">
            <v>1460549.36</v>
          </cell>
          <cell r="H146">
            <v>632518.53</v>
          </cell>
          <cell r="I146">
            <v>11348233.52</v>
          </cell>
          <cell r="J146">
            <v>5.2794559797934029E-2</v>
          </cell>
          <cell r="K146">
            <v>0.9472054410367382</v>
          </cell>
          <cell r="L146">
            <v>2596538.81</v>
          </cell>
          <cell r="M146">
            <v>1889507.35</v>
          </cell>
          <cell r="N146">
            <v>197921.13</v>
          </cell>
          <cell r="O146">
            <v>509110.33</v>
          </cell>
          <cell r="P146">
            <v>1494029.03</v>
          </cell>
        </row>
        <row r="147">
          <cell r="A147" t="str">
            <v>SÃO CARLOS DO IVAI2012</v>
          </cell>
          <cell r="B147" t="str">
            <v>SÃO CARLOS DO IVAI</v>
          </cell>
          <cell r="C147">
            <v>2012</v>
          </cell>
          <cell r="D147">
            <v>0.9597</v>
          </cell>
          <cell r="E147">
            <v>0.2792</v>
          </cell>
          <cell r="F147">
            <v>3320268.28</v>
          </cell>
          <cell r="G147">
            <v>1420543.08</v>
          </cell>
          <cell r="H147">
            <v>953214.24</v>
          </cell>
          <cell r="I147">
            <v>12327858.890000001</v>
          </cell>
          <cell r="J147">
            <v>7.1772380995670626E-2</v>
          </cell>
          <cell r="K147">
            <v>0.92822761975728063</v>
          </cell>
          <cell r="L147">
            <v>3050211.8</v>
          </cell>
          <cell r="M147">
            <v>2064265.39</v>
          </cell>
          <cell r="N147">
            <v>226744.94</v>
          </cell>
          <cell r="O147">
            <v>759201.47</v>
          </cell>
          <cell r="P147">
            <v>1440254.65</v>
          </cell>
        </row>
        <row r="148">
          <cell r="A148" t="str">
            <v>SÃO CARLOS DO IVAI2013</v>
          </cell>
          <cell r="B148" t="str">
            <v>SÃO CARLOS DO IVAI</v>
          </cell>
          <cell r="C148">
            <v>2013</v>
          </cell>
          <cell r="D148">
            <v>0.96020000000000005</v>
          </cell>
          <cell r="E148">
            <v>0.26019999999999999</v>
          </cell>
          <cell r="F148">
            <v>3960333.34</v>
          </cell>
          <cell r="G148">
            <v>1699463.21</v>
          </cell>
          <cell r="H148">
            <v>1652648.97</v>
          </cell>
          <cell r="I148">
            <v>14188684.380000001</v>
          </cell>
          <cell r="J148">
            <v>0.10432511787000233</v>
          </cell>
          <cell r="K148">
            <v>0.89567488149873775</v>
          </cell>
          <cell r="L148">
            <v>3762405.29</v>
          </cell>
          <cell r="M148">
            <v>2234009.02</v>
          </cell>
          <cell r="N148">
            <v>612200.97</v>
          </cell>
          <cell r="O148">
            <v>916195.3</v>
          </cell>
          <cell r="P148">
            <v>1769834.88</v>
          </cell>
        </row>
        <row r="149">
          <cell r="A149" t="str">
            <v>SÃO CARLOS DO IVAI2014</v>
          </cell>
          <cell r="B149" t="str">
            <v>SÃO CARLOS DO IVAI</v>
          </cell>
          <cell r="C149">
            <v>2014</v>
          </cell>
          <cell r="D149">
            <v>0.96879999999999999</v>
          </cell>
          <cell r="E149">
            <v>0.26340000000000002</v>
          </cell>
          <cell r="F149">
            <v>4147397.98</v>
          </cell>
          <cell r="G149">
            <v>1915715.85</v>
          </cell>
          <cell r="H149">
            <v>918351.5</v>
          </cell>
          <cell r="I149">
            <v>15671240.4</v>
          </cell>
          <cell r="J149">
            <v>5.5357088012084145E-2</v>
          </cell>
          <cell r="K149">
            <v>0.94464291078234075</v>
          </cell>
          <cell r="L149">
            <v>3963899.48</v>
          </cell>
          <cell r="M149">
            <v>2573929.58</v>
          </cell>
          <cell r="N149">
            <v>395253.11</v>
          </cell>
          <cell r="O149">
            <v>994716.79</v>
          </cell>
          <cell r="P149">
            <v>1970828.03</v>
          </cell>
        </row>
        <row r="150">
          <cell r="A150" t="str">
            <v>SANTA CRUZ DO MONTE CASTELO2006</v>
          </cell>
          <cell r="B150" t="str">
            <v>SANTA CRUZ DO MONTE CASTELO</v>
          </cell>
          <cell r="C150">
            <v>2006</v>
          </cell>
          <cell r="D150">
            <v>0.61360000000000003</v>
          </cell>
          <cell r="E150">
            <v>0.26379999999999998</v>
          </cell>
          <cell r="J150" t="e">
            <v>#DIV/0!</v>
          </cell>
          <cell r="K150" t="e">
            <v>#DIV/0!</v>
          </cell>
          <cell r="L150">
            <v>921259.48</v>
          </cell>
          <cell r="M150">
            <v>594571.43999999994</v>
          </cell>
          <cell r="N150">
            <v>186474.26</v>
          </cell>
          <cell r="O150">
            <v>140213.78</v>
          </cell>
          <cell r="P150">
            <v>690873.55</v>
          </cell>
        </row>
        <row r="151">
          <cell r="A151" t="str">
            <v>SANTA CRUZ DO MONTE CASTELO2007</v>
          </cell>
          <cell r="B151" t="str">
            <v>SANTA CRUZ DO MONTE CASTELO</v>
          </cell>
          <cell r="C151">
            <v>2007</v>
          </cell>
          <cell r="D151">
            <v>0.60070000000000001</v>
          </cell>
          <cell r="E151">
            <v>0.25580000000000003</v>
          </cell>
          <cell r="F151">
            <v>1493176.22</v>
          </cell>
          <cell r="G151">
            <v>760145.07</v>
          </cell>
          <cell r="H151">
            <v>381362.19</v>
          </cell>
          <cell r="I151">
            <v>5591342.6699999999</v>
          </cell>
          <cell r="J151">
            <v>6.3850834364345826E-2</v>
          </cell>
          <cell r="K151">
            <v>0.93614916228708756</v>
          </cell>
          <cell r="L151">
            <v>1793207.11</v>
          </cell>
          <cell r="M151">
            <v>945088.52</v>
          </cell>
          <cell r="N151">
            <v>137097.68</v>
          </cell>
          <cell r="O151">
            <v>688203.8</v>
          </cell>
          <cell r="P151">
            <v>756767.15</v>
          </cell>
        </row>
        <row r="152">
          <cell r="A152" t="str">
            <v>SANTA CRUZ DO MONTE CASTELO2008</v>
          </cell>
          <cell r="B152" t="str">
            <v>SANTA CRUZ DO MONTE CASTELO</v>
          </cell>
          <cell r="C152">
            <v>2008</v>
          </cell>
          <cell r="D152">
            <v>0.62250000000000005</v>
          </cell>
          <cell r="E152">
            <v>0.25409999999999999</v>
          </cell>
          <cell r="F152">
            <v>1958814.11</v>
          </cell>
          <cell r="G152">
            <v>974323.88</v>
          </cell>
          <cell r="H152">
            <v>464959.39</v>
          </cell>
          <cell r="I152">
            <v>7370297.0599999996</v>
          </cell>
          <cell r="J152">
            <v>5.9341949247037021E-2</v>
          </cell>
          <cell r="K152">
            <v>0.94065805202924524</v>
          </cell>
          <cell r="L152">
            <v>2066567.61</v>
          </cell>
          <cell r="M152">
            <v>1135610.58</v>
          </cell>
          <cell r="N152">
            <v>102601</v>
          </cell>
          <cell r="O152">
            <v>794206.03</v>
          </cell>
          <cell r="P152">
            <v>974323.88</v>
          </cell>
        </row>
        <row r="153">
          <cell r="A153" t="str">
            <v>SANTA CRUZ DO MONTE CASTELO2009</v>
          </cell>
          <cell r="B153" t="str">
            <v>SANTA CRUZ DO MONTE CASTELO</v>
          </cell>
          <cell r="C153">
            <v>2009</v>
          </cell>
          <cell r="D153">
            <v>0.59019999999999995</v>
          </cell>
          <cell r="E153">
            <v>0.27110000000000001</v>
          </cell>
          <cell r="F153">
            <v>1931093.93</v>
          </cell>
          <cell r="G153">
            <v>1197330.6399999999</v>
          </cell>
          <cell r="H153">
            <v>616221.87</v>
          </cell>
          <cell r="I153">
            <v>7108153.8700000001</v>
          </cell>
          <cell r="J153">
            <v>7.977626831440561E-2</v>
          </cell>
          <cell r="K153">
            <v>0.92022373427480042</v>
          </cell>
          <cell r="L153">
            <v>2661014.91</v>
          </cell>
          <cell r="M153">
            <v>1357893.92</v>
          </cell>
          <cell r="N153">
            <v>379857.77</v>
          </cell>
          <cell r="O153">
            <v>890265.47</v>
          </cell>
          <cell r="P153">
            <v>1202755.8799999999</v>
          </cell>
        </row>
        <row r="154">
          <cell r="A154" t="str">
            <v>SANTA CRUZ DO MONTE CASTELO2010</v>
          </cell>
          <cell r="B154" t="str">
            <v>SANTA CRUZ DO MONTE CASTELO</v>
          </cell>
          <cell r="C154">
            <v>2010</v>
          </cell>
          <cell r="D154">
            <v>0.86199999999999999</v>
          </cell>
          <cell r="E154">
            <v>0.26190000000000002</v>
          </cell>
          <cell r="F154">
            <v>2303022.4900000002</v>
          </cell>
          <cell r="G154">
            <v>1380332.66</v>
          </cell>
          <cell r="H154">
            <v>752200.34</v>
          </cell>
          <cell r="I154">
            <v>8459889.5999999996</v>
          </cell>
          <cell r="J154">
            <v>8.1653603391428436E-2</v>
          </cell>
          <cell r="K154">
            <v>0.91834639443751143</v>
          </cell>
          <cell r="L154">
            <v>2659004.4500000002</v>
          </cell>
          <cell r="M154">
            <v>1547302.23</v>
          </cell>
          <cell r="N154">
            <v>195837.3</v>
          </cell>
          <cell r="O154">
            <v>886864.92</v>
          </cell>
          <cell r="P154">
            <v>1374428.75</v>
          </cell>
        </row>
        <row r="155">
          <cell r="A155" t="str">
            <v>SANTA CRUZ DO MONTE CASTELO2011</v>
          </cell>
          <cell r="B155" t="str">
            <v>SANTA CRUZ DO MONTE CASTELO</v>
          </cell>
          <cell r="C155">
            <v>2011</v>
          </cell>
          <cell r="D155">
            <v>0.85729999999999995</v>
          </cell>
          <cell r="E155">
            <v>0.25030000000000002</v>
          </cell>
          <cell r="F155">
            <v>2663007.91</v>
          </cell>
          <cell r="G155">
            <v>1604839.52</v>
          </cell>
          <cell r="H155">
            <v>751129.08</v>
          </cell>
          <cell r="I155">
            <v>9900902.5399999991</v>
          </cell>
          <cell r="J155">
            <v>7.0515100347561477E-2</v>
          </cell>
          <cell r="K155">
            <v>0.92948489777486232</v>
          </cell>
          <cell r="L155">
            <v>2891034.03</v>
          </cell>
          <cell r="M155">
            <v>2061876.22</v>
          </cell>
          <cell r="N155">
            <v>21807.66</v>
          </cell>
          <cell r="O155">
            <v>807350.15</v>
          </cell>
          <cell r="P155">
            <v>1604839.52</v>
          </cell>
        </row>
        <row r="156">
          <cell r="A156" t="str">
            <v>SANTA CRUZ DO MONTE CASTELO2012</v>
          </cell>
          <cell r="B156" t="str">
            <v>SANTA CRUZ DO MONTE CASTELO</v>
          </cell>
          <cell r="C156">
            <v>2012</v>
          </cell>
          <cell r="D156">
            <v>0.8679</v>
          </cell>
          <cell r="E156">
            <v>0.2722</v>
          </cell>
          <cell r="F156">
            <v>2843950.27</v>
          </cell>
          <cell r="G156">
            <v>1774835.99</v>
          </cell>
          <cell r="H156">
            <v>828533.13</v>
          </cell>
          <cell r="I156">
            <v>10547267.960000001</v>
          </cell>
          <cell r="J156">
            <v>7.2832948130277964E-2</v>
          </cell>
          <cell r="K156">
            <v>0.92716705274878108</v>
          </cell>
          <cell r="L156">
            <v>3446153.03</v>
          </cell>
          <cell r="M156">
            <v>2159938.4</v>
          </cell>
          <cell r="N156">
            <v>191659.93</v>
          </cell>
          <cell r="O156">
            <v>1094554.7</v>
          </cell>
          <cell r="P156">
            <v>1771099.67</v>
          </cell>
        </row>
        <row r="157">
          <cell r="A157" t="str">
            <v>SANTA CRUZ DO MONTE CASTELO2013</v>
          </cell>
          <cell r="B157" t="str">
            <v>SANTA CRUZ DO MONTE CASTELO</v>
          </cell>
          <cell r="C157">
            <v>2013</v>
          </cell>
          <cell r="D157">
            <v>0.80269999999999997</v>
          </cell>
          <cell r="E157">
            <v>0.25369999999999998</v>
          </cell>
          <cell r="F157">
            <v>3160628.44</v>
          </cell>
          <cell r="G157">
            <v>2172760.71</v>
          </cell>
          <cell r="H157">
            <v>1035114.55</v>
          </cell>
          <cell r="I157">
            <v>11607399.220000001</v>
          </cell>
          <cell r="J157">
            <v>8.1875690993908803E-2</v>
          </cell>
          <cell r="K157">
            <v>0.91812430979707316</v>
          </cell>
          <cell r="L157">
            <v>4673320.83</v>
          </cell>
          <cell r="M157">
            <v>2264403.38</v>
          </cell>
          <cell r="N157">
            <v>1129247.02</v>
          </cell>
          <cell r="O157">
            <v>1279670.43</v>
          </cell>
          <cell r="P157">
            <v>2215235.33</v>
          </cell>
        </row>
        <row r="158">
          <cell r="A158" t="str">
            <v>SANTA CRUZ DO MONTE CASTELO2014</v>
          </cell>
          <cell r="B158" t="str">
            <v>SANTA CRUZ DO MONTE CASTELO</v>
          </cell>
          <cell r="C158">
            <v>2014</v>
          </cell>
          <cell r="D158">
            <v>0.8246</v>
          </cell>
          <cell r="E158">
            <v>0.25369999999999998</v>
          </cell>
          <cell r="F158">
            <v>3601706.01</v>
          </cell>
          <cell r="G158">
            <v>2464581.54</v>
          </cell>
          <cell r="H158">
            <v>1850840.43</v>
          </cell>
          <cell r="I158">
            <v>12555983.6</v>
          </cell>
          <cell r="J158">
            <v>0.12846970469419297</v>
          </cell>
          <cell r="K158">
            <v>0.87153029461169151</v>
          </cell>
          <cell r="L158">
            <v>4547576.6399999997</v>
          </cell>
          <cell r="M158">
            <v>2559324.6800000002</v>
          </cell>
          <cell r="N158">
            <v>562242.27</v>
          </cell>
          <cell r="O158">
            <v>1426009.69</v>
          </cell>
          <cell r="P158">
            <v>2459934.0699999998</v>
          </cell>
        </row>
        <row r="159">
          <cell r="A159" t="str">
            <v>MAMBORE2006</v>
          </cell>
          <cell r="B159" t="str">
            <v>MAMBORE</v>
          </cell>
          <cell r="C159">
            <v>2006</v>
          </cell>
          <cell r="D159">
            <v>0.60019999999999996</v>
          </cell>
          <cell r="E159">
            <v>0.26950000000000002</v>
          </cell>
          <cell r="J159" t="e">
            <v>#DIV/0!</v>
          </cell>
          <cell r="K159" t="e">
            <v>#DIV/0!</v>
          </cell>
          <cell r="L159">
            <v>1834693.71</v>
          </cell>
          <cell r="M159">
            <v>1118456.3799999999</v>
          </cell>
          <cell r="N159">
            <v>157818.14000000001</v>
          </cell>
          <cell r="O159">
            <v>558419.18999999994</v>
          </cell>
          <cell r="P159">
            <v>1437812.89</v>
          </cell>
        </row>
        <row r="160">
          <cell r="A160" t="str">
            <v>MAMBORE2007</v>
          </cell>
          <cell r="B160" t="str">
            <v>MAMBORE</v>
          </cell>
          <cell r="C160">
            <v>2007</v>
          </cell>
          <cell r="D160">
            <v>0.76470000000000005</v>
          </cell>
          <cell r="E160">
            <v>0.24709999999999999</v>
          </cell>
          <cell r="F160">
            <v>3229983.92</v>
          </cell>
          <cell r="G160">
            <v>1661887.85</v>
          </cell>
          <cell r="H160">
            <v>995066.64</v>
          </cell>
          <cell r="I160">
            <v>11924869.050000001</v>
          </cell>
          <cell r="J160">
            <v>7.7017925216172595E-2</v>
          </cell>
          <cell r="K160">
            <v>0.92298207555782519</v>
          </cell>
          <cell r="L160">
            <v>3285365.7</v>
          </cell>
          <cell r="M160">
            <v>2278941.9700000002</v>
          </cell>
          <cell r="N160">
            <v>93918.11</v>
          </cell>
          <cell r="O160">
            <v>912505.62</v>
          </cell>
          <cell r="P160">
            <v>1627565.26</v>
          </cell>
        </row>
        <row r="161">
          <cell r="A161" t="str">
            <v>MAMBORE2008</v>
          </cell>
          <cell r="B161" t="str">
            <v>MAMBORE</v>
          </cell>
          <cell r="C161">
            <v>2008</v>
          </cell>
          <cell r="D161">
            <v>0.64080000000000004</v>
          </cell>
          <cell r="E161">
            <v>0.25490000000000002</v>
          </cell>
          <cell r="F161">
            <v>3997906.54</v>
          </cell>
          <cell r="G161">
            <v>2267809.0699999998</v>
          </cell>
          <cell r="H161">
            <v>1298341.83</v>
          </cell>
          <cell r="I161">
            <v>14693284.32</v>
          </cell>
          <cell r="J161">
            <v>8.1188855780505567E-2</v>
          </cell>
          <cell r="K161">
            <v>0.91881114359416716</v>
          </cell>
          <cell r="L161">
            <v>4164011.7</v>
          </cell>
          <cell r="M161">
            <v>2482204.15</v>
          </cell>
          <cell r="N161">
            <v>521387.3</v>
          </cell>
          <cell r="O161">
            <v>1160420.25</v>
          </cell>
          <cell r="P161">
            <v>2247606.2999999998</v>
          </cell>
        </row>
        <row r="162">
          <cell r="A162" t="str">
            <v>MAMBORE2009</v>
          </cell>
          <cell r="B162" t="str">
            <v>MAMBORE</v>
          </cell>
          <cell r="C162">
            <v>2009</v>
          </cell>
          <cell r="D162">
            <v>0.71779999999999999</v>
          </cell>
          <cell r="E162">
            <v>0.25359999999999999</v>
          </cell>
          <cell r="F162">
            <v>4453056.04</v>
          </cell>
          <cell r="G162">
            <v>2423645.75</v>
          </cell>
          <cell r="H162">
            <v>3058652.36</v>
          </cell>
          <cell r="I162">
            <v>14753571.810000001</v>
          </cell>
          <cell r="J162">
            <v>0.17171647586092359</v>
          </cell>
          <cell r="K162">
            <v>0.8282835247004886</v>
          </cell>
          <cell r="L162">
            <v>4439962.58</v>
          </cell>
          <cell r="M162">
            <v>3183039.72</v>
          </cell>
          <cell r="N162">
            <v>98686.83</v>
          </cell>
          <cell r="O162">
            <v>1158236.03</v>
          </cell>
          <cell r="P162">
            <v>2417348.86</v>
          </cell>
        </row>
        <row r="163">
          <cell r="A163" t="str">
            <v>MAMBORE2010</v>
          </cell>
          <cell r="B163" t="str">
            <v>MAMBORE</v>
          </cell>
          <cell r="C163">
            <v>2010</v>
          </cell>
          <cell r="D163">
            <v>0.73660000000000003</v>
          </cell>
          <cell r="E163">
            <v>0.25080000000000002</v>
          </cell>
          <cell r="F163">
            <v>4826522.75</v>
          </cell>
          <cell r="G163">
            <v>2669753.7999999998</v>
          </cell>
          <cell r="H163">
            <v>2093928.34</v>
          </cell>
          <cell r="I163">
            <v>17212162.66</v>
          </cell>
          <cell r="J163">
            <v>0.10845946701484004</v>
          </cell>
          <cell r="K163">
            <v>0.89154053298516001</v>
          </cell>
          <cell r="L163">
            <v>4574446.5199999996</v>
          </cell>
          <cell r="M163">
            <v>3479732.26</v>
          </cell>
          <cell r="N163">
            <v>145440.74</v>
          </cell>
          <cell r="O163">
            <v>949273.52</v>
          </cell>
          <cell r="P163">
            <v>2662183.86</v>
          </cell>
        </row>
        <row r="164">
          <cell r="A164" t="str">
            <v>MAMBORE2011</v>
          </cell>
          <cell r="B164" t="str">
            <v>MAMBORE</v>
          </cell>
          <cell r="C164">
            <v>2011</v>
          </cell>
          <cell r="D164">
            <v>0.69089999999999996</v>
          </cell>
          <cell r="E164">
            <v>0.253</v>
          </cell>
          <cell r="F164">
            <v>5823614.25</v>
          </cell>
          <cell r="G164">
            <v>2913196.86</v>
          </cell>
          <cell r="H164">
            <v>2504064.73</v>
          </cell>
          <cell r="I164">
            <v>20790392.280000001</v>
          </cell>
          <cell r="J164">
            <v>0.10749616228444389</v>
          </cell>
          <cell r="K164">
            <v>0.8925038381448428</v>
          </cell>
          <cell r="L164">
            <v>5207917.2699999996</v>
          </cell>
          <cell r="M164">
            <v>3911102.75</v>
          </cell>
          <cell r="N164">
            <v>240861.76</v>
          </cell>
          <cell r="O164">
            <v>1055952.76</v>
          </cell>
          <cell r="P164">
            <v>2899639.08</v>
          </cell>
        </row>
        <row r="165">
          <cell r="A165" t="str">
            <v>MAMBORE2012</v>
          </cell>
          <cell r="B165" t="str">
            <v>MAMBORE</v>
          </cell>
          <cell r="C165">
            <v>2012</v>
          </cell>
          <cell r="D165">
            <v>0.78400000000000003</v>
          </cell>
          <cell r="E165">
            <v>0.25679999999999997</v>
          </cell>
          <cell r="F165">
            <v>6101164.2599999998</v>
          </cell>
          <cell r="G165">
            <v>3187587.64</v>
          </cell>
          <cell r="H165">
            <v>2480960.44</v>
          </cell>
          <cell r="I165">
            <v>21923696.609999999</v>
          </cell>
          <cell r="J165">
            <v>0.10165930362936991</v>
          </cell>
          <cell r="K165">
            <v>0.89834069678038797</v>
          </cell>
          <cell r="L165">
            <v>5942670.9800000004</v>
          </cell>
          <cell r="M165">
            <v>4544201.84</v>
          </cell>
          <cell r="N165">
            <v>155853.23000000001</v>
          </cell>
          <cell r="O165">
            <v>1242615.9099999999</v>
          </cell>
          <cell r="P165">
            <v>3216208.55</v>
          </cell>
        </row>
        <row r="166">
          <cell r="A166" t="str">
            <v>MAMBORE2013</v>
          </cell>
          <cell r="B166" t="str">
            <v>MAMBORE</v>
          </cell>
          <cell r="C166">
            <v>2013</v>
          </cell>
          <cell r="D166">
            <v>0.77400000000000002</v>
          </cell>
          <cell r="E166">
            <v>0.25679999999999997</v>
          </cell>
          <cell r="F166">
            <v>6886716.04</v>
          </cell>
          <cell r="G166">
            <v>3567857.12</v>
          </cell>
          <cell r="H166">
            <v>3364147.83</v>
          </cell>
          <cell r="I166">
            <v>24182716.329999998</v>
          </cell>
          <cell r="J166">
            <v>0.12212452969093235</v>
          </cell>
          <cell r="K166">
            <v>0.87787547030906754</v>
          </cell>
          <cell r="L166">
            <v>6988594.5700000003</v>
          </cell>
          <cell r="M166">
            <v>5282782.66</v>
          </cell>
          <cell r="N166">
            <v>199101.5</v>
          </cell>
          <cell r="O166">
            <v>1506710.41</v>
          </cell>
          <cell r="P166">
            <v>3676843.3</v>
          </cell>
        </row>
        <row r="167">
          <cell r="A167" t="str">
            <v>MAMBORE2014</v>
          </cell>
          <cell r="B167" t="str">
            <v>MAMBORE</v>
          </cell>
          <cell r="C167">
            <v>2014</v>
          </cell>
          <cell r="D167">
            <v>0.85270000000000001</v>
          </cell>
          <cell r="E167">
            <v>0.2656</v>
          </cell>
          <cell r="F167">
            <v>7500763.4800000004</v>
          </cell>
          <cell r="G167">
            <v>3948801.43</v>
          </cell>
          <cell r="H167">
            <v>3502220.05</v>
          </cell>
          <cell r="I167">
            <v>26500833.859999999</v>
          </cell>
          <cell r="J167">
            <v>0.11672878565423048</v>
          </cell>
          <cell r="K167">
            <v>0.88327121401247</v>
          </cell>
          <cell r="L167">
            <v>9493506.0399999991</v>
          </cell>
          <cell r="M167">
            <v>6108342.6299999999</v>
          </cell>
          <cell r="N167">
            <v>1807108.1</v>
          </cell>
          <cell r="O167">
            <v>1578055.31</v>
          </cell>
          <cell r="P167">
            <v>4021625.74</v>
          </cell>
        </row>
        <row r="168">
          <cell r="A168" t="str">
            <v>NOVA CANTU2006</v>
          </cell>
          <cell r="B168" t="str">
            <v>NOVA CANTU</v>
          </cell>
          <cell r="C168">
            <v>2006</v>
          </cell>
          <cell r="D168">
            <v>0.58650000000000002</v>
          </cell>
          <cell r="E168">
            <v>0.33260000000000001</v>
          </cell>
          <cell r="J168" t="e">
            <v>#DIV/0!</v>
          </cell>
          <cell r="K168" t="e">
            <v>#DIV/0!</v>
          </cell>
          <cell r="L168">
            <v>1005745.94</v>
          </cell>
          <cell r="M168">
            <v>618546.41</v>
          </cell>
          <cell r="N168">
            <v>123605</v>
          </cell>
          <cell r="O168">
            <v>263594.53000000003</v>
          </cell>
          <cell r="P168">
            <v>1054666.8799999999</v>
          </cell>
        </row>
        <row r="169">
          <cell r="A169" t="str">
            <v>NOVA CANTU2007</v>
          </cell>
          <cell r="B169" t="str">
            <v>NOVA CANTU</v>
          </cell>
          <cell r="C169">
            <v>2007</v>
          </cell>
          <cell r="D169">
            <v>0.71260000000000001</v>
          </cell>
          <cell r="E169">
            <v>0.30630000000000002</v>
          </cell>
          <cell r="F169">
            <v>1548553.89</v>
          </cell>
          <cell r="G169">
            <v>1107117.29</v>
          </cell>
          <cell r="H169">
            <v>225876.27</v>
          </cell>
          <cell r="I169">
            <v>5968339.2800000003</v>
          </cell>
          <cell r="J169">
            <v>3.6465677988126069E-2</v>
          </cell>
          <cell r="K169">
            <v>0.96353432039746456</v>
          </cell>
          <cell r="L169">
            <v>2629603.89</v>
          </cell>
          <cell r="M169">
            <v>1287262.57</v>
          </cell>
          <cell r="N169">
            <v>22444.5</v>
          </cell>
          <cell r="O169">
            <v>1319896.82</v>
          </cell>
          <cell r="P169">
            <v>1205992.3799999999</v>
          </cell>
        </row>
        <row r="170">
          <cell r="A170" t="str">
            <v>NOVA CANTU2008</v>
          </cell>
          <cell r="B170" t="str">
            <v>NOVA CANTU</v>
          </cell>
          <cell r="C170">
            <v>2008</v>
          </cell>
          <cell r="D170">
            <v>0.71889999999999998</v>
          </cell>
          <cell r="E170">
            <v>0.32240000000000002</v>
          </cell>
          <cell r="F170">
            <v>1855282.98</v>
          </cell>
          <cell r="G170">
            <v>1603403</v>
          </cell>
          <cell r="H170">
            <v>148151.09</v>
          </cell>
          <cell r="I170">
            <v>7272980.8300000001</v>
          </cell>
          <cell r="J170">
            <v>1.996340876258133E-2</v>
          </cell>
          <cell r="K170">
            <v>0.98003659123741871</v>
          </cell>
          <cell r="L170">
            <v>2979285.09</v>
          </cell>
          <cell r="M170">
            <v>1462820.6</v>
          </cell>
          <cell r="N170">
            <v>43587.55</v>
          </cell>
          <cell r="O170">
            <v>1472876.94</v>
          </cell>
          <cell r="P170">
            <v>1603402.99</v>
          </cell>
        </row>
        <row r="171">
          <cell r="A171" t="str">
            <v>NOVA CANTU2009</v>
          </cell>
          <cell r="B171" t="str">
            <v>NOVA CANTU</v>
          </cell>
          <cell r="C171">
            <v>2009</v>
          </cell>
          <cell r="D171">
            <v>0.80700000000000005</v>
          </cell>
          <cell r="E171">
            <v>0.2666</v>
          </cell>
          <cell r="F171">
            <v>1866261.24</v>
          </cell>
          <cell r="G171">
            <v>1557938.17</v>
          </cell>
          <cell r="H171">
            <v>200358.45</v>
          </cell>
          <cell r="I171">
            <v>7264686.4900000002</v>
          </cell>
          <cell r="J171">
            <v>2.6839550340765798E-2</v>
          </cell>
          <cell r="K171">
            <v>0.97316044698008086</v>
          </cell>
          <cell r="L171">
            <v>3161806.65</v>
          </cell>
          <cell r="M171">
            <v>1629738.39</v>
          </cell>
          <cell r="N171">
            <v>213867.85</v>
          </cell>
          <cell r="O171">
            <v>1318200.4099999999</v>
          </cell>
          <cell r="P171">
            <v>1558194.24</v>
          </cell>
        </row>
        <row r="172">
          <cell r="A172" t="str">
            <v>NOVA CANTU2010</v>
          </cell>
          <cell r="B172" t="str">
            <v>NOVA CANTU</v>
          </cell>
          <cell r="C172">
            <v>2010</v>
          </cell>
          <cell r="D172">
            <v>0.8528</v>
          </cell>
          <cell r="E172">
            <v>0.3347</v>
          </cell>
          <cell r="F172">
            <v>2107752.4300000002</v>
          </cell>
          <cell r="G172">
            <v>1637435.6</v>
          </cell>
          <cell r="H172">
            <v>308549.48</v>
          </cell>
          <cell r="I172">
            <v>8122460.2400000002</v>
          </cell>
          <cell r="J172">
            <v>3.659697832728865E-2</v>
          </cell>
          <cell r="K172">
            <v>0.9634030216727113</v>
          </cell>
          <cell r="L172">
            <v>3347764.32</v>
          </cell>
          <cell r="M172">
            <v>1991246.38</v>
          </cell>
          <cell r="N172">
            <v>19320.650000000001</v>
          </cell>
          <cell r="O172">
            <v>1343827.29</v>
          </cell>
          <cell r="P172">
            <v>1651993.66</v>
          </cell>
        </row>
        <row r="173">
          <cell r="A173" t="str">
            <v>NOVA CANTU2011</v>
          </cell>
          <cell r="B173" t="str">
            <v>NOVA CANTU</v>
          </cell>
          <cell r="C173">
            <v>2011</v>
          </cell>
          <cell r="D173">
            <v>0.871</v>
          </cell>
          <cell r="E173">
            <v>0.32729999999999998</v>
          </cell>
          <cell r="F173">
            <v>2464421.92</v>
          </cell>
          <cell r="G173">
            <v>1892126.26</v>
          </cell>
          <cell r="H173">
            <v>254201.41</v>
          </cell>
          <cell r="I173">
            <v>9603486.2799999993</v>
          </cell>
          <cell r="J173">
            <v>2.5787123537677349E-2</v>
          </cell>
          <cell r="K173">
            <v>0.97421287747675933</v>
          </cell>
          <cell r="L173">
            <v>3988905.42</v>
          </cell>
          <cell r="M173">
            <v>2174142.4500000002</v>
          </cell>
          <cell r="N173">
            <v>286210.68</v>
          </cell>
          <cell r="O173">
            <v>1528552.29</v>
          </cell>
          <cell r="P173">
            <v>1892126.76</v>
          </cell>
        </row>
        <row r="174">
          <cell r="A174" t="str">
            <v>NOVA CANTU2012</v>
          </cell>
          <cell r="B174" t="str">
            <v>NOVA CANTU</v>
          </cell>
          <cell r="C174">
            <v>2012</v>
          </cell>
          <cell r="D174">
            <v>0.87450000000000006</v>
          </cell>
          <cell r="E174">
            <v>0.3357</v>
          </cell>
          <cell r="F174">
            <v>2634224.4700000002</v>
          </cell>
          <cell r="G174">
            <v>1782619.18</v>
          </cell>
          <cell r="H174">
            <v>298364.38</v>
          </cell>
          <cell r="I174">
            <v>10238533.49</v>
          </cell>
          <cell r="J174">
            <v>2.8316149914133931E-2</v>
          </cell>
          <cell r="K174">
            <v>0.97168384913682004</v>
          </cell>
          <cell r="L174">
            <v>4443274.6399999997</v>
          </cell>
          <cell r="M174">
            <v>2366043.44</v>
          </cell>
          <cell r="N174">
            <v>615460</v>
          </cell>
          <cell r="O174">
            <v>1461771.2</v>
          </cell>
          <cell r="P174">
            <v>1782619.18</v>
          </cell>
        </row>
        <row r="175">
          <cell r="A175" t="str">
            <v>NOVA CANTU2013</v>
          </cell>
          <cell r="B175" t="str">
            <v>NOVA CANTU</v>
          </cell>
          <cell r="C175">
            <v>2013</v>
          </cell>
          <cell r="D175">
            <v>0.97560000000000002</v>
          </cell>
          <cell r="E175">
            <v>0.30630000000000002</v>
          </cell>
          <cell r="F175">
            <v>2947641.64</v>
          </cell>
          <cell r="G175">
            <v>1904761.85</v>
          </cell>
          <cell r="H175">
            <v>343416.1</v>
          </cell>
          <cell r="I175">
            <v>11447150.460000001</v>
          </cell>
          <cell r="J175">
            <v>2.9126344205125283E-2</v>
          </cell>
          <cell r="K175">
            <v>0.97087365579487472</v>
          </cell>
          <cell r="L175">
            <v>3798354.28</v>
          </cell>
          <cell r="M175">
            <v>2490195.0299999998</v>
          </cell>
          <cell r="O175">
            <v>1276657.43</v>
          </cell>
          <cell r="P175">
            <v>1904761.85</v>
          </cell>
        </row>
        <row r="176">
          <cell r="A176" t="str">
            <v>NOVA CANTU2014</v>
          </cell>
          <cell r="B176" t="str">
            <v>NOVA CANTU</v>
          </cell>
          <cell r="C176">
            <v>2014</v>
          </cell>
          <cell r="D176">
            <v>0.96450000000000002</v>
          </cell>
          <cell r="E176">
            <v>0.31109999999999999</v>
          </cell>
          <cell r="F176">
            <v>3529999.56</v>
          </cell>
          <cell r="G176">
            <v>2187946.25</v>
          </cell>
          <cell r="H176">
            <v>570589.19999999995</v>
          </cell>
          <cell r="I176">
            <v>13549409.039999999</v>
          </cell>
          <cell r="J176">
            <v>4.0410005036941136E-2</v>
          </cell>
          <cell r="K176">
            <v>0.95958999496305875</v>
          </cell>
          <cell r="L176">
            <v>4795215.8499999996</v>
          </cell>
          <cell r="M176">
            <v>2596596.91</v>
          </cell>
          <cell r="N176">
            <v>267934.90999999997</v>
          </cell>
          <cell r="O176">
            <v>1930684.03</v>
          </cell>
          <cell r="P176">
            <v>2218581.7599999998</v>
          </cell>
        </row>
        <row r="177">
          <cell r="A177" t="str">
            <v>TAPES2006</v>
          </cell>
          <cell r="B177" t="str">
            <v>TAPES</v>
          </cell>
          <cell r="C177">
            <v>2006</v>
          </cell>
          <cell r="D177">
            <v>0.64319999999999999</v>
          </cell>
          <cell r="E177">
            <v>0.26350000000000001</v>
          </cell>
          <cell r="L177">
            <v>1947884.97</v>
          </cell>
          <cell r="M177">
            <v>921222.45</v>
          </cell>
          <cell r="N177">
            <v>311675.67</v>
          </cell>
          <cell r="O177">
            <v>662986.85</v>
          </cell>
          <cell r="P177">
            <v>1433470.15</v>
          </cell>
        </row>
        <row r="178">
          <cell r="A178" t="str">
            <v>TAPES2007</v>
          </cell>
          <cell r="B178" t="str">
            <v>TAPES</v>
          </cell>
          <cell r="C178">
            <v>2007</v>
          </cell>
          <cell r="D178">
            <v>0.60219999999999996</v>
          </cell>
          <cell r="E178">
            <v>0.25290000000000001</v>
          </cell>
          <cell r="F178">
            <v>3212721.53</v>
          </cell>
          <cell r="G178">
            <v>1736351</v>
          </cell>
          <cell r="H178">
            <v>2140106.08</v>
          </cell>
          <cell r="I178">
            <v>10710780.02</v>
          </cell>
          <cell r="J178">
            <v>0.16653373627436674</v>
          </cell>
          <cell r="K178">
            <v>0.8334662621693204</v>
          </cell>
          <cell r="L178">
            <v>3727613.34</v>
          </cell>
          <cell r="M178">
            <v>2325332.9300000002</v>
          </cell>
          <cell r="N178">
            <v>325657.27</v>
          </cell>
          <cell r="O178">
            <v>1050789.81</v>
          </cell>
          <cell r="P178">
            <v>1697489.35</v>
          </cell>
        </row>
        <row r="179">
          <cell r="A179" t="str">
            <v>TAPES2008</v>
          </cell>
          <cell r="B179" t="str">
            <v>TAPES</v>
          </cell>
          <cell r="C179">
            <v>2008</v>
          </cell>
          <cell r="D179">
            <v>0.66649999999999998</v>
          </cell>
          <cell r="E179">
            <v>0.25219999999999998</v>
          </cell>
          <cell r="F179">
            <v>3638808.81</v>
          </cell>
          <cell r="G179">
            <v>2273925.5299999998</v>
          </cell>
          <cell r="H179">
            <v>2623283.5699999998</v>
          </cell>
          <cell r="I179">
            <v>11931951.67</v>
          </cell>
          <cell r="J179">
            <v>0.18022955498450602</v>
          </cell>
          <cell r="K179">
            <v>0.8197704450154939</v>
          </cell>
          <cell r="L179">
            <v>4565188.49</v>
          </cell>
          <cell r="M179">
            <v>2545954.38</v>
          </cell>
          <cell r="N179">
            <v>904667.46</v>
          </cell>
          <cell r="O179">
            <v>1114566.6499999999</v>
          </cell>
          <cell r="P179">
            <v>2245602.08</v>
          </cell>
        </row>
        <row r="180">
          <cell r="A180" t="str">
            <v>TAPES2009</v>
          </cell>
          <cell r="B180" t="str">
            <v>TAPES</v>
          </cell>
          <cell r="C180">
            <v>2009</v>
          </cell>
          <cell r="D180">
            <v>0.71730000000000005</v>
          </cell>
          <cell r="E180">
            <v>0.25779999999999997</v>
          </cell>
          <cell r="F180">
            <v>3977426.38</v>
          </cell>
          <cell r="G180">
            <v>2681613.98</v>
          </cell>
          <cell r="H180">
            <v>2320239.0099999998</v>
          </cell>
          <cell r="I180">
            <v>13589466.52</v>
          </cell>
          <cell r="J180">
            <v>0.14583796080218081</v>
          </cell>
          <cell r="K180">
            <v>0.85416203982636629</v>
          </cell>
          <cell r="L180">
            <v>4730255.22</v>
          </cell>
          <cell r="M180">
            <v>2972017.39</v>
          </cell>
          <cell r="N180">
            <v>430253.27</v>
          </cell>
          <cell r="O180">
            <v>1327984.56</v>
          </cell>
          <cell r="P180">
            <v>2665399.9900000002</v>
          </cell>
        </row>
        <row r="181">
          <cell r="A181" t="str">
            <v>TAPES2010</v>
          </cell>
          <cell r="B181" t="str">
            <v>TAPES</v>
          </cell>
          <cell r="C181">
            <v>2010</v>
          </cell>
          <cell r="D181">
            <v>0.86250000000000004</v>
          </cell>
          <cell r="E181">
            <v>0.25019999999999998</v>
          </cell>
          <cell r="F181">
            <v>4443308.8600000003</v>
          </cell>
          <cell r="G181">
            <v>3105793.16</v>
          </cell>
          <cell r="H181">
            <v>2485768.66</v>
          </cell>
          <cell r="I181">
            <v>15287466.779999999</v>
          </cell>
          <cell r="J181">
            <v>0.13986022232089443</v>
          </cell>
          <cell r="K181">
            <v>0.86013977767910543</v>
          </cell>
          <cell r="L181">
            <v>5135316.42</v>
          </cell>
          <cell r="M181">
            <v>3393857.19</v>
          </cell>
          <cell r="N181">
            <v>536026.32999999996</v>
          </cell>
          <cell r="O181">
            <v>1205432.8999999999</v>
          </cell>
          <cell r="P181">
            <v>3113760.96</v>
          </cell>
        </row>
        <row r="182">
          <cell r="A182" t="str">
            <v>TAPES2011</v>
          </cell>
          <cell r="B182" t="str">
            <v>TAPES</v>
          </cell>
          <cell r="C182">
            <v>2011</v>
          </cell>
          <cell r="D182">
            <v>0.62819999999999998</v>
          </cell>
          <cell r="E182">
            <v>0.2621</v>
          </cell>
          <cell r="F182">
            <v>4813757.88</v>
          </cell>
          <cell r="G182">
            <v>3440696.27</v>
          </cell>
          <cell r="H182">
            <v>2928993.89</v>
          </cell>
          <cell r="I182">
            <v>16326037.609999999</v>
          </cell>
          <cell r="J182">
            <v>0.15211576708964017</v>
          </cell>
          <cell r="K182">
            <v>0.84788423187167028</v>
          </cell>
          <cell r="L182">
            <v>6116574.7199999997</v>
          </cell>
          <cell r="M182">
            <v>3766110.26</v>
          </cell>
          <cell r="N182">
            <v>1273241.24</v>
          </cell>
          <cell r="O182">
            <v>1103464.1399999999</v>
          </cell>
          <cell r="P182">
            <v>3397745.58</v>
          </cell>
        </row>
        <row r="183">
          <cell r="A183" t="str">
            <v>TAPES2012</v>
          </cell>
          <cell r="B183" t="str">
            <v>TAPES</v>
          </cell>
          <cell r="C183">
            <v>2012</v>
          </cell>
          <cell r="D183">
            <v>0.65349999999999997</v>
          </cell>
          <cell r="E183">
            <v>0.26290000000000002</v>
          </cell>
          <cell r="F183">
            <v>5069168.9800000004</v>
          </cell>
          <cell r="G183">
            <v>3940784.13</v>
          </cell>
          <cell r="H183">
            <v>2987710.24</v>
          </cell>
          <cell r="I183">
            <v>17288965.690000001</v>
          </cell>
          <cell r="J183">
            <v>0.14734714170053176</v>
          </cell>
          <cell r="K183">
            <v>0.85265285879264574</v>
          </cell>
          <cell r="L183">
            <v>6624309.96</v>
          </cell>
          <cell r="M183">
            <v>4418551.12</v>
          </cell>
          <cell r="N183">
            <v>698663.73</v>
          </cell>
          <cell r="O183">
            <v>1477095.11</v>
          </cell>
          <cell r="P183">
            <v>3755728.96</v>
          </cell>
        </row>
        <row r="184">
          <cell r="A184" t="str">
            <v>TAPES2013</v>
          </cell>
          <cell r="B184" t="str">
            <v>TAPES</v>
          </cell>
          <cell r="C184">
            <v>2013</v>
          </cell>
          <cell r="D184">
            <v>0.62329999999999997</v>
          </cell>
          <cell r="E184">
            <v>0.25059999999999999</v>
          </cell>
          <cell r="F184">
            <v>5610703.2800000003</v>
          </cell>
          <cell r="G184">
            <v>4181015.53</v>
          </cell>
          <cell r="H184">
            <v>3926166.61</v>
          </cell>
          <cell r="I184">
            <v>18516646.5</v>
          </cell>
          <cell r="J184">
            <v>0.17494093048884238</v>
          </cell>
          <cell r="K184">
            <v>0.82505906906558069</v>
          </cell>
          <cell r="L184">
            <v>7105890.8700000001</v>
          </cell>
          <cell r="M184">
            <v>4626939.91</v>
          </cell>
          <cell r="N184">
            <v>673275.87</v>
          </cell>
          <cell r="O184">
            <v>1805675.09</v>
          </cell>
          <cell r="P184">
            <v>4184875.09</v>
          </cell>
        </row>
        <row r="185">
          <cell r="A185" t="str">
            <v>TAPES2014</v>
          </cell>
          <cell r="B185" t="str">
            <v>TAPES</v>
          </cell>
          <cell r="C185">
            <v>2014</v>
          </cell>
          <cell r="D185">
            <v>0.6744</v>
          </cell>
          <cell r="E185">
            <v>0.25019999999999998</v>
          </cell>
          <cell r="F185">
            <v>6519287.4000000004</v>
          </cell>
          <cell r="G185">
            <v>4871886.8600000003</v>
          </cell>
          <cell r="H185">
            <v>4531246.6500000004</v>
          </cell>
          <cell r="I185">
            <v>21545902.949999999</v>
          </cell>
          <cell r="J185">
            <v>0.17376311136398129</v>
          </cell>
          <cell r="K185">
            <v>0.82623688863601863</v>
          </cell>
          <cell r="L185">
            <v>10681034.449999999</v>
          </cell>
          <cell r="M185">
            <v>4794965.6100000003</v>
          </cell>
          <cell r="N185">
            <v>3055482.17</v>
          </cell>
          <cell r="O185">
            <v>2830586.67</v>
          </cell>
          <cell r="P185">
            <v>4861042.3600000003</v>
          </cell>
        </row>
        <row r="186">
          <cell r="A186" t="str">
            <v>SÃO GONÇALO DO PARÁ2006</v>
          </cell>
          <cell r="B186" t="str">
            <v>SÃO GONÇALO DO PARÁ</v>
          </cell>
          <cell r="C186">
            <v>2006</v>
          </cell>
          <cell r="D186">
            <v>0.64529999999999998</v>
          </cell>
          <cell r="E186">
            <v>0.27360000000000001</v>
          </cell>
          <cell r="J186" t="e">
            <v>#DIV/0!</v>
          </cell>
          <cell r="K186" t="e">
            <v>#DIV/0!</v>
          </cell>
          <cell r="L186">
            <v>979416.67</v>
          </cell>
          <cell r="M186">
            <v>587111.07999999996</v>
          </cell>
          <cell r="N186">
            <v>32953.699999999997</v>
          </cell>
          <cell r="O186">
            <v>360469</v>
          </cell>
          <cell r="P186">
            <v>738935.27</v>
          </cell>
        </row>
        <row r="187">
          <cell r="A187" t="str">
            <v>SÃO GONÇALO DO PARÁ2007</v>
          </cell>
          <cell r="B187" t="str">
            <v>SÃO GONÇALO DO PARÁ</v>
          </cell>
          <cell r="C187">
            <v>2007</v>
          </cell>
          <cell r="D187">
            <v>0.63049999999999995</v>
          </cell>
          <cell r="E187">
            <v>0.25600000000000001</v>
          </cell>
          <cell r="F187">
            <v>1757374.42</v>
          </cell>
          <cell r="G187">
            <v>998672.57</v>
          </cell>
          <cell r="H187">
            <v>487295.93</v>
          </cell>
          <cell r="I187">
            <v>6542201.75</v>
          </cell>
          <cell r="J187">
            <v>6.9321586290074719E-2</v>
          </cell>
          <cell r="K187">
            <v>0.93067841370992532</v>
          </cell>
          <cell r="L187">
            <v>2227362.73</v>
          </cell>
          <cell r="M187">
            <v>1601549.64</v>
          </cell>
          <cell r="N187">
            <v>9074.9</v>
          </cell>
          <cell r="O187">
            <v>616738.18999999994</v>
          </cell>
          <cell r="P187">
            <v>953307.79</v>
          </cell>
        </row>
        <row r="188">
          <cell r="A188" t="str">
            <v>SÃO GONÇALO DO PARÁ2008</v>
          </cell>
          <cell r="B188" t="str">
            <v>SÃO GONÇALO DO PARÁ</v>
          </cell>
          <cell r="C188">
            <v>2008</v>
          </cell>
          <cell r="D188">
            <v>0.65920000000000001</v>
          </cell>
          <cell r="E188">
            <v>0.25690000000000002</v>
          </cell>
          <cell r="F188">
            <v>2503734.06</v>
          </cell>
          <cell r="G188">
            <v>1286312.54</v>
          </cell>
          <cell r="H188">
            <v>566908.16000000003</v>
          </cell>
          <cell r="I188">
            <v>9448028.0999999996</v>
          </cell>
          <cell r="J188">
            <v>5.6606267520281292E-2</v>
          </cell>
          <cell r="K188">
            <v>0.94339373447673591</v>
          </cell>
          <cell r="L188">
            <v>2920553.65</v>
          </cell>
          <cell r="M188">
            <v>1746195.93</v>
          </cell>
          <cell r="N188">
            <v>280948.82</v>
          </cell>
          <cell r="O188">
            <v>893408.9</v>
          </cell>
          <cell r="P188">
            <v>1286312.54</v>
          </cell>
        </row>
        <row r="189">
          <cell r="A189" t="str">
            <v>SÃO GONÇALO DO PARÁ2009</v>
          </cell>
          <cell r="B189" t="str">
            <v>SÃO GONÇALO DO PARÁ</v>
          </cell>
          <cell r="C189">
            <v>2009</v>
          </cell>
          <cell r="D189">
            <v>0.64180000000000004</v>
          </cell>
          <cell r="E189">
            <v>0.2616</v>
          </cell>
          <cell r="F189">
            <v>2483119.1800000002</v>
          </cell>
          <cell r="G189">
            <v>1707103.76</v>
          </cell>
          <cell r="H189">
            <v>1020828.42</v>
          </cell>
          <cell r="I189">
            <v>8911648.3100000005</v>
          </cell>
          <cell r="J189">
            <v>0.10277682483206464</v>
          </cell>
          <cell r="K189">
            <v>0.89722317617473357</v>
          </cell>
          <cell r="L189">
            <v>3397499.75</v>
          </cell>
          <cell r="M189">
            <v>2010239.58</v>
          </cell>
          <cell r="N189">
            <v>548953.24</v>
          </cell>
          <cell r="O189">
            <v>838306.93</v>
          </cell>
          <cell r="P189">
            <v>1707103.76</v>
          </cell>
        </row>
        <row r="190">
          <cell r="A190" t="str">
            <v>SÃO GONÇALO DO PARÁ2010</v>
          </cell>
          <cell r="B190" t="str">
            <v>SÃO GONÇALO DO PARÁ</v>
          </cell>
          <cell r="C190">
            <v>2010</v>
          </cell>
          <cell r="D190">
            <v>0.7258</v>
          </cell>
          <cell r="E190">
            <v>0.26250000000000001</v>
          </cell>
          <cell r="F190">
            <v>2733798.51</v>
          </cell>
          <cell r="G190">
            <v>2036075.69</v>
          </cell>
          <cell r="H190">
            <v>967062.26</v>
          </cell>
          <cell r="I190">
            <v>9968131.7599999998</v>
          </cell>
          <cell r="J190">
            <v>8.8435765882394907E-2</v>
          </cell>
          <cell r="K190">
            <v>0.91156423228864814</v>
          </cell>
          <cell r="L190">
            <v>4095152.63</v>
          </cell>
          <cell r="M190">
            <v>2216732.56</v>
          </cell>
          <cell r="N190">
            <v>984859.02</v>
          </cell>
          <cell r="O190">
            <v>893561.05</v>
          </cell>
          <cell r="P190">
            <v>2029011.89</v>
          </cell>
        </row>
        <row r="191">
          <cell r="A191" t="str">
            <v>SÃO GONÇALO DO PARÁ2011</v>
          </cell>
          <cell r="B191" t="str">
            <v>SÃO GONÇALO DO PARÁ</v>
          </cell>
          <cell r="C191">
            <v>2011</v>
          </cell>
          <cell r="D191">
            <v>0.7056</v>
          </cell>
          <cell r="E191">
            <v>0.2833</v>
          </cell>
          <cell r="F191">
            <v>3262208.23</v>
          </cell>
          <cell r="G191">
            <v>2450976.7799999998</v>
          </cell>
          <cell r="H191">
            <v>1184265.6000000001</v>
          </cell>
          <cell r="I191">
            <v>11864567.32</v>
          </cell>
          <cell r="J191">
            <v>9.0756438316017624E-2</v>
          </cell>
          <cell r="K191">
            <v>0.90924356168398246</v>
          </cell>
          <cell r="L191">
            <v>4671515.76</v>
          </cell>
          <cell r="M191">
            <v>3028336.55</v>
          </cell>
          <cell r="N191">
            <v>509832.61</v>
          </cell>
          <cell r="O191">
            <v>1133346.6000000001</v>
          </cell>
          <cell r="P191">
            <v>2443569.77</v>
          </cell>
        </row>
        <row r="192">
          <cell r="A192" t="str">
            <v>SÃO GONÇALO DO PARÁ2012</v>
          </cell>
          <cell r="B192" t="str">
            <v>SÃO GONÇALO DO PARÁ</v>
          </cell>
          <cell r="C192">
            <v>2012</v>
          </cell>
          <cell r="D192">
            <v>0.62339999999999995</v>
          </cell>
          <cell r="E192">
            <v>0.25779999999999997</v>
          </cell>
          <cell r="F192">
            <v>3226346.2</v>
          </cell>
          <cell r="G192">
            <v>2909969.18</v>
          </cell>
          <cell r="H192">
            <v>964225.09</v>
          </cell>
          <cell r="I192">
            <v>11941159.689999999</v>
          </cell>
          <cell r="J192">
            <v>7.4714943021303784E-2</v>
          </cell>
          <cell r="K192">
            <v>0.92528505542895545</v>
          </cell>
          <cell r="L192">
            <v>5191991.4000000004</v>
          </cell>
          <cell r="M192">
            <v>3328038.98</v>
          </cell>
          <cell r="N192">
            <v>701675.75</v>
          </cell>
          <cell r="O192">
            <v>1162276.67</v>
          </cell>
          <cell r="P192">
            <v>2727255.82</v>
          </cell>
        </row>
        <row r="193">
          <cell r="A193" t="str">
            <v>SÃO GONÇALO DO PARÁ2013</v>
          </cell>
          <cell r="B193" t="str">
            <v>SÃO GONÇALO DO PARÁ</v>
          </cell>
          <cell r="C193">
            <v>2013</v>
          </cell>
          <cell r="D193">
            <v>0.8528</v>
          </cell>
          <cell r="E193">
            <v>0.27229999999999999</v>
          </cell>
          <cell r="F193">
            <v>3644298.73</v>
          </cell>
          <cell r="G193">
            <v>3091511.62</v>
          </cell>
          <cell r="H193">
            <v>1318655.1000000001</v>
          </cell>
          <cell r="I193">
            <v>13258539.810000001</v>
          </cell>
          <cell r="J193">
            <v>9.0460140461646521E-2</v>
          </cell>
          <cell r="K193">
            <v>0.90953985885235045</v>
          </cell>
          <cell r="L193">
            <v>5141530.57</v>
          </cell>
          <cell r="M193">
            <v>3801202.43</v>
          </cell>
          <cell r="N193">
            <v>4188.6000000000004</v>
          </cell>
          <cell r="O193">
            <v>1336139.54</v>
          </cell>
          <cell r="P193">
            <v>2988673.96</v>
          </cell>
        </row>
        <row r="194">
          <cell r="A194" t="str">
            <v>SÃO GONÇALO DO PARÁ2014</v>
          </cell>
          <cell r="B194" t="str">
            <v>SÃO GONÇALO DO PARÁ</v>
          </cell>
          <cell r="C194">
            <v>2014</v>
          </cell>
          <cell r="D194">
            <v>0.81059999999999999</v>
          </cell>
          <cell r="E194">
            <v>0.29620000000000002</v>
          </cell>
          <cell r="F194">
            <v>3866018.9</v>
          </cell>
          <cell r="G194">
            <v>3221323.98</v>
          </cell>
          <cell r="H194">
            <v>1138222.03</v>
          </cell>
          <cell r="I194">
            <v>14325853.58</v>
          </cell>
          <cell r="J194">
            <v>7.3604272213982191E-2</v>
          </cell>
          <cell r="K194">
            <v>0.92639572843267792</v>
          </cell>
          <cell r="L194">
            <v>6045108.1200000001</v>
          </cell>
          <cell r="M194">
            <v>4762948.5</v>
          </cell>
          <cell r="N194">
            <v>36925</v>
          </cell>
          <cell r="O194">
            <v>1245234.6200000001</v>
          </cell>
          <cell r="P194">
            <v>3239622.03</v>
          </cell>
        </row>
        <row r="195">
          <cell r="A195" t="str">
            <v>DIVINÓPOLIS2006</v>
          </cell>
          <cell r="B195" t="str">
            <v>DIVINÓPOLIS</v>
          </cell>
          <cell r="C195">
            <v>2006</v>
          </cell>
          <cell r="D195">
            <v>0.9153</v>
          </cell>
          <cell r="E195">
            <v>0.26829999999999998</v>
          </cell>
          <cell r="J195" t="e">
            <v>#DIV/0!</v>
          </cell>
          <cell r="K195" t="e">
            <v>#DIV/0!</v>
          </cell>
          <cell r="L195">
            <v>15748041.48</v>
          </cell>
          <cell r="M195">
            <v>14232677</v>
          </cell>
          <cell r="O195">
            <v>1515364.48</v>
          </cell>
          <cell r="P195">
            <v>13586624.779999999</v>
          </cell>
        </row>
        <row r="196">
          <cell r="A196" t="str">
            <v>DIVINÓPOLIS2007</v>
          </cell>
          <cell r="B196" t="str">
            <v>DIVINÓPOLIS</v>
          </cell>
          <cell r="C196">
            <v>2007</v>
          </cell>
          <cell r="D196">
            <v>0.88049999999999995</v>
          </cell>
          <cell r="E196">
            <v>0.25059999999999999</v>
          </cell>
          <cell r="F196">
            <v>31278657.039999999</v>
          </cell>
          <cell r="G196">
            <v>17475512.41</v>
          </cell>
          <cell r="H196">
            <v>32544665.059999999</v>
          </cell>
          <cell r="I196">
            <v>92569963.079999998</v>
          </cell>
          <cell r="J196">
            <v>0.26011878497837193</v>
          </cell>
          <cell r="K196">
            <v>0.73988121486177461</v>
          </cell>
          <cell r="L196">
            <v>39887451.280000001</v>
          </cell>
          <cell r="M196">
            <v>30409130.219999999</v>
          </cell>
          <cell r="N196">
            <v>194877.64</v>
          </cell>
          <cell r="O196">
            <v>9250143.4199999999</v>
          </cell>
          <cell r="P196">
            <v>17370753.109999999</v>
          </cell>
        </row>
        <row r="197">
          <cell r="A197" t="str">
            <v>DIVINÓPOLIS2008</v>
          </cell>
          <cell r="B197" t="str">
            <v>DIVINÓPOLIS</v>
          </cell>
          <cell r="C197">
            <v>2008</v>
          </cell>
          <cell r="D197">
            <v>0.78059999999999996</v>
          </cell>
          <cell r="E197">
            <v>0.25059999999999999</v>
          </cell>
          <cell r="F197">
            <v>38103466.289999999</v>
          </cell>
          <cell r="G197">
            <v>21895192.390000001</v>
          </cell>
          <cell r="H197">
            <v>39537550.670000002</v>
          </cell>
          <cell r="I197">
            <v>112876314.5</v>
          </cell>
          <cell r="J197">
            <v>0.25940914646114732</v>
          </cell>
          <cell r="K197">
            <v>0.74059085360446353</v>
          </cell>
          <cell r="L197">
            <v>47646742.950000003</v>
          </cell>
          <cell r="M197">
            <v>35012335.82</v>
          </cell>
          <cell r="N197">
            <v>2115398.46</v>
          </cell>
          <cell r="O197">
            <v>10519008.67</v>
          </cell>
          <cell r="P197">
            <v>22134916.09</v>
          </cell>
        </row>
        <row r="198">
          <cell r="A198" t="str">
            <v>DIVINÓPOLIS2009</v>
          </cell>
          <cell r="B198" t="str">
            <v>DIVINÓPOLIS</v>
          </cell>
          <cell r="C198">
            <v>2009</v>
          </cell>
          <cell r="D198">
            <v>0.87570000000000003</v>
          </cell>
          <cell r="E198">
            <v>0.28199999999999997</v>
          </cell>
          <cell r="F198">
            <v>37076941.719999999</v>
          </cell>
          <cell r="G198">
            <v>24117619.539999999</v>
          </cell>
          <cell r="H198">
            <v>41944969.619999997</v>
          </cell>
          <cell r="I198">
            <v>106362797.27</v>
          </cell>
          <cell r="J198">
            <v>0.28282382307016229</v>
          </cell>
          <cell r="K198">
            <v>0.71717617699726499</v>
          </cell>
          <cell r="L198">
            <v>52007986.409999996</v>
          </cell>
          <cell r="M198">
            <v>39797120.520000003</v>
          </cell>
          <cell r="N198">
            <v>1239614.32</v>
          </cell>
          <cell r="O198">
            <v>10971251.57</v>
          </cell>
          <cell r="P198">
            <v>23991164.59</v>
          </cell>
        </row>
        <row r="199">
          <cell r="A199" t="str">
            <v>DIVINÓPOLIS2010</v>
          </cell>
          <cell r="B199" t="str">
            <v>DIVINÓPOLIS</v>
          </cell>
          <cell r="C199">
            <v>2010</v>
          </cell>
          <cell r="D199">
            <v>0.8155</v>
          </cell>
          <cell r="E199">
            <v>0.25640000000000002</v>
          </cell>
          <cell r="F199">
            <v>41947067.490000002</v>
          </cell>
          <cell r="G199">
            <v>28406872.579999998</v>
          </cell>
          <cell r="H199">
            <v>49350685.909999996</v>
          </cell>
          <cell r="I199">
            <v>118437584.06</v>
          </cell>
          <cell r="J199">
            <v>0.29412476761197304</v>
          </cell>
          <cell r="K199">
            <v>0.70587523244762584</v>
          </cell>
          <cell r="L199">
            <v>56364139.159999996</v>
          </cell>
          <cell r="M199">
            <v>40306365.130000003</v>
          </cell>
          <cell r="N199">
            <v>3274610.75</v>
          </cell>
          <cell r="O199">
            <v>12783163.279999999</v>
          </cell>
          <cell r="P199">
            <v>28879170.620000001</v>
          </cell>
        </row>
        <row r="200">
          <cell r="A200" t="str">
            <v>DIVINÓPOLIS2011</v>
          </cell>
          <cell r="B200" t="str">
            <v>DIVINÓPOLIS</v>
          </cell>
          <cell r="C200">
            <v>2011</v>
          </cell>
          <cell r="D200">
            <v>0.95379999999999998</v>
          </cell>
          <cell r="E200">
            <v>0.27300000000000002</v>
          </cell>
          <cell r="F200">
            <v>48354345.409999996</v>
          </cell>
          <cell r="G200">
            <v>35057975.640000001</v>
          </cell>
          <cell r="H200">
            <v>56887292.899999999</v>
          </cell>
          <cell r="I200">
            <v>136530088.72999999</v>
          </cell>
          <cell r="J200">
            <v>0.29411675630002082</v>
          </cell>
          <cell r="K200">
            <v>0.70588324364827748</v>
          </cell>
          <cell r="L200">
            <v>69247809.329999998</v>
          </cell>
          <cell r="M200">
            <v>52774903.130000003</v>
          </cell>
          <cell r="N200">
            <v>1918407.93</v>
          </cell>
          <cell r="O200">
            <v>14203498.27</v>
          </cell>
          <cell r="P200">
            <v>32934341.199999999</v>
          </cell>
        </row>
        <row r="201">
          <cell r="A201" t="str">
            <v>DIVINÓPOLIS2012</v>
          </cell>
          <cell r="B201" t="str">
            <v>DIVINÓPOLIS</v>
          </cell>
          <cell r="C201">
            <v>2012</v>
          </cell>
          <cell r="D201">
            <v>0.94220000000000004</v>
          </cell>
          <cell r="E201">
            <v>0.27129999999999999</v>
          </cell>
          <cell r="F201">
            <v>51321464.520000003</v>
          </cell>
          <cell r="G201">
            <v>38834377.890000001</v>
          </cell>
          <cell r="H201">
            <v>64000530.299999997</v>
          </cell>
          <cell r="I201">
            <v>141285327.75999999</v>
          </cell>
          <cell r="J201">
            <v>0.31176297723859259</v>
          </cell>
          <cell r="K201">
            <v>0.68823702266398212</v>
          </cell>
          <cell r="L201">
            <v>75508717.200000003</v>
          </cell>
          <cell r="M201">
            <v>59362316.039999999</v>
          </cell>
          <cell r="N201">
            <v>1749942.55</v>
          </cell>
          <cell r="O201">
            <v>14396458.609999999</v>
          </cell>
          <cell r="P201">
            <v>35842565.649999999</v>
          </cell>
        </row>
        <row r="202">
          <cell r="A202" t="str">
            <v>DIVINÓPOLIS2013</v>
          </cell>
          <cell r="B202" t="str">
            <v>DIVINÓPOLIS</v>
          </cell>
          <cell r="C202">
            <v>2013</v>
          </cell>
          <cell r="D202">
            <v>0.92769999999999997</v>
          </cell>
          <cell r="E202">
            <v>0.25390000000000001</v>
          </cell>
          <cell r="F202">
            <v>55778609.369999997</v>
          </cell>
          <cell r="G202">
            <v>40424443.780000001</v>
          </cell>
          <cell r="H202">
            <v>72311695.569999993</v>
          </cell>
          <cell r="I202">
            <v>150802741.91999999</v>
          </cell>
          <cell r="J202">
            <v>0.32410137320890325</v>
          </cell>
          <cell r="K202">
            <v>0.67589862683591673</v>
          </cell>
          <cell r="L202">
            <v>81431632.5</v>
          </cell>
          <cell r="M202">
            <v>63453963.710000001</v>
          </cell>
          <cell r="N202">
            <v>3493338.92</v>
          </cell>
          <cell r="O202">
            <v>14680578.5</v>
          </cell>
          <cell r="P202">
            <v>40534647.850000001</v>
          </cell>
        </row>
        <row r="203">
          <cell r="A203" t="str">
            <v>DIVINÓPOLIS2014</v>
          </cell>
          <cell r="B203" t="str">
            <v>DIVINÓPOLIS</v>
          </cell>
          <cell r="C203">
            <v>2014</v>
          </cell>
          <cell r="D203">
            <v>0.9234</v>
          </cell>
          <cell r="E203">
            <v>0.27389999999999998</v>
          </cell>
          <cell r="F203">
            <v>59792369.759999998</v>
          </cell>
          <cell r="G203">
            <v>43486114.590000004</v>
          </cell>
          <cell r="H203">
            <v>77395299.469999999</v>
          </cell>
          <cell r="I203">
            <v>161774179.56999999</v>
          </cell>
          <cell r="J203">
            <v>0.32360023436375002</v>
          </cell>
          <cell r="K203">
            <v>0.67639976563624993</v>
          </cell>
          <cell r="L203">
            <v>88659991.239999995</v>
          </cell>
          <cell r="M203">
            <v>69904046.650000006</v>
          </cell>
          <cell r="N203">
            <v>3966489.7</v>
          </cell>
          <cell r="O203">
            <v>14789454.890000001</v>
          </cell>
          <cell r="P203">
            <v>42570464.329999998</v>
          </cell>
        </row>
        <row r="204">
          <cell r="A204" t="str">
            <v>ITAMBACURI2006</v>
          </cell>
          <cell r="B204" t="str">
            <v>ITAMBACURI</v>
          </cell>
          <cell r="C204">
            <v>2006</v>
          </cell>
          <cell r="D204">
            <v>0.62870000000000004</v>
          </cell>
          <cell r="E204">
            <v>0.27860000000000001</v>
          </cell>
          <cell r="L204">
            <v>3301702.01</v>
          </cell>
          <cell r="M204">
            <v>2236525.2599999998</v>
          </cell>
          <cell r="N204">
            <v>72730.77</v>
          </cell>
          <cell r="O204">
            <v>992445.98</v>
          </cell>
          <cell r="P204">
            <v>2798008.82</v>
          </cell>
        </row>
        <row r="205">
          <cell r="A205" t="str">
            <v>ITAMBACURI2007</v>
          </cell>
          <cell r="B205" t="str">
            <v>ITAMBACURI</v>
          </cell>
          <cell r="C205">
            <v>2007</v>
          </cell>
          <cell r="D205">
            <v>0.61380000000000001</v>
          </cell>
          <cell r="E205">
            <v>0.27550000000000002</v>
          </cell>
          <cell r="F205">
            <v>2630346.06</v>
          </cell>
          <cell r="G205">
            <v>3346213.64</v>
          </cell>
          <cell r="H205">
            <v>1031163.93</v>
          </cell>
          <cell r="I205">
            <v>9490220.2899999991</v>
          </cell>
          <cell r="J205">
            <v>7.7039606622367363E-2</v>
          </cell>
          <cell r="K205">
            <v>0.70902677705300365</v>
          </cell>
          <cell r="L205">
            <v>5293706.1100000003</v>
          </cell>
          <cell r="M205">
            <v>3558006.08</v>
          </cell>
          <cell r="N205">
            <v>201614.21</v>
          </cell>
          <cell r="O205">
            <v>1534085.82</v>
          </cell>
          <cell r="P205">
            <v>3334180.07</v>
          </cell>
        </row>
        <row r="206">
          <cell r="A206" t="str">
            <v>ITAMBACURI2008</v>
          </cell>
          <cell r="B206" t="str">
            <v>ITAMBACURI</v>
          </cell>
          <cell r="C206">
            <v>2008</v>
          </cell>
          <cell r="D206">
            <v>0.71699999999999997</v>
          </cell>
          <cell r="E206">
            <v>0.33260000000000001</v>
          </cell>
          <cell r="F206">
            <v>3200329.04</v>
          </cell>
          <cell r="G206">
            <v>4404343.4400000004</v>
          </cell>
          <cell r="H206">
            <v>812616.15</v>
          </cell>
          <cell r="I206">
            <v>11988700</v>
          </cell>
          <cell r="J206">
            <v>6.3479109479317786E-2</v>
          </cell>
          <cell r="K206">
            <v>0.93652088973951253</v>
          </cell>
          <cell r="L206">
            <v>7496810.6500000004</v>
          </cell>
          <cell r="M206">
            <v>5078115.21</v>
          </cell>
          <cell r="N206">
            <v>772177.78</v>
          </cell>
          <cell r="O206">
            <v>1646517.66</v>
          </cell>
          <cell r="P206">
            <v>4613538.01</v>
          </cell>
        </row>
        <row r="207">
          <cell r="A207" t="str">
            <v>ITAMBACURI2009</v>
          </cell>
          <cell r="B207" t="str">
            <v>ITAMBACURI</v>
          </cell>
          <cell r="C207">
            <v>2009</v>
          </cell>
          <cell r="D207">
            <v>0.60809999999999997</v>
          </cell>
          <cell r="E207">
            <v>0.28539999999999999</v>
          </cell>
          <cell r="F207">
            <v>3097109.53</v>
          </cell>
          <cell r="G207">
            <v>4795612.21</v>
          </cell>
          <cell r="H207">
            <v>722705.76</v>
          </cell>
          <cell r="I207">
            <v>11665732.35</v>
          </cell>
          <cell r="J207">
            <v>5.8337116672783608E-2</v>
          </cell>
          <cell r="K207">
            <v>0.94166288252001218</v>
          </cell>
          <cell r="L207">
            <v>6847652.8099999996</v>
          </cell>
          <cell r="M207">
            <v>4952535.6399999997</v>
          </cell>
          <cell r="N207">
            <v>497788.54</v>
          </cell>
          <cell r="O207">
            <v>1397328.63</v>
          </cell>
          <cell r="P207">
            <v>4804271.8099999996</v>
          </cell>
        </row>
        <row r="208">
          <cell r="A208" t="str">
            <v>ITAMBACURI2010</v>
          </cell>
          <cell r="B208" t="str">
            <v>ITAMBACURI</v>
          </cell>
          <cell r="C208">
            <v>2010</v>
          </cell>
          <cell r="D208">
            <v>0.60529999999999995</v>
          </cell>
          <cell r="E208">
            <v>0.255</v>
          </cell>
          <cell r="F208">
            <v>3622689.32</v>
          </cell>
          <cell r="G208">
            <v>5668670.2400000002</v>
          </cell>
          <cell r="H208">
            <v>1474128.6</v>
          </cell>
          <cell r="I208">
            <v>13016628.66</v>
          </cell>
          <cell r="J208">
            <v>0.1017288863180793</v>
          </cell>
          <cell r="K208">
            <v>0.89827111230173062</v>
          </cell>
          <cell r="L208">
            <v>8000614.6600000001</v>
          </cell>
          <cell r="M208">
            <v>4491994.01</v>
          </cell>
          <cell r="N208">
            <v>0</v>
          </cell>
          <cell r="O208">
            <v>3508620.65</v>
          </cell>
          <cell r="P208">
            <v>5908249.29</v>
          </cell>
        </row>
        <row r="209">
          <cell r="A209" t="str">
            <v>ITAMBACURI2011</v>
          </cell>
          <cell r="B209" t="str">
            <v>ITAMBACURI</v>
          </cell>
          <cell r="C209">
            <v>2011</v>
          </cell>
          <cell r="D209">
            <v>0.63190000000000002</v>
          </cell>
          <cell r="E209">
            <v>0.26100000000000001</v>
          </cell>
          <cell r="F209">
            <v>4268256.55</v>
          </cell>
          <cell r="G209">
            <v>6020402.0800000001</v>
          </cell>
          <cell r="H209">
            <v>1170954.7</v>
          </cell>
          <cell r="I209">
            <v>15902071.48</v>
          </cell>
          <cell r="J209">
            <v>6.858507017344119E-2</v>
          </cell>
          <cell r="K209">
            <v>0.93141492865512043</v>
          </cell>
          <cell r="L209">
            <v>8245782.6299999999</v>
          </cell>
          <cell r="M209">
            <v>4776692.6500000004</v>
          </cell>
          <cell r="N209">
            <v>48201</v>
          </cell>
          <cell r="O209">
            <v>3420888.98</v>
          </cell>
          <cell r="P209">
            <v>6020402.9400000004</v>
          </cell>
        </row>
        <row r="210">
          <cell r="A210" t="str">
            <v>ITAMBACURI2012</v>
          </cell>
          <cell r="B210" t="str">
            <v>ITAMBACURI</v>
          </cell>
          <cell r="C210">
            <v>2012</v>
          </cell>
          <cell r="D210">
            <v>0.69940000000000002</v>
          </cell>
          <cell r="E210">
            <v>0.25950000000000001</v>
          </cell>
          <cell r="F210">
            <v>4204217.43</v>
          </cell>
          <cell r="G210">
            <v>6038466.9100000001</v>
          </cell>
          <cell r="H210">
            <v>939065.74</v>
          </cell>
          <cell r="I210">
            <v>15877804</v>
          </cell>
          <cell r="J210">
            <v>5.584069780139797E-2</v>
          </cell>
          <cell r="K210">
            <v>0.94415930338788412</v>
          </cell>
          <cell r="L210">
            <v>8264571.9100000001</v>
          </cell>
          <cell r="M210">
            <v>6618940.8099999996</v>
          </cell>
          <cell r="N210">
            <v>0</v>
          </cell>
          <cell r="O210">
            <v>1645631.1</v>
          </cell>
          <cell r="P210">
            <v>6038851.6399999997</v>
          </cell>
        </row>
        <row r="211">
          <cell r="A211" t="str">
            <v>ITAMBACURI2013</v>
          </cell>
          <cell r="B211" t="str">
            <v>ITAMBACURI</v>
          </cell>
          <cell r="C211">
            <v>2013</v>
          </cell>
          <cell r="D211">
            <v>0.63859999999999995</v>
          </cell>
          <cell r="E211">
            <v>0.26469999999999999</v>
          </cell>
          <cell r="F211">
            <v>4780749.12</v>
          </cell>
          <cell r="G211">
            <v>6622912.7199999997</v>
          </cell>
          <cell r="H211">
            <v>1115287.3999999999</v>
          </cell>
          <cell r="I211">
            <v>18007709.079999998</v>
          </cell>
          <cell r="J211">
            <v>5.8321790790812289E-2</v>
          </cell>
          <cell r="K211">
            <v>0.94167820920918754</v>
          </cell>
          <cell r="L211">
            <v>9768348.4100000001</v>
          </cell>
          <cell r="M211">
            <v>7028433.0199999996</v>
          </cell>
          <cell r="N211">
            <v>46294.43</v>
          </cell>
          <cell r="O211">
            <v>2693620.96</v>
          </cell>
          <cell r="P211">
            <v>6642974.0499999998</v>
          </cell>
        </row>
        <row r="212">
          <cell r="A212" t="str">
            <v>ITAMBACURI2014</v>
          </cell>
          <cell r="B212" t="str">
            <v>ITAMBACURI</v>
          </cell>
          <cell r="C212">
            <v>2014</v>
          </cell>
          <cell r="D212">
            <v>0.67</v>
          </cell>
          <cell r="E212">
            <v>0.2964</v>
          </cell>
          <cell r="F212">
            <v>5135825.41</v>
          </cell>
          <cell r="G212">
            <v>7173531.9800000004</v>
          </cell>
          <cell r="H212">
            <v>1324192.49</v>
          </cell>
          <cell r="I212">
            <v>19219109.140000001</v>
          </cell>
          <cell r="J212">
            <v>6.445860130981361E-2</v>
          </cell>
          <cell r="K212">
            <v>0.93554139820340976</v>
          </cell>
          <cell r="L212">
            <v>13920430.029999999</v>
          </cell>
          <cell r="M212">
            <v>9114832.9199999999</v>
          </cell>
          <cell r="N212">
            <v>1862917.49</v>
          </cell>
          <cell r="O212">
            <v>2942679.62</v>
          </cell>
          <cell r="P212">
            <v>7073117.9900000002</v>
          </cell>
        </row>
        <row r="213">
          <cell r="A213" t="str">
            <v>DIONÍSIO CERQUEIRA2006</v>
          </cell>
          <cell r="B213" t="str">
            <v>DIONÍSIO CERQUEIRA</v>
          </cell>
          <cell r="C213">
            <v>2006</v>
          </cell>
          <cell r="D213">
            <v>1.0637000000000001</v>
          </cell>
          <cell r="E213">
            <v>0.25169999999999998</v>
          </cell>
          <cell r="L213">
            <v>1863204.63</v>
          </cell>
          <cell r="M213">
            <v>1341613.8600000001</v>
          </cell>
          <cell r="N213">
            <v>80931</v>
          </cell>
          <cell r="O213">
            <v>440659.77</v>
          </cell>
          <cell r="P213">
            <v>1006961.75</v>
          </cell>
        </row>
        <row r="214">
          <cell r="A214" t="str">
            <v>DIONÍSIO CERQUEIRA2007</v>
          </cell>
          <cell r="B214" t="str">
            <v>DIONÍSIO CERQUEIRA</v>
          </cell>
          <cell r="C214">
            <v>2007</v>
          </cell>
          <cell r="D214">
            <v>0.86040000000000005</v>
          </cell>
          <cell r="E214">
            <v>0.29480000000000001</v>
          </cell>
          <cell r="F214">
            <v>2115969.5299999998</v>
          </cell>
          <cell r="G214">
            <v>1221897.7</v>
          </cell>
          <cell r="H214">
            <v>954398.71999999997</v>
          </cell>
          <cell r="I214">
            <v>7509479.4100000001</v>
          </cell>
          <cell r="J214">
            <v>0.11276139689969922</v>
          </cell>
          <cell r="K214">
            <v>0.88723860428179235</v>
          </cell>
          <cell r="L214">
            <v>3285895.86</v>
          </cell>
          <cell r="M214">
            <v>635646.96</v>
          </cell>
          <cell r="N214">
            <v>70806.28</v>
          </cell>
          <cell r="O214">
            <v>1359363.42</v>
          </cell>
          <cell r="P214">
            <v>1214316.5</v>
          </cell>
        </row>
        <row r="215">
          <cell r="A215" t="str">
            <v>DIONÍSIO CERQUEIRA2008</v>
          </cell>
          <cell r="B215" t="str">
            <v>DIONÍSIO CERQUEIRA</v>
          </cell>
          <cell r="C215">
            <v>2008</v>
          </cell>
          <cell r="D215">
            <v>0.99119999999999997</v>
          </cell>
          <cell r="E215">
            <v>0.26329999999999998</v>
          </cell>
          <cell r="F215">
            <v>2590970.25</v>
          </cell>
          <cell r="G215">
            <v>1688470.29</v>
          </cell>
          <cell r="H215">
            <v>833424.93</v>
          </cell>
          <cell r="I215">
            <v>9530456.0600000005</v>
          </cell>
          <cell r="J215">
            <v>8.0416296752152991E-2</v>
          </cell>
          <cell r="K215">
            <v>0.9195837022829576</v>
          </cell>
          <cell r="L215">
            <v>4871030.68</v>
          </cell>
          <cell r="M215">
            <v>320294.05</v>
          </cell>
          <cell r="N215">
            <v>1236142.29</v>
          </cell>
          <cell r="O215">
            <v>1347818.65</v>
          </cell>
          <cell r="P215">
            <v>1700687.67</v>
          </cell>
        </row>
        <row r="216">
          <cell r="A216" t="str">
            <v>DIONÍSIO CERQUEIRA2009</v>
          </cell>
          <cell r="B216" t="str">
            <v>DIONÍSIO CERQUEIRA</v>
          </cell>
          <cell r="C216">
            <v>2009</v>
          </cell>
          <cell r="D216">
            <v>0.86260000000000003</v>
          </cell>
          <cell r="E216">
            <v>0.26650000000000001</v>
          </cell>
          <cell r="F216">
            <v>2784417.38</v>
          </cell>
          <cell r="G216">
            <v>1963857.52</v>
          </cell>
          <cell r="H216">
            <v>1285558.53</v>
          </cell>
          <cell r="I216">
            <v>9852110.9900000002</v>
          </cell>
          <cell r="J216">
            <v>0.11542437380562537</v>
          </cell>
          <cell r="K216">
            <v>0.88457562619437469</v>
          </cell>
          <cell r="L216">
            <v>4316327.55</v>
          </cell>
          <cell r="M216">
            <v>2142865.92</v>
          </cell>
          <cell r="N216">
            <v>489834.54</v>
          </cell>
          <cell r="O216">
            <v>1364657.1</v>
          </cell>
          <cell r="P216">
            <v>1998245.49</v>
          </cell>
        </row>
        <row r="217">
          <cell r="A217" t="str">
            <v>DIONÍSIO CERQUEIRA2010</v>
          </cell>
          <cell r="B217" t="str">
            <v>DIONÍSIO CERQUEIRA</v>
          </cell>
          <cell r="C217">
            <v>2010</v>
          </cell>
          <cell r="D217">
            <v>0.88859999999999995</v>
          </cell>
          <cell r="E217">
            <v>0.29580000000000001</v>
          </cell>
          <cell r="F217">
            <v>3126807.66</v>
          </cell>
          <cell r="G217">
            <v>2324893.0299999998</v>
          </cell>
          <cell r="H217">
            <v>1304840.6599999999</v>
          </cell>
          <cell r="I217">
            <v>11202389.970000001</v>
          </cell>
          <cell r="J217">
            <v>0.1043269047767396</v>
          </cell>
          <cell r="K217">
            <v>0.89567309442372289</v>
          </cell>
          <cell r="L217">
            <v>4708636.5199999996</v>
          </cell>
          <cell r="M217">
            <v>2591383.39</v>
          </cell>
          <cell r="N217">
            <v>721278.29</v>
          </cell>
          <cell r="O217">
            <v>1395974.84</v>
          </cell>
          <cell r="P217">
            <v>2347660.81</v>
          </cell>
        </row>
        <row r="218">
          <cell r="A218" t="str">
            <v>DIONÍSIO CERQUEIRA2011</v>
          </cell>
          <cell r="B218" t="str">
            <v>DIONÍSIO CERQUEIRA</v>
          </cell>
          <cell r="C218">
            <v>2011</v>
          </cell>
          <cell r="D218">
            <v>0.87390000000000001</v>
          </cell>
          <cell r="E218">
            <v>0.2515</v>
          </cell>
          <cell r="F218">
            <v>3856468.45</v>
          </cell>
          <cell r="G218">
            <v>2609188.65</v>
          </cell>
          <cell r="H218">
            <v>1833116.63</v>
          </cell>
          <cell r="I218">
            <v>13592757.17</v>
          </cell>
          <cell r="J218">
            <v>0.11883389257339833</v>
          </cell>
          <cell r="K218">
            <v>0.88116610742660162</v>
          </cell>
          <cell r="L218">
            <v>5307845.79</v>
          </cell>
          <cell r="M218">
            <v>3120444.37</v>
          </cell>
          <cell r="N218">
            <v>645435.71</v>
          </cell>
          <cell r="O218">
            <v>1541965.71</v>
          </cell>
          <cell r="P218">
            <v>2618099.44</v>
          </cell>
        </row>
        <row r="219">
          <cell r="A219" t="str">
            <v>DIONÍSIO CERQUEIRA2012</v>
          </cell>
          <cell r="B219" t="str">
            <v>DIONÍSIO CERQUEIRA</v>
          </cell>
          <cell r="C219">
            <v>2012</v>
          </cell>
          <cell r="D219">
            <v>0.86370000000000002</v>
          </cell>
          <cell r="E219">
            <v>0.25900000000000001</v>
          </cell>
          <cell r="F219">
            <v>4129436.16</v>
          </cell>
          <cell r="G219">
            <v>2883814.43</v>
          </cell>
          <cell r="H219">
            <v>2299301.27</v>
          </cell>
          <cell r="I219">
            <v>14218443.359999999</v>
          </cell>
          <cell r="J219">
            <v>0.13920188985316581</v>
          </cell>
          <cell r="K219">
            <v>0.86079810954142455</v>
          </cell>
          <cell r="L219">
            <v>6197874.0499999998</v>
          </cell>
          <cell r="M219">
            <v>3312063.79</v>
          </cell>
          <cell r="N219">
            <v>1175027.96</v>
          </cell>
          <cell r="O219">
            <v>1710782.3</v>
          </cell>
          <cell r="P219">
            <v>2883814.43</v>
          </cell>
        </row>
        <row r="220">
          <cell r="A220" t="str">
            <v>DIONÍSIO CERQUEIRA2013</v>
          </cell>
          <cell r="B220" t="str">
            <v>DIONÍSIO CERQUEIRA</v>
          </cell>
          <cell r="C220">
            <v>2013</v>
          </cell>
          <cell r="D220">
            <v>0.80840000000000001</v>
          </cell>
          <cell r="E220">
            <v>0.25969999999999999</v>
          </cell>
          <cell r="F220">
            <v>4516872.91</v>
          </cell>
          <cell r="G220">
            <v>3812905.01</v>
          </cell>
          <cell r="H220">
            <v>2706035.51</v>
          </cell>
          <cell r="I220">
            <v>15361456.140000001</v>
          </cell>
          <cell r="J220">
            <v>0.14977372420690932</v>
          </cell>
          <cell r="K220">
            <v>0.85022627634657089</v>
          </cell>
          <cell r="L220">
            <v>6805516.2300000004</v>
          </cell>
          <cell r="M220">
            <v>4039007.41</v>
          </cell>
          <cell r="N220">
            <v>668238.13</v>
          </cell>
          <cell r="O220">
            <v>2098270.69</v>
          </cell>
          <cell r="P220">
            <v>3826166.31</v>
          </cell>
        </row>
        <row r="221">
          <cell r="A221" t="str">
            <v>DIONÍSIO CERQUEIRA2014</v>
          </cell>
          <cell r="B221" t="str">
            <v>DIONÍSIO CERQUEIRA</v>
          </cell>
          <cell r="C221">
            <v>2014</v>
          </cell>
          <cell r="D221">
            <v>0.83050000000000002</v>
          </cell>
          <cell r="E221">
            <v>0.28599999999999998</v>
          </cell>
          <cell r="F221">
            <v>5137719.29</v>
          </cell>
          <cell r="G221">
            <v>4999148.1100000003</v>
          </cell>
          <cell r="H221">
            <v>3305776.01</v>
          </cell>
          <cell r="I221">
            <v>17245101.16</v>
          </cell>
          <cell r="J221">
            <v>0.16085814655319558</v>
          </cell>
          <cell r="K221">
            <v>0.83914185393340168</v>
          </cell>
          <cell r="L221">
            <v>8900898.3200000003</v>
          </cell>
          <cell r="M221">
            <v>5452601.9100000001</v>
          </cell>
          <cell r="N221">
            <v>1072050.78</v>
          </cell>
          <cell r="O221">
            <v>2023953.46</v>
          </cell>
          <cell r="P221">
            <v>4996629.3</v>
          </cell>
        </row>
        <row r="222">
          <cell r="A222" t="str">
            <v>ASSIS CHATEAUBRIAND2006</v>
          </cell>
          <cell r="B222" t="str">
            <v>ASSIS CHATEAUBRIAND</v>
          </cell>
          <cell r="C222">
            <v>2006</v>
          </cell>
          <cell r="D222">
            <v>1.0081</v>
          </cell>
          <cell r="E222">
            <v>0.3009</v>
          </cell>
          <cell r="L222">
            <v>2879443.83</v>
          </cell>
          <cell r="M222">
            <v>2795092.36</v>
          </cell>
          <cell r="O222">
            <v>84351.47</v>
          </cell>
          <cell r="P222">
            <v>2772618.48</v>
          </cell>
        </row>
        <row r="223">
          <cell r="A223" t="str">
            <v>ASSIS CHATEAUBRIAND2007</v>
          </cell>
          <cell r="B223" t="str">
            <v>ASSIS CHATEAUBRIAND</v>
          </cell>
          <cell r="C223">
            <v>2007</v>
          </cell>
          <cell r="D223">
            <v>0.99829999999999997</v>
          </cell>
          <cell r="E223">
            <v>0.18870000000000001</v>
          </cell>
          <cell r="F223">
            <v>5604590.8899999997</v>
          </cell>
          <cell r="G223">
            <v>3051368.84</v>
          </cell>
          <cell r="H223">
            <v>2860832.22</v>
          </cell>
          <cell r="I223">
            <v>19557531.350000001</v>
          </cell>
          <cell r="J223">
            <v>0.12761110829268754</v>
          </cell>
          <cell r="K223">
            <v>0.87238889215337545</v>
          </cell>
          <cell r="L223">
            <v>7982005.1799999997</v>
          </cell>
          <cell r="M223">
            <v>5192713.1900000004</v>
          </cell>
          <cell r="N223">
            <v>44690.49</v>
          </cell>
          <cell r="O223">
            <v>1616864.21</v>
          </cell>
          <cell r="P223">
            <v>3049727.93</v>
          </cell>
        </row>
        <row r="224">
          <cell r="A224" t="str">
            <v>ASSIS CHATEAUBRIAND2008</v>
          </cell>
          <cell r="B224" t="str">
            <v>ASSIS CHATEAUBRIAND</v>
          </cell>
          <cell r="C224">
            <v>2008</v>
          </cell>
          <cell r="D224">
            <v>0.82410000000000005</v>
          </cell>
          <cell r="E224">
            <v>0.27550000000000002</v>
          </cell>
          <cell r="F224">
            <v>7195732.2800000003</v>
          </cell>
          <cell r="G224">
            <v>4333697.0599999996</v>
          </cell>
          <cell r="H224">
            <v>3579315.75</v>
          </cell>
          <cell r="I224">
            <v>25203613.359999999</v>
          </cell>
          <cell r="J224">
            <v>0.12435550722017689</v>
          </cell>
          <cell r="K224">
            <v>0.87564449243239484</v>
          </cell>
          <cell r="L224">
            <v>8755145.6799999997</v>
          </cell>
          <cell r="M224">
            <v>1003935.02</v>
          </cell>
          <cell r="N224">
            <v>7642282.2199999997</v>
          </cell>
          <cell r="O224">
            <v>2986402.87</v>
          </cell>
          <cell r="P224">
            <v>4263649.0599999996</v>
          </cell>
        </row>
        <row r="225">
          <cell r="A225" t="str">
            <v>ASSIS CHATEAUBRIAND2009</v>
          </cell>
          <cell r="B225" t="str">
            <v>ASSIS CHATEAUBRIAND</v>
          </cell>
          <cell r="C225">
            <v>2009</v>
          </cell>
          <cell r="D225">
            <v>0.86099999999999999</v>
          </cell>
          <cell r="E225">
            <v>0.2853</v>
          </cell>
          <cell r="F225">
            <v>7362561.71</v>
          </cell>
          <cell r="G225">
            <v>5418624.0199999996</v>
          </cell>
          <cell r="H225">
            <v>3618275.16</v>
          </cell>
          <cell r="I225">
            <v>25831971.68</v>
          </cell>
          <cell r="J225">
            <v>0.12286060553779726</v>
          </cell>
          <cell r="K225">
            <v>0.87713939446220279</v>
          </cell>
          <cell r="L225">
            <v>12435262.83</v>
          </cell>
          <cell r="M225">
            <v>1779862.3</v>
          </cell>
          <cell r="N225">
            <v>174440.88</v>
          </cell>
          <cell r="O225">
            <v>5103129.59</v>
          </cell>
          <cell r="P225">
            <v>5357872.24</v>
          </cell>
        </row>
        <row r="226">
          <cell r="A226" t="str">
            <v>ASSIS CHATEAUBRIAND2010</v>
          </cell>
          <cell r="B226" t="str">
            <v>ASSIS CHATEAUBRIAND</v>
          </cell>
          <cell r="C226">
            <v>2010</v>
          </cell>
          <cell r="D226">
            <v>0.95009999999999994</v>
          </cell>
          <cell r="E226">
            <v>0.2913</v>
          </cell>
          <cell r="F226">
            <v>8805682.6799999997</v>
          </cell>
          <cell r="G226">
            <v>5965154.6799999997</v>
          </cell>
          <cell r="H226">
            <v>4915264.45</v>
          </cell>
          <cell r="I226">
            <v>30307466.27</v>
          </cell>
          <cell r="J226">
            <v>0.13954808016088993</v>
          </cell>
          <cell r="K226">
            <v>0.86045191983911007</v>
          </cell>
          <cell r="L226">
            <v>15009730.42</v>
          </cell>
          <cell r="M226">
            <v>10007477.74</v>
          </cell>
          <cell r="N226">
            <v>1193813.07</v>
          </cell>
          <cell r="O226">
            <v>3414916.09</v>
          </cell>
          <cell r="P226">
            <v>6089526.4199999999</v>
          </cell>
        </row>
        <row r="227">
          <cell r="A227" t="str">
            <v>ASSIS CHATEAUBRIAND2011</v>
          </cell>
          <cell r="B227" t="str">
            <v>ASSIS CHATEAUBRIAND</v>
          </cell>
          <cell r="C227">
            <v>2011</v>
          </cell>
          <cell r="D227">
            <v>0.99370000000000003</v>
          </cell>
          <cell r="E227">
            <v>0.29980000000000001</v>
          </cell>
          <cell r="F227">
            <v>9971194.25</v>
          </cell>
          <cell r="G227">
            <v>7336563.1200000001</v>
          </cell>
          <cell r="H227">
            <v>5974643.3300000001</v>
          </cell>
          <cell r="I227">
            <v>33910133.670000002</v>
          </cell>
          <cell r="J227">
            <v>0.1497975864325379</v>
          </cell>
          <cell r="K227">
            <v>0.85020241356746218</v>
          </cell>
          <cell r="L227">
            <v>23174068.739999998</v>
          </cell>
          <cell r="M227">
            <v>19809982.870000001</v>
          </cell>
          <cell r="N227">
            <v>1155656.05</v>
          </cell>
          <cell r="O227">
            <v>3957911.51</v>
          </cell>
          <cell r="P227">
            <v>7151775.54</v>
          </cell>
        </row>
        <row r="228">
          <cell r="A228" t="str">
            <v>ASSIS CHATEAUBRIAND2012</v>
          </cell>
          <cell r="B228" t="str">
            <v>ASSIS CHATEAUBRIAND</v>
          </cell>
          <cell r="C228">
            <v>2012</v>
          </cell>
          <cell r="D228">
            <v>1</v>
          </cell>
          <cell r="E228">
            <v>0.32090000000000002</v>
          </cell>
          <cell r="F228">
            <v>10748048.460000001</v>
          </cell>
          <cell r="G228">
            <v>7423463.1900000004</v>
          </cell>
          <cell r="H228">
            <v>5898033.9299999997</v>
          </cell>
          <cell r="I228">
            <v>37094159.890000001</v>
          </cell>
          <cell r="J228">
            <v>0.13718848477354184</v>
          </cell>
          <cell r="K228">
            <v>0.86281151476125739</v>
          </cell>
          <cell r="L228">
            <v>17404333.399999999</v>
          </cell>
          <cell r="M228">
            <v>13081452.91</v>
          </cell>
          <cell r="N228">
            <v>861517.23</v>
          </cell>
          <cell r="O228">
            <v>4257299.25</v>
          </cell>
          <cell r="P228">
            <v>7417970.4400000004</v>
          </cell>
        </row>
        <row r="229">
          <cell r="A229" t="str">
            <v>ASSIS CHATEAUBRIAND2013</v>
          </cell>
          <cell r="B229" t="str">
            <v>ASSIS CHATEAUBRIAND</v>
          </cell>
          <cell r="C229">
            <v>2013</v>
          </cell>
          <cell r="D229">
            <v>0.99519999999999997</v>
          </cell>
          <cell r="E229">
            <v>0.25269999999999998</v>
          </cell>
          <cell r="F229">
            <v>12469019.4</v>
          </cell>
          <cell r="G229">
            <v>8344201.0899999999</v>
          </cell>
          <cell r="H229">
            <v>6875522.7400000002</v>
          </cell>
          <cell r="I229">
            <v>43000554.840000004</v>
          </cell>
          <cell r="J229">
            <v>0.13785211409647818</v>
          </cell>
          <cell r="K229">
            <v>0.86214788550252797</v>
          </cell>
          <cell r="L229">
            <v>14962733.279999999</v>
          </cell>
          <cell r="M229">
            <v>10076808.07</v>
          </cell>
          <cell r="N229">
            <v>871951.72</v>
          </cell>
          <cell r="O229">
            <v>2447620.4</v>
          </cell>
          <cell r="P229">
            <v>8381580.0300000003</v>
          </cell>
        </row>
        <row r="230">
          <cell r="A230" t="str">
            <v>ASSIS CHATEAUBRIAND2014</v>
          </cell>
          <cell r="B230" t="str">
            <v>ASSIS CHATEAUBRIAND</v>
          </cell>
          <cell r="C230">
            <v>2014</v>
          </cell>
          <cell r="D230">
            <v>0.82030000000000003</v>
          </cell>
          <cell r="E230">
            <v>0.26879999999999998</v>
          </cell>
          <cell r="F230">
            <v>13373005.859999999</v>
          </cell>
          <cell r="G230">
            <v>9152602.2100000009</v>
          </cell>
          <cell r="H230">
            <v>7254419.04</v>
          </cell>
          <cell r="I230">
            <v>46237604.409999996</v>
          </cell>
          <cell r="J230">
            <v>0.1356168373054164</v>
          </cell>
          <cell r="K230">
            <v>0.86438316288152739</v>
          </cell>
          <cell r="L230">
            <v>17098431.98</v>
          </cell>
          <cell r="M230">
            <v>10788051.68</v>
          </cell>
          <cell r="N230">
            <v>937887.84</v>
          </cell>
          <cell r="O230">
            <v>5372492.46</v>
          </cell>
          <cell r="P230">
            <v>9631487.2100000009</v>
          </cell>
        </row>
        <row r="231">
          <cell r="A231" t="str">
            <v>NOVA OLÍMPIA2006</v>
          </cell>
          <cell r="B231" t="str">
            <v>NOVA OLÍMPIA</v>
          </cell>
          <cell r="C231">
            <v>2006</v>
          </cell>
          <cell r="D231">
            <v>0.61480000000000001</v>
          </cell>
          <cell r="E231">
            <v>0.25679999999999997</v>
          </cell>
          <cell r="L231">
            <v>846299.75</v>
          </cell>
          <cell r="M231">
            <v>547399.31999999995</v>
          </cell>
          <cell r="N231">
            <v>154833.22</v>
          </cell>
          <cell r="O231">
            <v>144067.21</v>
          </cell>
          <cell r="P231">
            <v>586967.48</v>
          </cell>
        </row>
        <row r="232">
          <cell r="A232" t="str">
            <v>NOVA OLÍMPIA2007</v>
          </cell>
          <cell r="B232" t="str">
            <v>NOVA OLÍMPIA</v>
          </cell>
          <cell r="C232">
            <v>2007</v>
          </cell>
          <cell r="D232">
            <v>0.96009999999999995</v>
          </cell>
          <cell r="E232">
            <v>0.27029999999999998</v>
          </cell>
          <cell r="F232">
            <v>1400362.93</v>
          </cell>
          <cell r="G232">
            <v>607430.71</v>
          </cell>
          <cell r="H232">
            <v>398025.92</v>
          </cell>
          <cell r="I232">
            <v>5203425.79</v>
          </cell>
          <cell r="J232">
            <v>7.1057636465712504E-2</v>
          </cell>
          <cell r="K232">
            <v>0.92894236174903611</v>
          </cell>
          <cell r="L232">
            <v>1406047.2</v>
          </cell>
          <cell r="M232">
            <v>724834.96</v>
          </cell>
          <cell r="N232">
            <v>43314.49</v>
          </cell>
          <cell r="O232">
            <v>637897.75</v>
          </cell>
          <cell r="P232">
            <v>632705.93999999994</v>
          </cell>
        </row>
        <row r="233">
          <cell r="A233" t="str">
            <v>NOVA OLÍMPIA2008</v>
          </cell>
          <cell r="B233" t="str">
            <v>NOVA OLÍMPIA</v>
          </cell>
          <cell r="C233">
            <v>2008</v>
          </cell>
          <cell r="D233">
            <v>0.91010000000000002</v>
          </cell>
          <cell r="E233">
            <v>0.26540000000000002</v>
          </cell>
          <cell r="F233">
            <v>1698134.14</v>
          </cell>
          <cell r="G233">
            <v>1007474.01</v>
          </cell>
          <cell r="H233">
            <v>387729.32</v>
          </cell>
          <cell r="I233">
            <v>6404807.2400000002</v>
          </cell>
          <cell r="J233">
            <v>5.7081668471726271E-2</v>
          </cell>
          <cell r="K233">
            <v>0.94291833152827387</v>
          </cell>
          <cell r="L233">
            <v>2848285.62</v>
          </cell>
          <cell r="M233">
            <v>918539.2</v>
          </cell>
          <cell r="N233">
            <v>1172060.96</v>
          </cell>
          <cell r="O233">
            <v>757685.46</v>
          </cell>
          <cell r="P233">
            <v>1008162.59</v>
          </cell>
        </row>
        <row r="234">
          <cell r="A234" t="str">
            <v>NOVA OLÍMPIA2009</v>
          </cell>
          <cell r="B234" t="str">
            <v>NOVA OLÍMPIA</v>
          </cell>
          <cell r="C234">
            <v>2009</v>
          </cell>
          <cell r="D234">
            <v>0.82769999999999999</v>
          </cell>
          <cell r="E234">
            <v>0.26590000000000003</v>
          </cell>
          <cell r="F234">
            <v>1641787.89</v>
          </cell>
          <cell r="G234">
            <v>1136396.99</v>
          </cell>
          <cell r="H234">
            <v>402199.42</v>
          </cell>
          <cell r="I234">
            <v>6164952.1399999997</v>
          </cell>
          <cell r="J234">
            <v>6.1244120274270022E-2</v>
          </cell>
          <cell r="K234">
            <v>0.93875587972572994</v>
          </cell>
          <cell r="L234">
            <v>2165978.1800000002</v>
          </cell>
          <cell r="M234">
            <v>726185.83</v>
          </cell>
          <cell r="N234">
            <v>374059.8</v>
          </cell>
          <cell r="O234">
            <v>732078.81</v>
          </cell>
          <cell r="P234">
            <v>1140976.8</v>
          </cell>
        </row>
        <row r="235">
          <cell r="A235" t="str">
            <v>NOVA OLÍMPIA2010</v>
          </cell>
          <cell r="B235" t="str">
            <v>NOVA OLÍMPIA</v>
          </cell>
          <cell r="C235">
            <v>2010</v>
          </cell>
          <cell r="D235">
            <v>0.83679999999999999</v>
          </cell>
          <cell r="E235">
            <v>0.2651</v>
          </cell>
          <cell r="F235">
            <v>1884475.85</v>
          </cell>
          <cell r="G235">
            <v>1136213.55</v>
          </cell>
          <cell r="H235">
            <v>539686.56999999995</v>
          </cell>
          <cell r="I235">
            <v>6998216.8200000003</v>
          </cell>
          <cell r="J235">
            <v>7.1596376520293423E-2</v>
          </cell>
          <cell r="K235">
            <v>0.9284036221530777</v>
          </cell>
          <cell r="L235">
            <v>2089462.59</v>
          </cell>
          <cell r="M235">
            <v>1014993.67</v>
          </cell>
          <cell r="N235">
            <v>73877.8</v>
          </cell>
          <cell r="O235">
            <v>1000591.12</v>
          </cell>
          <cell r="P235">
            <v>1189502.45</v>
          </cell>
        </row>
        <row r="236">
          <cell r="A236" t="str">
            <v>NOVA OLÍMPIA2011</v>
          </cell>
          <cell r="B236" t="str">
            <v>NOVA OLÍMPIA</v>
          </cell>
          <cell r="C236">
            <v>2011</v>
          </cell>
          <cell r="D236">
            <v>0.64039999999999997</v>
          </cell>
          <cell r="E236">
            <v>0.29339999999999999</v>
          </cell>
          <cell r="F236">
            <v>2187482.9700000002</v>
          </cell>
          <cell r="G236">
            <v>1333866.5900000001</v>
          </cell>
          <cell r="H236">
            <v>414800.1</v>
          </cell>
          <cell r="I236">
            <v>8335131.7699999996</v>
          </cell>
          <cell r="J236">
            <v>4.7406094777505847E-2</v>
          </cell>
          <cell r="K236">
            <v>0.95259390407962796</v>
          </cell>
          <cell r="L236">
            <v>2627668.4700000002</v>
          </cell>
          <cell r="M236">
            <v>254743.64</v>
          </cell>
          <cell r="N236">
            <v>60424.2</v>
          </cell>
          <cell r="O236">
            <v>3355300.49</v>
          </cell>
          <cell r="P236">
            <v>1329413.29</v>
          </cell>
        </row>
        <row r="237">
          <cell r="A237" t="str">
            <v>NOVA OLÍMPIA2012</v>
          </cell>
          <cell r="B237" t="str">
            <v>NOVA OLÍMPIA</v>
          </cell>
          <cell r="C237">
            <v>2012</v>
          </cell>
          <cell r="D237">
            <v>0.95140000000000002</v>
          </cell>
          <cell r="E237">
            <v>0.29260000000000003</v>
          </cell>
          <cell r="F237">
            <v>2256750.77</v>
          </cell>
          <cell r="G237">
            <v>1630447.81</v>
          </cell>
          <cell r="H237">
            <v>293180.71000000002</v>
          </cell>
          <cell r="I237">
            <v>8733822.3699999992</v>
          </cell>
          <cell r="J237">
            <v>3.2478188763396323E-2</v>
          </cell>
          <cell r="K237">
            <v>0.96752181123660352</v>
          </cell>
          <cell r="L237">
            <v>2995420.39</v>
          </cell>
          <cell r="M237">
            <v>1827988.74</v>
          </cell>
          <cell r="N237">
            <v>105176.4</v>
          </cell>
          <cell r="O237">
            <v>1062255.25</v>
          </cell>
          <cell r="P237">
            <v>1528116.94</v>
          </cell>
        </row>
        <row r="238">
          <cell r="A238" t="str">
            <v>NOVA OLÍMPIA2013</v>
          </cell>
          <cell r="B238" t="str">
            <v>NOVA OLÍMPIA</v>
          </cell>
          <cell r="C238">
            <v>2013</v>
          </cell>
          <cell r="D238">
            <v>0.68279999999999996</v>
          </cell>
          <cell r="E238">
            <v>0.28160000000000002</v>
          </cell>
          <cell r="F238">
            <v>2560896.27</v>
          </cell>
          <cell r="G238">
            <v>1709862.24</v>
          </cell>
          <cell r="H238">
            <v>570871</v>
          </cell>
          <cell r="I238">
            <v>9672714.0800000001</v>
          </cell>
          <cell r="J238">
            <v>5.5729609852569313E-2</v>
          </cell>
          <cell r="K238">
            <v>0.94427039014743064</v>
          </cell>
          <cell r="L238">
            <v>3298913.37</v>
          </cell>
          <cell r="M238">
            <v>2107886.41</v>
          </cell>
          <cell r="N238">
            <v>182785.08</v>
          </cell>
          <cell r="O238">
            <v>1023306.26</v>
          </cell>
          <cell r="P238">
            <v>1708333.48</v>
          </cell>
        </row>
        <row r="239">
          <cell r="A239" t="str">
            <v>NOVA OLÍMPIA2014</v>
          </cell>
          <cell r="B239" t="str">
            <v>NOVA OLÍMPIA</v>
          </cell>
          <cell r="C239">
            <v>2014</v>
          </cell>
          <cell r="D239">
            <v>0.86860000000000004</v>
          </cell>
          <cell r="E239">
            <v>0.25609999999999999</v>
          </cell>
          <cell r="F239">
            <v>2729138.33</v>
          </cell>
          <cell r="G239">
            <v>1745586.72</v>
          </cell>
          <cell r="H239">
            <v>562243.05000000005</v>
          </cell>
          <cell r="I239">
            <v>10354310.279999999</v>
          </cell>
          <cell r="J239">
            <v>5.1503714910632617E-2</v>
          </cell>
          <cell r="K239">
            <v>0.94849628600540736</v>
          </cell>
          <cell r="L239">
            <v>3280517.21</v>
          </cell>
          <cell r="M239">
            <v>2096707.97</v>
          </cell>
          <cell r="N239">
            <v>107602.7</v>
          </cell>
          <cell r="O239">
            <v>1112131.53</v>
          </cell>
          <cell r="P239">
            <v>1814782.17</v>
          </cell>
        </row>
        <row r="240">
          <cell r="A240" t="str">
            <v>MANAQUIRI2006</v>
          </cell>
          <cell r="B240" t="str">
            <v>MANAQUIRI</v>
          </cell>
          <cell r="C240">
            <v>2006</v>
          </cell>
          <cell r="D240">
            <v>0.50139999999999996</v>
          </cell>
          <cell r="E240">
            <v>0.25840000000000002</v>
          </cell>
          <cell r="L240">
            <v>4137463.47</v>
          </cell>
          <cell r="M240">
            <v>2984080.91</v>
          </cell>
          <cell r="O240">
            <v>1161182.56</v>
          </cell>
          <cell r="P240">
            <v>3614682.82</v>
          </cell>
        </row>
        <row r="241">
          <cell r="A241" t="str">
            <v>MANAQUIRI2007</v>
          </cell>
          <cell r="B241" t="str">
            <v>MANAQUIRI</v>
          </cell>
          <cell r="C241">
            <v>2007</v>
          </cell>
          <cell r="D241">
            <v>0.60029999999999994</v>
          </cell>
          <cell r="E241">
            <v>0.26550000000000001</v>
          </cell>
          <cell r="F241">
            <v>2568946.56</v>
          </cell>
          <cell r="G241">
            <v>3748839.18</v>
          </cell>
          <cell r="H241">
            <v>337126.35</v>
          </cell>
          <cell r="I241">
            <v>9938659.8900000006</v>
          </cell>
          <cell r="J241">
            <v>3.2807839918631856E-2</v>
          </cell>
          <cell r="K241">
            <v>0.96719216008136821</v>
          </cell>
          <cell r="L241">
            <v>5869363.6399999997</v>
          </cell>
          <cell r="M241">
            <v>3171195.02</v>
          </cell>
          <cell r="N241">
            <v>478061.26</v>
          </cell>
          <cell r="O241">
            <v>2220107.36</v>
          </cell>
          <cell r="P241">
            <v>3831072.91</v>
          </cell>
        </row>
        <row r="242">
          <cell r="A242" t="str">
            <v>MANAQUIRI2008</v>
          </cell>
          <cell r="B242" t="str">
            <v>MANAQUIRI</v>
          </cell>
          <cell r="C242">
            <v>2008</v>
          </cell>
          <cell r="D242">
            <v>0.60009999999999997</v>
          </cell>
          <cell r="E242">
            <v>0.26279999999999998</v>
          </cell>
          <cell r="F242">
            <v>3208369.32</v>
          </cell>
          <cell r="G242">
            <v>5365397.7699999996</v>
          </cell>
          <cell r="H242">
            <v>432433.08</v>
          </cell>
          <cell r="I242">
            <v>12401044.199999999</v>
          </cell>
          <cell r="J242">
            <v>3.3695706203798262E-2</v>
          </cell>
          <cell r="K242">
            <v>0.96630429379620175</v>
          </cell>
          <cell r="L242">
            <v>8165656.04</v>
          </cell>
          <cell r="M242">
            <v>4388335.03</v>
          </cell>
          <cell r="N242">
            <v>1519382.61</v>
          </cell>
          <cell r="O242">
            <v>2257938.4</v>
          </cell>
          <cell r="P242">
            <v>5473897.6500000004</v>
          </cell>
        </row>
        <row r="243">
          <cell r="A243" t="str">
            <v>MANAQUIRI2009</v>
          </cell>
          <cell r="B243" t="str">
            <v>MANAQUIRI</v>
          </cell>
          <cell r="C243">
            <v>2009</v>
          </cell>
          <cell r="D243">
            <v>0.72519999999999996</v>
          </cell>
          <cell r="E243">
            <v>0.29020000000000001</v>
          </cell>
          <cell r="F243">
            <v>3090819.48</v>
          </cell>
          <cell r="G243">
            <v>5597736.9100000001</v>
          </cell>
          <cell r="H243">
            <v>652518.55000000005</v>
          </cell>
          <cell r="I243">
            <v>11710759.380000001</v>
          </cell>
          <cell r="J243">
            <v>5.2778765811324582E-2</v>
          </cell>
          <cell r="K243">
            <v>0.94722123499752253</v>
          </cell>
          <cell r="L243">
            <v>8059917.4000000004</v>
          </cell>
          <cell r="M243">
            <v>4665692.0199999996</v>
          </cell>
          <cell r="N243">
            <v>468858</v>
          </cell>
          <cell r="O243">
            <v>2925367.38</v>
          </cell>
          <cell r="P243">
            <v>5339534.6900000004</v>
          </cell>
        </row>
        <row r="244">
          <cell r="A244" t="str">
            <v>MANAQUIRI2010</v>
          </cell>
          <cell r="B244" t="str">
            <v>MANAQUIRI</v>
          </cell>
          <cell r="C244">
            <v>2010</v>
          </cell>
          <cell r="D244">
            <v>0.6</v>
          </cell>
          <cell r="E244">
            <v>0.30380000000000001</v>
          </cell>
          <cell r="F244">
            <v>3540113.46</v>
          </cell>
          <cell r="G244">
            <v>7384998.4699999997</v>
          </cell>
          <cell r="H244">
            <v>826093.37</v>
          </cell>
          <cell r="I244">
            <v>13334360.449999999</v>
          </cell>
          <cell r="J244">
            <v>5.8338057475705876E-2</v>
          </cell>
          <cell r="K244">
            <v>0.94166194111190993</v>
          </cell>
          <cell r="L244">
            <v>10723268.640000001</v>
          </cell>
          <cell r="M244">
            <v>5260847.22</v>
          </cell>
          <cell r="N244">
            <v>2978943.27</v>
          </cell>
          <cell r="O244">
            <v>2483478.15</v>
          </cell>
          <cell r="P244">
            <v>6727849.1299999999</v>
          </cell>
        </row>
        <row r="245">
          <cell r="A245" t="str">
            <v>MANAQUIRI2011</v>
          </cell>
          <cell r="B245" t="str">
            <v>MANAQUIRI</v>
          </cell>
          <cell r="C245">
            <v>2011</v>
          </cell>
          <cell r="D245">
            <v>0.60019999999999996</v>
          </cell>
          <cell r="E245">
            <v>0.30940000000000001</v>
          </cell>
          <cell r="F245">
            <v>4020119.31</v>
          </cell>
          <cell r="G245">
            <v>8448657.5199999996</v>
          </cell>
          <cell r="H245">
            <v>670788.54</v>
          </cell>
          <cell r="I245">
            <v>15409688.710000001</v>
          </cell>
          <cell r="J245">
            <v>4.1714467175851061E-2</v>
          </cell>
          <cell r="K245">
            <v>0.95828553344602108</v>
          </cell>
          <cell r="L245">
            <v>12373053.689999999</v>
          </cell>
          <cell r="M245">
            <v>6466702.5</v>
          </cell>
          <cell r="N245">
            <v>2175147.4300000002</v>
          </cell>
          <cell r="O245">
            <v>3731203.76</v>
          </cell>
          <cell r="P245">
            <v>7773856.4900000002</v>
          </cell>
        </row>
        <row r="246">
          <cell r="A246" t="str">
            <v>MANAQUIRI2012</v>
          </cell>
          <cell r="B246" t="str">
            <v>MANAQUIRI</v>
          </cell>
          <cell r="C246">
            <v>2012</v>
          </cell>
          <cell r="D246">
            <v>0.60040000000000004</v>
          </cell>
          <cell r="E246">
            <v>0.27060000000000001</v>
          </cell>
          <cell r="F246">
            <v>4243343.3600000003</v>
          </cell>
          <cell r="G246">
            <v>11028284.25</v>
          </cell>
          <cell r="H246">
            <v>713376.87</v>
          </cell>
          <cell r="I246">
            <v>16259996.57</v>
          </cell>
          <cell r="J246">
            <v>4.2029174254708437E-2</v>
          </cell>
          <cell r="K246">
            <v>0.95797082574529147</v>
          </cell>
          <cell r="L246">
            <v>14055186.300000001</v>
          </cell>
          <cell r="M246">
            <v>8063949.96</v>
          </cell>
          <cell r="N246">
            <v>1171467.46</v>
          </cell>
          <cell r="O246">
            <v>4819768.88</v>
          </cell>
          <cell r="P246">
            <v>8945554.8900000006</v>
          </cell>
        </row>
        <row r="247">
          <cell r="A247" t="str">
            <v>MANAQUIRI2013</v>
          </cell>
          <cell r="B247" t="str">
            <v>MANAQUIRI</v>
          </cell>
          <cell r="C247">
            <v>2013</v>
          </cell>
          <cell r="D247">
            <v>0.60270000000000001</v>
          </cell>
          <cell r="E247">
            <v>0.30690000000000001</v>
          </cell>
          <cell r="F247">
            <v>5145448.25</v>
          </cell>
          <cell r="G247">
            <v>12326911.189999999</v>
          </cell>
          <cell r="H247">
            <v>939121.41</v>
          </cell>
          <cell r="I247">
            <v>19642671.59</v>
          </cell>
          <cell r="J247">
            <v>4.562874624188476E-2</v>
          </cell>
          <cell r="K247">
            <v>0.95437125375811527</v>
          </cell>
          <cell r="L247">
            <v>17437642.079999998</v>
          </cell>
          <cell r="M247">
            <v>9860564.2899999991</v>
          </cell>
          <cell r="N247">
            <v>306420</v>
          </cell>
          <cell r="O247">
            <v>7255245.2300000004</v>
          </cell>
          <cell r="P247">
            <v>9926691.4499999993</v>
          </cell>
        </row>
        <row r="248">
          <cell r="A248" t="str">
            <v>MANAQUIRI2014</v>
          </cell>
          <cell r="B248" t="str">
            <v>MANAQUIRI</v>
          </cell>
          <cell r="C248">
            <v>2014</v>
          </cell>
          <cell r="J248" t="e">
            <v>#DIV/0!</v>
          </cell>
          <cell r="K248" t="e">
            <v>#DIV/0!</v>
          </cell>
          <cell r="P248">
            <v>10638055.529999999</v>
          </cell>
        </row>
        <row r="249">
          <cell r="A249" t="str">
            <v>SÃO BORJA2006</v>
          </cell>
          <cell r="B249" t="str">
            <v>SÃO BORJA</v>
          </cell>
          <cell r="C249">
            <v>2006</v>
          </cell>
          <cell r="D249">
            <v>0.75600000000000001</v>
          </cell>
          <cell r="E249">
            <v>0.14449999999999999</v>
          </cell>
          <cell r="L249">
            <v>11417038.869999999</v>
          </cell>
          <cell r="M249">
            <v>7728294.2400000002</v>
          </cell>
          <cell r="N249">
            <v>3000</v>
          </cell>
          <cell r="O249">
            <v>3641534.86</v>
          </cell>
          <cell r="P249">
            <v>6506815.04</v>
          </cell>
        </row>
        <row r="250">
          <cell r="A250" t="str">
            <v>SÃO BORJA2007</v>
          </cell>
          <cell r="B250" t="str">
            <v>SÃO BORJA</v>
          </cell>
          <cell r="C250">
            <v>2007</v>
          </cell>
          <cell r="D250">
            <v>0.81910000000000005</v>
          </cell>
          <cell r="E250">
            <v>0.31780000000000003</v>
          </cell>
          <cell r="F250">
            <v>9547975.9000000004</v>
          </cell>
          <cell r="G250">
            <v>7723051.54</v>
          </cell>
          <cell r="H250">
            <v>6488369.46</v>
          </cell>
          <cell r="I250">
            <v>31703534.120000001</v>
          </cell>
          <cell r="J250">
            <v>0.16988861115579482</v>
          </cell>
          <cell r="K250">
            <v>0.83011138832053399</v>
          </cell>
          <cell r="L250">
            <v>17380666.539999999</v>
          </cell>
          <cell r="M250">
            <v>7679733.7300000004</v>
          </cell>
          <cell r="N250">
            <v>1275780.3</v>
          </cell>
          <cell r="O250">
            <v>2700618.7</v>
          </cell>
          <cell r="P250">
            <v>7648292.3499999996</v>
          </cell>
        </row>
        <row r="251">
          <cell r="A251" t="str">
            <v>SÃO BORJA2008</v>
          </cell>
          <cell r="B251" t="str">
            <v>SÃO BORJA</v>
          </cell>
          <cell r="C251">
            <v>2008</v>
          </cell>
          <cell r="D251">
            <v>0.81369999999999998</v>
          </cell>
          <cell r="E251">
            <v>0.2576</v>
          </cell>
          <cell r="F251">
            <v>11808176.109999999</v>
          </cell>
          <cell r="G251">
            <v>10037998.76</v>
          </cell>
          <cell r="H251">
            <v>7464481.2199999997</v>
          </cell>
          <cell r="I251">
            <v>39768223.229999997</v>
          </cell>
          <cell r="J251">
            <v>0.15803628668949452</v>
          </cell>
          <cell r="K251">
            <v>0.84196371352222321</v>
          </cell>
          <cell r="L251">
            <v>18156818.09</v>
          </cell>
          <cell r="M251">
            <v>12007916.17</v>
          </cell>
          <cell r="N251">
            <v>782162.8</v>
          </cell>
          <cell r="O251">
            <v>5074883.1500000004</v>
          </cell>
          <cell r="P251">
            <v>10127473.470000001</v>
          </cell>
        </row>
        <row r="252">
          <cell r="A252" t="str">
            <v>SÃO BORJA2009</v>
          </cell>
          <cell r="B252" t="str">
            <v>SÃO BORJA</v>
          </cell>
          <cell r="C252">
            <v>2009</v>
          </cell>
          <cell r="D252">
            <v>0.7833</v>
          </cell>
          <cell r="E252">
            <v>0.31540000000000001</v>
          </cell>
          <cell r="F252">
            <v>11822222.43</v>
          </cell>
          <cell r="G252">
            <v>11167357.050000001</v>
          </cell>
          <cell r="H252">
            <v>8310997.5800000001</v>
          </cell>
          <cell r="I252">
            <v>38977892.159999996</v>
          </cell>
          <cell r="J252">
            <v>0.17574947581154587</v>
          </cell>
          <cell r="K252">
            <v>0.82425052461138637</v>
          </cell>
          <cell r="L252">
            <v>22349670.77</v>
          </cell>
          <cell r="M252">
            <v>14323014.82</v>
          </cell>
          <cell r="N252">
            <v>110145.75</v>
          </cell>
          <cell r="O252">
            <v>7916510.2000000002</v>
          </cell>
          <cell r="P252">
            <v>11138807.51</v>
          </cell>
        </row>
        <row r="253">
          <cell r="A253" t="str">
            <v>SÃO BORJA2010</v>
          </cell>
          <cell r="B253" t="str">
            <v>SÃO BORJA</v>
          </cell>
          <cell r="C253">
            <v>2010</v>
          </cell>
          <cell r="D253">
            <v>0.60040000000000004</v>
          </cell>
          <cell r="E253">
            <v>0.27629999999999999</v>
          </cell>
          <cell r="F253">
            <v>13495105.699999999</v>
          </cell>
          <cell r="G253">
            <v>13686945.43</v>
          </cell>
          <cell r="H253">
            <v>8403225.2799999993</v>
          </cell>
          <cell r="I253">
            <v>45577197.509999998</v>
          </cell>
          <cell r="J253">
            <v>0.15567172030375426</v>
          </cell>
          <cell r="K253">
            <v>0.84432827951099343</v>
          </cell>
          <cell r="L253">
            <v>24660004.690000001</v>
          </cell>
          <cell r="M253">
            <v>15036012.310000001</v>
          </cell>
          <cell r="N253">
            <v>2324969.9300000002</v>
          </cell>
          <cell r="O253">
            <v>7299022.4500000002</v>
          </cell>
          <cell r="P253">
            <v>13656664.83</v>
          </cell>
        </row>
        <row r="254">
          <cell r="A254" t="str">
            <v>SÃO BORJA2011</v>
          </cell>
          <cell r="B254" t="str">
            <v>SÃO BORJA</v>
          </cell>
          <cell r="C254">
            <v>2011</v>
          </cell>
          <cell r="D254">
            <v>0.60370000000000001</v>
          </cell>
          <cell r="E254">
            <v>0.26860000000000001</v>
          </cell>
          <cell r="F254">
            <v>15639972.68</v>
          </cell>
          <cell r="G254">
            <v>14988632.73</v>
          </cell>
          <cell r="H254">
            <v>9891632.1600000001</v>
          </cell>
          <cell r="I254">
            <v>52668258.57</v>
          </cell>
          <cell r="J254">
            <v>0.15811460100325445</v>
          </cell>
          <cell r="K254">
            <v>0.84188539915659244</v>
          </cell>
          <cell r="L254">
            <v>25101237.399999999</v>
          </cell>
          <cell r="M254">
            <v>16591232.689999999</v>
          </cell>
          <cell r="N254">
            <v>1045528.48</v>
          </cell>
          <cell r="O254">
            <v>7464476.2300000004</v>
          </cell>
          <cell r="P254">
            <v>15012637.060000001</v>
          </cell>
        </row>
        <row r="255">
          <cell r="A255" t="str">
            <v>SÃO BORJA2012</v>
          </cell>
          <cell r="B255" t="str">
            <v>SÃO BORJA</v>
          </cell>
          <cell r="C255">
            <v>2012</v>
          </cell>
          <cell r="D255">
            <v>0.88890000000000002</v>
          </cell>
          <cell r="E255">
            <v>0.30780000000000002</v>
          </cell>
          <cell r="F255">
            <v>16609306.16</v>
          </cell>
          <cell r="G255">
            <v>16250574.310000001</v>
          </cell>
          <cell r="H255">
            <v>10772236.630000001</v>
          </cell>
          <cell r="I255">
            <v>55664987.990000002</v>
          </cell>
          <cell r="J255">
            <v>0.16214158084373587</v>
          </cell>
          <cell r="K255">
            <v>0.83785841885522816</v>
          </cell>
          <cell r="L255">
            <v>31650087.77</v>
          </cell>
          <cell r="M255">
            <v>23440403.890000001</v>
          </cell>
          <cell r="N255">
            <v>2670492.63</v>
          </cell>
          <cell r="O255">
            <v>5539191.25</v>
          </cell>
          <cell r="P255">
            <v>16259180.699999999</v>
          </cell>
        </row>
        <row r="256">
          <cell r="A256" t="str">
            <v>SÃO BORJA2013</v>
          </cell>
          <cell r="B256" t="str">
            <v>SÃO BORJA</v>
          </cell>
          <cell r="C256">
            <v>2013</v>
          </cell>
          <cell r="D256">
            <v>0.91579999999999995</v>
          </cell>
          <cell r="E256">
            <v>0.3211</v>
          </cell>
          <cell r="F256">
            <v>18544522.690000001</v>
          </cell>
          <cell r="G256">
            <v>17985273.280000001</v>
          </cell>
          <cell r="H256">
            <v>13270109.029999999</v>
          </cell>
          <cell r="I256">
            <v>60907981.740000002</v>
          </cell>
          <cell r="J256">
            <v>0.17889526265828087</v>
          </cell>
          <cell r="K256">
            <v>0.82110473747652979</v>
          </cell>
          <cell r="L256">
            <v>35625577.950000003</v>
          </cell>
          <cell r="M256">
            <v>25802109.809999999</v>
          </cell>
          <cell r="N256">
            <v>7178211.2699999996</v>
          </cell>
          <cell r="O256">
            <v>6162349.6500000004</v>
          </cell>
          <cell r="P256">
            <v>17985273.280000001</v>
          </cell>
        </row>
        <row r="257">
          <cell r="A257" t="str">
            <v>SÃO BORJA2014</v>
          </cell>
          <cell r="B257" t="str">
            <v>SÃO BORJA</v>
          </cell>
          <cell r="C257">
            <v>2014</v>
          </cell>
          <cell r="D257">
            <v>0.91749999999999998</v>
          </cell>
          <cell r="E257">
            <v>0.3342</v>
          </cell>
          <cell r="F257">
            <v>20034083.960000001</v>
          </cell>
          <cell r="G257">
            <v>19085509.329999998</v>
          </cell>
          <cell r="H257">
            <v>14950556.58</v>
          </cell>
          <cell r="I257">
            <v>65185779.259999998</v>
          </cell>
          <cell r="J257">
            <v>0.18656401522837582</v>
          </cell>
          <cell r="K257">
            <v>0.81343598477162415</v>
          </cell>
          <cell r="L257">
            <v>36291920.880000003</v>
          </cell>
          <cell r="M257">
            <v>28952780.27</v>
          </cell>
          <cell r="N257">
            <v>671771.34</v>
          </cell>
          <cell r="O257">
            <v>6667369.2699999996</v>
          </cell>
          <cell r="P257">
            <v>19049397.93</v>
          </cell>
        </row>
        <row r="258">
          <cell r="A258" t="str">
            <v>LAVRAS DO SUL2006</v>
          </cell>
          <cell r="B258" t="str">
            <v>LAVRAS DO SUL</v>
          </cell>
          <cell r="C258">
            <v>2006</v>
          </cell>
          <cell r="D258">
            <v>0.62029999999999996</v>
          </cell>
          <cell r="E258">
            <v>0.25359999999999999</v>
          </cell>
          <cell r="L258">
            <v>1137902.99</v>
          </cell>
          <cell r="M258">
            <v>959045.16</v>
          </cell>
          <cell r="N258">
            <v>110000</v>
          </cell>
          <cell r="O258">
            <v>68857.83</v>
          </cell>
          <cell r="P258">
            <v>1070456.3799999999</v>
          </cell>
        </row>
        <row r="259">
          <cell r="A259" t="str">
            <v>LAVRAS DO SUL2007</v>
          </cell>
          <cell r="B259" t="str">
            <v>LAVRAS DO SUL</v>
          </cell>
          <cell r="C259">
            <v>2007</v>
          </cell>
          <cell r="D259">
            <v>0.63870000000000005</v>
          </cell>
          <cell r="E259">
            <v>0.2571</v>
          </cell>
          <cell r="F259">
            <v>2098663.5499999998</v>
          </cell>
          <cell r="G259">
            <v>1164567.71</v>
          </cell>
          <cell r="H259">
            <v>1082272.79</v>
          </cell>
          <cell r="I259">
            <v>7312381.4100000001</v>
          </cell>
          <cell r="J259">
            <v>0.1289240466867593</v>
          </cell>
          <cell r="K259">
            <v>0.87107595331324084</v>
          </cell>
          <cell r="L259">
            <v>2545993.1</v>
          </cell>
          <cell r="M259">
            <v>1170975.56</v>
          </cell>
          <cell r="N259">
            <v>81622.960000000006</v>
          </cell>
          <cell r="O259">
            <v>953314.68</v>
          </cell>
          <cell r="P259">
            <v>1154146.42</v>
          </cell>
        </row>
        <row r="260">
          <cell r="A260" t="str">
            <v>LAVRAS DO SUL2008</v>
          </cell>
          <cell r="B260" t="str">
            <v>LAVRAS DO SUL</v>
          </cell>
          <cell r="C260">
            <v>2008</v>
          </cell>
          <cell r="D260">
            <v>0.67649999999999999</v>
          </cell>
          <cell r="E260">
            <v>0.25280000000000002</v>
          </cell>
          <cell r="F260">
            <v>2574930.4300000002</v>
          </cell>
          <cell r="G260">
            <v>1498596.11</v>
          </cell>
          <cell r="H260">
            <v>1024093.03</v>
          </cell>
          <cell r="I260">
            <v>9275628.6899999995</v>
          </cell>
          <cell r="J260">
            <v>9.9429194092828355E-2</v>
          </cell>
          <cell r="K260">
            <v>0.90057080590717153</v>
          </cell>
          <cell r="L260">
            <v>3288908.17</v>
          </cell>
          <cell r="M260">
            <v>400348.3</v>
          </cell>
          <cell r="N260">
            <v>376351.58</v>
          </cell>
          <cell r="O260">
            <v>1012528.95</v>
          </cell>
          <cell r="P260">
            <v>1491006.91</v>
          </cell>
        </row>
        <row r="261">
          <cell r="A261" t="str">
            <v>LAVRAS DO SUL2009</v>
          </cell>
          <cell r="B261" t="str">
            <v>LAVRAS DO SUL</v>
          </cell>
          <cell r="C261">
            <v>2009</v>
          </cell>
          <cell r="D261">
            <v>0.72430000000000005</v>
          </cell>
          <cell r="E261">
            <v>0.2611</v>
          </cell>
          <cell r="F261">
            <v>2485473.6</v>
          </cell>
          <cell r="G261">
            <v>1735316.68</v>
          </cell>
          <cell r="H261">
            <v>838946.47</v>
          </cell>
          <cell r="I261">
            <v>9102947.9199999999</v>
          </cell>
          <cell r="J261">
            <v>8.4384970936726103E-2</v>
          </cell>
          <cell r="K261">
            <v>0.91561502805742934</v>
          </cell>
          <cell r="L261">
            <v>2919746.95</v>
          </cell>
          <cell r="M261">
            <v>1912327.75</v>
          </cell>
          <cell r="N261">
            <v>32320.5</v>
          </cell>
          <cell r="O261">
            <v>848237.64</v>
          </cell>
          <cell r="P261">
            <v>1731674.66</v>
          </cell>
        </row>
        <row r="262">
          <cell r="A262" t="str">
            <v>LAVRAS DO SUL2010</v>
          </cell>
          <cell r="B262" t="str">
            <v>LAVRAS DO SUL</v>
          </cell>
          <cell r="C262">
            <v>2010</v>
          </cell>
          <cell r="D262">
            <v>0.71779999999999999</v>
          </cell>
          <cell r="E262">
            <v>0.26040000000000002</v>
          </cell>
          <cell r="F262">
            <v>3011843.46</v>
          </cell>
          <cell r="G262">
            <v>2121026.62</v>
          </cell>
          <cell r="H262">
            <v>1636690.43</v>
          </cell>
          <cell r="I262">
            <v>10410683.390000001</v>
          </cell>
          <cell r="J262">
            <v>0.13585453989697061</v>
          </cell>
          <cell r="K262">
            <v>0.86414545844291657</v>
          </cell>
          <cell r="L262">
            <v>3826723.76</v>
          </cell>
          <cell r="M262">
            <v>2256816.11</v>
          </cell>
          <cell r="N262">
            <v>435951.91</v>
          </cell>
          <cell r="O262">
            <v>934128.44</v>
          </cell>
          <cell r="P262">
            <v>2114732.56</v>
          </cell>
        </row>
        <row r="263">
          <cell r="A263" t="str">
            <v>LAVRAS DO SUL2011</v>
          </cell>
          <cell r="B263" t="str">
            <v>LAVRAS DO SUL</v>
          </cell>
          <cell r="C263">
            <v>2011</v>
          </cell>
          <cell r="D263">
            <v>0.80230000000000001</v>
          </cell>
          <cell r="E263">
            <v>0.28820000000000001</v>
          </cell>
          <cell r="F263">
            <v>3405176.52</v>
          </cell>
          <cell r="G263">
            <v>2721032.46</v>
          </cell>
          <cell r="H263">
            <v>1465292.23</v>
          </cell>
          <cell r="I263">
            <v>12155413.85</v>
          </cell>
          <cell r="J263">
            <v>0.10757828716027913</v>
          </cell>
          <cell r="K263">
            <v>0.89242171283972083</v>
          </cell>
          <cell r="L263">
            <v>4871740.6900000004</v>
          </cell>
          <cell r="M263">
            <v>3206293.72</v>
          </cell>
          <cell r="N263">
            <v>360803.4</v>
          </cell>
          <cell r="O263">
            <v>1025118.43</v>
          </cell>
          <cell r="P263">
            <v>2709996.71</v>
          </cell>
        </row>
        <row r="264">
          <cell r="A264" t="str">
            <v>LAVRAS DO SUL2012</v>
          </cell>
          <cell r="B264" t="str">
            <v>LAVRAS DO SUL</v>
          </cell>
          <cell r="C264">
            <v>2012</v>
          </cell>
          <cell r="D264">
            <v>0.95799999999999996</v>
          </cell>
          <cell r="E264">
            <v>0.3261</v>
          </cell>
          <cell r="F264">
            <v>3648949.05</v>
          </cell>
          <cell r="G264">
            <v>3063198.97</v>
          </cell>
          <cell r="H264">
            <v>1492342.6</v>
          </cell>
          <cell r="I264">
            <v>13103453.609999999</v>
          </cell>
          <cell r="J264">
            <v>0.10224468604186185</v>
          </cell>
          <cell r="K264">
            <v>0.89775531464326697</v>
          </cell>
          <cell r="L264">
            <v>5629643.75</v>
          </cell>
          <cell r="M264">
            <v>1419047.35</v>
          </cell>
          <cell r="N264">
            <v>16224.26</v>
          </cell>
          <cell r="O264">
            <v>7196117.4199999999</v>
          </cell>
          <cell r="P264">
            <v>3059210.6</v>
          </cell>
        </row>
        <row r="265">
          <cell r="A265" t="str">
            <v>LAVRAS DO SUL2013</v>
          </cell>
          <cell r="B265" t="str">
            <v>LAVRAS DO SUL</v>
          </cell>
          <cell r="C265">
            <v>2013</v>
          </cell>
          <cell r="D265">
            <v>0.99129999999999996</v>
          </cell>
          <cell r="E265">
            <v>0.31269999999999998</v>
          </cell>
          <cell r="F265">
            <v>4028400.8</v>
          </cell>
          <cell r="G265">
            <v>3398924.69</v>
          </cell>
          <cell r="H265">
            <v>1436851.31</v>
          </cell>
          <cell r="I265">
            <v>14676751.9</v>
          </cell>
          <cell r="J265">
            <v>8.9170081462599263E-2</v>
          </cell>
          <cell r="K265">
            <v>0.91082991915799449</v>
          </cell>
          <cell r="L265">
            <v>6032578.1399999997</v>
          </cell>
          <cell r="M265">
            <v>1591981.39</v>
          </cell>
          <cell r="N265">
            <v>40164.92</v>
          </cell>
          <cell r="O265">
            <v>1125084.58</v>
          </cell>
          <cell r="P265">
            <v>3396515.07</v>
          </cell>
        </row>
        <row r="266">
          <cell r="A266" t="str">
            <v>LAVRAS DO SUL2014</v>
          </cell>
          <cell r="B266" t="str">
            <v>LAVRAS DO SUL</v>
          </cell>
          <cell r="C266">
            <v>2014</v>
          </cell>
          <cell r="D266">
            <v>0.99980000000000002</v>
          </cell>
          <cell r="E266">
            <v>0.316</v>
          </cell>
          <cell r="F266">
            <v>4606505.25</v>
          </cell>
          <cell r="G266">
            <v>3397680.2</v>
          </cell>
          <cell r="H266">
            <v>2450566.9500000002</v>
          </cell>
          <cell r="I266">
            <v>15975454.039999999</v>
          </cell>
          <cell r="J266">
            <v>0.18031177198489723</v>
          </cell>
          <cell r="K266">
            <v>1.1754677529686284</v>
          </cell>
          <cell r="L266">
            <v>6695240.9500000002</v>
          </cell>
          <cell r="M266">
            <v>4941157.0599999996</v>
          </cell>
          <cell r="N266">
            <v>129067.5</v>
          </cell>
          <cell r="O266">
            <v>1921721.01</v>
          </cell>
          <cell r="P266">
            <v>3388618.35</v>
          </cell>
        </row>
        <row r="267">
          <cell r="A267" t="str">
            <v>POCINHOS2006</v>
          </cell>
          <cell r="B267" t="str">
            <v>POCINHOS</v>
          </cell>
          <cell r="C267">
            <v>2006</v>
          </cell>
          <cell r="D267">
            <v>1.0670999999999999</v>
          </cell>
          <cell r="E267">
            <v>0.28760000000000002</v>
          </cell>
        </row>
        <row r="268">
          <cell r="A268" t="str">
            <v>POCINHOS2007</v>
          </cell>
          <cell r="B268" t="str">
            <v>POCINHOS</v>
          </cell>
          <cell r="C268">
            <v>2007</v>
          </cell>
          <cell r="D268">
            <v>0.62228029440064847</v>
          </cell>
          <cell r="E268">
            <v>0.19313972983582431</v>
          </cell>
        </row>
        <row r="269">
          <cell r="A269" t="str">
            <v>POCINHOS2008</v>
          </cell>
          <cell r="B269" t="str">
            <v>POCINHOS</v>
          </cell>
          <cell r="C269">
            <v>2008</v>
          </cell>
          <cell r="D269">
            <v>0.9909102438637476</v>
          </cell>
          <cell r="E269">
            <v>0.32319380084857036</v>
          </cell>
        </row>
        <row r="270">
          <cell r="A270" t="str">
            <v>POCINHOS2009</v>
          </cell>
          <cell r="B270" t="str">
            <v>POCINHOS</v>
          </cell>
          <cell r="C270">
            <v>2009</v>
          </cell>
          <cell r="D270">
            <v>1</v>
          </cell>
          <cell r="E270">
            <v>0.27370002195471971</v>
          </cell>
        </row>
        <row r="271">
          <cell r="A271" t="str">
            <v>POCINHOS2010</v>
          </cell>
          <cell r="B271" t="str">
            <v>POCINHOS</v>
          </cell>
          <cell r="C271">
            <v>2010</v>
          </cell>
          <cell r="D271">
            <v>0.76067081701275185</v>
          </cell>
          <cell r="E271">
            <v>0.31752978568466317</v>
          </cell>
        </row>
        <row r="272">
          <cell r="A272" t="str">
            <v>POCINHOS2011</v>
          </cell>
          <cell r="B272" t="str">
            <v>POCINHOS</v>
          </cell>
          <cell r="C272">
            <v>2011</v>
          </cell>
          <cell r="D272">
            <v>0.6042307883348168</v>
          </cell>
          <cell r="E272">
            <v>0.34751618283524077</v>
          </cell>
        </row>
        <row r="273">
          <cell r="A273" t="str">
            <v>POCINHOS2012</v>
          </cell>
          <cell r="B273" t="str">
            <v>POCINHOS</v>
          </cell>
          <cell r="C273">
            <v>2012</v>
          </cell>
          <cell r="D273">
            <v>0.63792156446360182</v>
          </cell>
          <cell r="E273">
            <v>0.28403058286988092</v>
          </cell>
        </row>
        <row r="274">
          <cell r="A274" t="str">
            <v>POCINHOS2013</v>
          </cell>
          <cell r="B274" t="str">
            <v>POCINHOS</v>
          </cell>
          <cell r="C274">
            <v>2013</v>
          </cell>
          <cell r="D274">
            <v>0.69969999999999999</v>
          </cell>
          <cell r="E274">
            <v>0.27050000000000002</v>
          </cell>
        </row>
        <row r="275">
          <cell r="A275" t="str">
            <v>POCINHOS2014</v>
          </cell>
          <cell r="B275" t="str">
            <v>POCINHOS</v>
          </cell>
          <cell r="C275">
            <v>2014</v>
          </cell>
          <cell r="D275">
            <v>0.69430000000000003</v>
          </cell>
          <cell r="E275">
            <v>0.30320000000000003</v>
          </cell>
        </row>
        <row r="276">
          <cell r="A276" t="str">
            <v>CAMPINA GRANDE2006</v>
          </cell>
          <cell r="B276" t="str">
            <v>CAMPINA GRANDE</v>
          </cell>
          <cell r="C276">
            <v>2006</v>
          </cell>
          <cell r="D276">
            <v>0.97770000000000001</v>
          </cell>
          <cell r="E276">
            <v>0.27879999999999999</v>
          </cell>
        </row>
        <row r="277">
          <cell r="A277" t="str">
            <v>CAMPINA GRANDE2007</v>
          </cell>
          <cell r="B277" t="str">
            <v>CAMPINA GRANDE</v>
          </cell>
          <cell r="C277">
            <v>2007</v>
          </cell>
          <cell r="D277">
            <v>0.90508722086222415</v>
          </cell>
          <cell r="E277">
            <v>0.27036568276080958</v>
          </cell>
        </row>
        <row r="278">
          <cell r="A278" t="str">
            <v>CAMPINA GRANDE2008</v>
          </cell>
          <cell r="B278" t="str">
            <v>CAMPINA GRANDE</v>
          </cell>
          <cell r="C278">
            <v>2008</v>
          </cell>
          <cell r="D278">
            <v>0.75276145833920638</v>
          </cell>
          <cell r="E278">
            <v>0.2653149984988632</v>
          </cell>
        </row>
        <row r="279">
          <cell r="A279" t="str">
            <v>CAMPINA GRANDE2009</v>
          </cell>
          <cell r="B279" t="str">
            <v>CAMPINA GRANDE</v>
          </cell>
          <cell r="C279">
            <v>2009</v>
          </cell>
          <cell r="D279">
            <v>0.78292916644727739</v>
          </cell>
          <cell r="E279">
            <v>0.28557258407811464</v>
          </cell>
        </row>
        <row r="280">
          <cell r="A280" t="str">
            <v>CAMPINA GRANDE2010</v>
          </cell>
          <cell r="B280" t="str">
            <v>CAMPINA GRANDE</v>
          </cell>
          <cell r="C280">
            <v>2010</v>
          </cell>
          <cell r="D280">
            <v>0.87859647818184894</v>
          </cell>
          <cell r="E280">
            <v>0.27108326506815089</v>
          </cell>
        </row>
        <row r="281">
          <cell r="A281" t="str">
            <v>CAMPINA GRANDE2011</v>
          </cell>
          <cell r="B281" t="str">
            <v>CAMPINA GRANDE</v>
          </cell>
          <cell r="C281">
            <v>2011</v>
          </cell>
          <cell r="D281">
            <v>0.76966454434711495</v>
          </cell>
          <cell r="E281">
            <v>0.25222521162662093</v>
          </cell>
        </row>
        <row r="282">
          <cell r="A282" t="str">
            <v>CAMPINA GRANDE2012</v>
          </cell>
          <cell r="B282" t="str">
            <v>CAMPINA GRANDE</v>
          </cell>
          <cell r="C282">
            <v>2012</v>
          </cell>
          <cell r="D282">
            <v>0.81071631482344098</v>
          </cell>
          <cell r="E282">
            <v>0.30136011348638719</v>
          </cell>
        </row>
        <row r="283">
          <cell r="A283" t="str">
            <v>CAMPINA GRANDE2013</v>
          </cell>
          <cell r="B283" t="str">
            <v>CAMPINA GRANDE</v>
          </cell>
          <cell r="C283">
            <v>2013</v>
          </cell>
          <cell r="D283">
            <v>0.92159999999999997</v>
          </cell>
          <cell r="E283">
            <v>0.28799999999999998</v>
          </cell>
        </row>
        <row r="284">
          <cell r="A284" t="str">
            <v>CAMPINA GRANDE2014</v>
          </cell>
          <cell r="B284" t="str">
            <v>CAMPINA GRANDE</v>
          </cell>
          <cell r="C284">
            <v>2014</v>
          </cell>
          <cell r="D284">
            <v>0.96399999999999997</v>
          </cell>
          <cell r="E284">
            <v>0.26590000000000003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91" zoomScaleNormal="91" workbookViewId="0">
      <selection activeCell="B15" sqref="B15"/>
    </sheetView>
  </sheetViews>
  <sheetFormatPr defaultRowHeight="15.75" x14ac:dyDescent="0.25"/>
  <cols>
    <col min="1" max="1" width="33.85546875" style="154" bestFit="1" customWidth="1"/>
    <col min="2" max="2" width="30.5703125" style="154" customWidth="1"/>
    <col min="3" max="16384" width="9.140625" style="154"/>
  </cols>
  <sheetData>
    <row r="1" spans="1:2" x14ac:dyDescent="0.25">
      <c r="A1" s="400" t="s">
        <v>302</v>
      </c>
      <c r="B1" s="401"/>
    </row>
    <row r="2" spans="1:2" x14ac:dyDescent="0.25">
      <c r="A2" s="484" t="s">
        <v>118</v>
      </c>
      <c r="B2" s="485">
        <v>6569</v>
      </c>
    </row>
    <row r="3" spans="1:2" x14ac:dyDescent="0.25">
      <c r="A3" s="484" t="s">
        <v>119</v>
      </c>
      <c r="B3" s="485">
        <v>6756</v>
      </c>
    </row>
    <row r="4" spans="1:2" x14ac:dyDescent="0.25">
      <c r="A4" s="484" t="s">
        <v>120</v>
      </c>
      <c r="B4" s="486">
        <v>218.71</v>
      </c>
    </row>
    <row r="5" spans="1:2" ht="31.5" x14ac:dyDescent="0.25">
      <c r="A5" s="484" t="s">
        <v>121</v>
      </c>
      <c r="B5" s="486">
        <v>29.99</v>
      </c>
    </row>
    <row r="6" spans="1:2" x14ac:dyDescent="0.25">
      <c r="A6" s="484" t="s">
        <v>122</v>
      </c>
      <c r="B6" s="396" t="s">
        <v>283</v>
      </c>
    </row>
    <row r="7" spans="1:2" x14ac:dyDescent="0.25">
      <c r="A7" s="484" t="s">
        <v>123</v>
      </c>
      <c r="B7" s="396" t="s">
        <v>284</v>
      </c>
    </row>
    <row r="8" spans="1:2" x14ac:dyDescent="0.25">
      <c r="A8" s="484" t="s">
        <v>124</v>
      </c>
      <c r="B8" s="487">
        <v>1963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zoomScale="86" zoomScaleNormal="86" workbookViewId="0">
      <selection activeCell="C17" sqref="C17"/>
    </sheetView>
  </sheetViews>
  <sheetFormatPr defaultRowHeight="15" x14ac:dyDescent="0.25"/>
  <cols>
    <col min="1" max="1" width="9.140625" style="1"/>
    <col min="2" max="2" width="16.85546875" style="1" customWidth="1"/>
    <col min="3" max="3" width="21.28515625" style="1" customWidth="1"/>
    <col min="4" max="4" width="10.5703125" style="1" bestFit="1" customWidth="1"/>
    <col min="5" max="16384" width="9.140625" style="1"/>
  </cols>
  <sheetData>
    <row r="2" spans="2:4" x14ac:dyDescent="0.25">
      <c r="B2" s="402" t="s">
        <v>302</v>
      </c>
      <c r="C2" s="402"/>
    </row>
    <row r="3" spans="2:4" x14ac:dyDescent="0.25">
      <c r="B3" s="155" t="s">
        <v>16</v>
      </c>
      <c r="C3" s="155" t="s">
        <v>125</v>
      </c>
    </row>
    <row r="4" spans="2:4" x14ac:dyDescent="0.25">
      <c r="B4" s="156">
        <v>2002</v>
      </c>
      <c r="C4" s="157">
        <f>VLOOKUP($B$2&amp;B4,[1]População!$A:$D,4,FALSE)</f>
        <v>6143</v>
      </c>
      <c r="D4" s="158"/>
    </row>
    <row r="5" spans="2:4" x14ac:dyDescent="0.25">
      <c r="B5" s="156">
        <v>2003</v>
      </c>
      <c r="C5" s="157">
        <f>VLOOKUP($B$2&amp;B5,[1]População!$A:$D,4,FALSE)</f>
        <v>6230</v>
      </c>
      <c r="D5" s="158"/>
    </row>
    <row r="6" spans="2:4" x14ac:dyDescent="0.25">
      <c r="B6" s="156">
        <v>2004</v>
      </c>
      <c r="C6" s="157">
        <f>VLOOKUP($B$2&amp;B6,[1]População!$A:$D,4,FALSE)</f>
        <v>6414</v>
      </c>
      <c r="D6" s="158"/>
    </row>
    <row r="7" spans="2:4" x14ac:dyDescent="0.25">
      <c r="B7" s="156">
        <v>2005</v>
      </c>
      <c r="C7" s="157">
        <f>VLOOKUP($B$2&amp;B7,[1]População!$A:$D,4,FALSE)</f>
        <v>6515</v>
      </c>
      <c r="D7" s="158"/>
    </row>
    <row r="8" spans="2:4" x14ac:dyDescent="0.25">
      <c r="B8" s="156">
        <v>2006</v>
      </c>
      <c r="C8" s="157">
        <f>VLOOKUP($B$2&amp;B8,[1]População!$A:$D,4,FALSE)</f>
        <v>6616</v>
      </c>
      <c r="D8" s="158"/>
    </row>
    <row r="9" spans="2:4" x14ac:dyDescent="0.25">
      <c r="B9" s="156">
        <v>2007</v>
      </c>
      <c r="C9" s="157">
        <f>VLOOKUP($B$2&amp;B9,[1]População!$A:$D,4,FALSE)</f>
        <v>6253</v>
      </c>
      <c r="D9" s="158"/>
    </row>
    <row r="10" spans="2:4" x14ac:dyDescent="0.25">
      <c r="B10" s="156">
        <v>2008</v>
      </c>
      <c r="C10" s="157">
        <f>VLOOKUP($B$2&amp;B10,[1]População!$A:$D,4,FALSE)</f>
        <v>6721</v>
      </c>
      <c r="D10" s="158"/>
    </row>
    <row r="11" spans="2:4" x14ac:dyDescent="0.25">
      <c r="B11" s="156">
        <v>2009</v>
      </c>
      <c r="C11" s="157">
        <f>VLOOKUP($B$2&amp;B11,[1]População!$A:$D,4,FALSE)</f>
        <v>6793</v>
      </c>
      <c r="D11" s="158"/>
    </row>
    <row r="12" spans="2:4" x14ac:dyDescent="0.25">
      <c r="B12" s="156">
        <v>2010</v>
      </c>
      <c r="C12" s="157">
        <f>VLOOKUP($B$2&amp;B12,[1]População!$A:$D,4,FALSE)</f>
        <v>6587</v>
      </c>
      <c r="D12" s="158"/>
    </row>
    <row r="13" spans="2:4" x14ac:dyDescent="0.25">
      <c r="B13" s="156">
        <v>2011</v>
      </c>
      <c r="C13" s="157">
        <f>VLOOKUP($B$2&amp;B13,[1]População!$A:$D,4,FALSE)</f>
        <v>6616</v>
      </c>
      <c r="D13" s="158"/>
    </row>
    <row r="14" spans="2:4" x14ac:dyDescent="0.25">
      <c r="B14" s="156">
        <v>2012</v>
      </c>
      <c r="C14" s="157">
        <f>VLOOKUP($B$2&amp;B14,[1]População!$A:$D,4,FALSE)</f>
        <v>6662</v>
      </c>
      <c r="D14" s="158"/>
    </row>
    <row r="15" spans="2:4" x14ac:dyDescent="0.25">
      <c r="B15" s="156">
        <v>2013</v>
      </c>
      <c r="C15" s="157">
        <f>VLOOKUP($B$2&amp;B15,[1]População!$A:$D,4,FALSE)</f>
        <v>6712</v>
      </c>
      <c r="D15" s="158"/>
    </row>
    <row r="16" spans="2:4" x14ac:dyDescent="0.25">
      <c r="B16" s="156">
        <v>2014</v>
      </c>
      <c r="C16" s="157">
        <f>VLOOKUP($B$2&amp;B16,[1]População!$A:$D,4,FALSE)</f>
        <v>6735</v>
      </c>
      <c r="D16" s="158"/>
    </row>
    <row r="17" spans="2:4" x14ac:dyDescent="0.25">
      <c r="B17" s="156">
        <v>2015</v>
      </c>
      <c r="C17" s="157">
        <f>VLOOKUP($B$2&amp;B17,[1]População!$A:$D,4,FALSE)</f>
        <v>6756</v>
      </c>
      <c r="D17" s="158"/>
    </row>
    <row r="18" spans="2:4" x14ac:dyDescent="0.25">
      <c r="C18" s="159"/>
    </row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N10" sqref="N10"/>
    </sheetView>
  </sheetViews>
  <sheetFormatPr defaultColWidth="12.5703125" defaultRowHeight="15.75" x14ac:dyDescent="0.25"/>
  <cols>
    <col min="1" max="1" width="14.42578125" style="138" customWidth="1"/>
    <col min="2" max="16384" width="12.5703125" style="138"/>
  </cols>
  <sheetData>
    <row r="1" spans="1:15" x14ac:dyDescent="0.25">
      <c r="B1" s="138">
        <v>2002</v>
      </c>
      <c r="C1" s="138">
        <v>2003</v>
      </c>
      <c r="D1" s="138">
        <v>2004</v>
      </c>
      <c r="E1" s="138">
        <v>2005</v>
      </c>
      <c r="F1" s="138">
        <v>2006</v>
      </c>
      <c r="G1" s="138">
        <v>2007</v>
      </c>
      <c r="H1" s="138">
        <v>2008</v>
      </c>
      <c r="I1" s="138">
        <v>2009</v>
      </c>
      <c r="J1" s="138">
        <v>2010</v>
      </c>
      <c r="K1" s="138">
        <v>2011</v>
      </c>
      <c r="L1" s="138">
        <v>2012</v>
      </c>
      <c r="M1" s="138">
        <v>2013</v>
      </c>
      <c r="N1" s="138">
        <v>2014</v>
      </c>
      <c r="O1" s="138">
        <v>2015</v>
      </c>
    </row>
    <row r="2" spans="1:15" x14ac:dyDescent="0.25">
      <c r="A2" s="138" t="s">
        <v>110</v>
      </c>
      <c r="B2" s="139">
        <v>3.0762126316088656E-2</v>
      </c>
      <c r="C2" s="139">
        <v>1.2235069961919143E-2</v>
      </c>
      <c r="D2" s="139">
        <v>5.6597838740015893E-2</v>
      </c>
      <c r="E2" s="139">
        <v>3.2000000000000001E-2</v>
      </c>
      <c r="F2" s="139">
        <v>4.0002884410813788E-2</v>
      </c>
      <c r="G2" s="139">
        <v>6.0999999999999999E-2</v>
      </c>
      <c r="H2" s="139">
        <v>5.0999999999999997E-2</v>
      </c>
      <c r="I2" s="139">
        <v>-1E-3</v>
      </c>
      <c r="J2" s="139">
        <v>7.5706390099492982E-2</v>
      </c>
      <c r="K2" s="139">
        <v>3.9154736437227999E-2</v>
      </c>
      <c r="L2" s="139">
        <v>1.9E-2</v>
      </c>
      <c r="M2" s="139">
        <v>0.03</v>
      </c>
      <c r="N2" s="139">
        <v>1E-3</v>
      </c>
      <c r="O2" s="140">
        <v>-3.6999999999999998E-2</v>
      </c>
    </row>
    <row r="3" spans="1:15" x14ac:dyDescent="0.25">
      <c r="A3" s="138" t="s">
        <v>111</v>
      </c>
      <c r="B3" s="139">
        <v>0.12530273356687699</v>
      </c>
      <c r="C3" s="139">
        <v>9.3005128004000306E-2</v>
      </c>
      <c r="D3" s="139">
        <v>7.5994958488264194E-2</v>
      </c>
      <c r="E3" s="139">
        <v>5.6892268187350901E-2</v>
      </c>
      <c r="F3" s="139">
        <v>3.14151613157687E-2</v>
      </c>
      <c r="G3" s="139">
        <v>4.4576585533737195E-2</v>
      </c>
      <c r="H3" s="139">
        <v>5.9027243906546498E-2</v>
      </c>
      <c r="I3" s="139">
        <v>4.31165006256784E-2</v>
      </c>
      <c r="J3" s="139">
        <v>5.9086887217945298E-2</v>
      </c>
      <c r="K3" s="139">
        <v>6.50335274368017E-2</v>
      </c>
      <c r="L3" s="139">
        <v>5.8385947181474496E-2</v>
      </c>
      <c r="M3" s="139">
        <v>5.9106829999999999E-2</v>
      </c>
      <c r="N3" s="139">
        <v>6.4075400000000005E-2</v>
      </c>
      <c r="O3" s="139">
        <v>0.1067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13" sqref="I13"/>
    </sheetView>
  </sheetViews>
  <sheetFormatPr defaultRowHeight="15" x14ac:dyDescent="0.25"/>
  <cols>
    <col min="1" max="1" width="25.85546875" style="160" customWidth="1"/>
    <col min="2" max="2" width="16.28515625" style="160" bestFit="1" customWidth="1"/>
    <col min="3" max="4" width="15" style="160" customWidth="1"/>
    <col min="5" max="8" width="13.7109375" style="160" bestFit="1" customWidth="1"/>
    <col min="9" max="9" width="12.7109375" style="160" bestFit="1" customWidth="1"/>
    <col min="10" max="10" width="10.85546875" style="160" bestFit="1" customWidth="1"/>
    <col min="11" max="16384" width="9.140625" style="160"/>
  </cols>
  <sheetData>
    <row r="1" spans="1:8" ht="76.5" customHeight="1" x14ac:dyDescent="0.25">
      <c r="A1" s="403" t="s">
        <v>126</v>
      </c>
      <c r="B1" s="403"/>
      <c r="C1" s="403"/>
      <c r="D1" s="403"/>
      <c r="E1" s="403"/>
      <c r="F1" s="403"/>
      <c r="G1" s="403"/>
      <c r="H1" s="403"/>
    </row>
    <row r="2" spans="1:8" x14ac:dyDescent="0.25">
      <c r="A2" s="403" t="s">
        <v>127</v>
      </c>
      <c r="B2" s="403"/>
      <c r="C2" s="403"/>
      <c r="D2" s="403"/>
      <c r="E2" s="403"/>
      <c r="F2" s="403"/>
      <c r="G2" s="403"/>
      <c r="H2" s="403"/>
    </row>
    <row r="3" spans="1:8" x14ac:dyDescent="0.25">
      <c r="A3" s="161"/>
      <c r="B3" s="162">
        <v>2007</v>
      </c>
      <c r="C3" s="162">
        <v>2008</v>
      </c>
      <c r="D3" s="162">
        <v>2009</v>
      </c>
      <c r="E3" s="162">
        <v>2010</v>
      </c>
      <c r="F3" s="162">
        <v>2011</v>
      </c>
      <c r="G3" s="162">
        <v>2012</v>
      </c>
      <c r="H3" s="162">
        <v>2013</v>
      </c>
    </row>
    <row r="4" spans="1:8" x14ac:dyDescent="0.25">
      <c r="A4" s="163" t="s">
        <v>258</v>
      </c>
      <c r="B4" s="164">
        <f>VLOOKUP($A$4&amp;$B$3,'[1]PIB Municipal'!$A:$D,4,FALSE)</f>
        <v>347797041.03900015</v>
      </c>
      <c r="C4" s="164">
        <f>VLOOKUP($A$4&amp;C3,'[1]PIB Municipal'!$A:$D,4,FALSE)</f>
        <v>397499827.23499995</v>
      </c>
      <c r="D4" s="164">
        <f>VLOOKUP($A$4&amp;D3,'[1]PIB Municipal'!$A:$D,4,FALSE)</f>
        <v>437719729.75200051</v>
      </c>
      <c r="E4" s="164">
        <f>VLOOKUP($A$4&amp;E3,'[1]PIB Municipal'!$A:$D,4,FALSE)</f>
        <v>507501606.62999964</v>
      </c>
      <c r="F4" s="164">
        <f>VLOOKUP($A$4&amp;F3,'[1]PIB Municipal'!$A:$D,4,FALSE)</f>
        <v>555325328.21500003</v>
      </c>
      <c r="G4" s="164">
        <f>VLOOKUP($A$4&amp;G3,'[1]PIB Municipal'!$A:$D,4,FALSE)</f>
        <v>652258812.01606047</v>
      </c>
      <c r="H4" s="164">
        <f>VLOOKUP($A$4&amp;H3,'[1]PIB Municipal'!$A:$D,4,FALSE)</f>
        <v>722809161.42947316</v>
      </c>
    </row>
    <row r="5" spans="1:8" x14ac:dyDescent="0.25">
      <c r="A5" s="163" t="s">
        <v>285</v>
      </c>
      <c r="B5" s="164">
        <f>VLOOKUP($A$5&amp;B3,'[1]PIB Municipal'!$A:$D,4,FALSE)</f>
        <v>14135869.66</v>
      </c>
      <c r="C5" s="164">
        <f>VLOOKUP($A$5&amp;C3,'[1]PIB Municipal'!$A:$D,4,FALSE)</f>
        <v>16760272.082000004</v>
      </c>
      <c r="D5" s="164">
        <f>VLOOKUP($A$5&amp;D3,'[1]PIB Municipal'!$A:$D,4,FALSE)</f>
        <v>437719729.75200051</v>
      </c>
      <c r="E5" s="164">
        <f>VLOOKUP($A$5&amp;E3,'[1]PIB Municipal'!$A:$D,4,FALSE)</f>
        <v>22271222.260496292</v>
      </c>
      <c r="F5" s="164">
        <f>VLOOKUP($A$5&amp;F3,'[1]PIB Municipal'!$A:$D,4,FALSE)</f>
        <v>25948599.006306462</v>
      </c>
      <c r="G5" s="164">
        <f>VLOOKUP($A$5&amp;G3,'[1]PIB Municipal'!$A:$D,4,FALSE)</f>
        <v>28626531.65467532</v>
      </c>
      <c r="H5" s="164">
        <f>VLOOKUP($A$5&amp;H3,'[1]PIB Municipal'!$A:$D,4,FALSE)</f>
        <v>31239985.726688042</v>
      </c>
    </row>
    <row r="6" spans="1:8" x14ac:dyDescent="0.25">
      <c r="A6" s="163" t="s">
        <v>303</v>
      </c>
      <c r="B6" s="164">
        <f>VLOOKUP($A$6&amp;B3,'[1]PIB Municipal'!$A:$D,4,FALSE)</f>
        <v>23414.908999999996</v>
      </c>
      <c r="C6" s="164">
        <f>VLOOKUP($A$6&amp;C3,'[1]PIB Municipal'!$A:$D,4,FALSE)</f>
        <v>25528.847000000002</v>
      </c>
      <c r="D6" s="164">
        <f>VLOOKUP($A$6&amp;D3,'[1]PIB Municipal'!$A:$D,4,FALSE)</f>
        <v>31622.884999999998</v>
      </c>
      <c r="E6" s="164">
        <f>VLOOKUP($A$6&amp;E3,'[1]PIB Municipal'!$A:$D,4,FALSE)</f>
        <v>33753.41656782246</v>
      </c>
      <c r="F6" s="164">
        <f>VLOOKUP($A$6&amp;F3,'[1]PIB Municipal'!$A:$D,4,FALSE)</f>
        <v>39917.870063980961</v>
      </c>
      <c r="G6" s="164">
        <f>VLOOKUP($A$6&amp;G3,'[1]PIB Municipal'!$A:$D,4,FALSE)</f>
        <v>42446.358222674673</v>
      </c>
      <c r="H6" s="164">
        <f>VLOOKUP($A$6&amp;H3,'[1]PIB Municipal'!$A:$D,4,FALSE)</f>
        <v>42306.211940874324</v>
      </c>
    </row>
    <row r="7" spans="1:8" x14ac:dyDescent="0.25">
      <c r="A7" s="165" t="s">
        <v>128</v>
      </c>
      <c r="B7" s="165"/>
      <c r="C7" s="165"/>
      <c r="D7" s="165"/>
      <c r="E7" s="166"/>
      <c r="F7" s="166"/>
      <c r="G7" s="166"/>
      <c r="H7" s="166"/>
    </row>
    <row r="8" spans="1:8" x14ac:dyDescent="0.25">
      <c r="A8" s="165"/>
      <c r="B8" s="165"/>
      <c r="C8" s="165"/>
      <c r="D8" s="165"/>
      <c r="E8" s="166"/>
      <c r="F8" s="166"/>
      <c r="G8" s="166"/>
      <c r="H8" s="166"/>
    </row>
    <row r="9" spans="1:8" x14ac:dyDescent="0.25">
      <c r="B9" s="403" t="s">
        <v>129</v>
      </c>
      <c r="C9" s="403"/>
      <c r="D9" s="403"/>
      <c r="E9" s="403"/>
      <c r="F9" s="403"/>
      <c r="G9" s="403"/>
      <c r="H9" s="403"/>
    </row>
    <row r="10" spans="1:8" x14ac:dyDescent="0.25">
      <c r="A10" s="161"/>
      <c r="B10" s="162">
        <v>2007</v>
      </c>
      <c r="C10" s="162">
        <v>2008</v>
      </c>
      <c r="D10" s="162">
        <v>2009</v>
      </c>
      <c r="E10" s="162">
        <v>2010</v>
      </c>
      <c r="F10" s="162">
        <v>2011</v>
      </c>
      <c r="G10" s="162">
        <v>2012</v>
      </c>
      <c r="H10" s="162">
        <v>2013</v>
      </c>
    </row>
    <row r="11" spans="1:8" x14ac:dyDescent="0.25">
      <c r="A11" s="163" t="s">
        <v>304</v>
      </c>
      <c r="B11" s="167">
        <f>B6/B4</f>
        <v>6.732348535815855E-5</v>
      </c>
      <c r="C11" s="167">
        <f t="shared" ref="C11:H11" si="0">C6/C4</f>
        <v>6.422354237881837E-5</v>
      </c>
      <c r="D11" s="167">
        <f t="shared" si="0"/>
        <v>7.224459591509988E-5</v>
      </c>
      <c r="E11" s="167">
        <f t="shared" si="0"/>
        <v>6.6508984655157575E-5</v>
      </c>
      <c r="F11" s="167">
        <f t="shared" si="0"/>
        <v>7.1881954659425037E-5</v>
      </c>
      <c r="G11" s="167">
        <f t="shared" si="0"/>
        <v>6.5075944457503967E-5</v>
      </c>
      <c r="H11" s="167">
        <f t="shared" si="0"/>
        <v>5.8530265246233015E-5</v>
      </c>
    </row>
    <row r="12" spans="1:8" x14ac:dyDescent="0.25">
      <c r="A12" s="163" t="s">
        <v>305</v>
      </c>
      <c r="B12" s="167">
        <f>B6/B5</f>
        <v>1.6564180035032947E-3</v>
      </c>
      <c r="C12" s="167">
        <f t="shared" ref="C12:H12" si="1">C6/C5</f>
        <v>1.5231761677316185E-3</v>
      </c>
      <c r="D12" s="167">
        <f t="shared" si="1"/>
        <v>7.224459591509988E-5</v>
      </c>
      <c r="E12" s="167">
        <f t="shared" si="1"/>
        <v>1.515561928888509E-3</v>
      </c>
      <c r="F12" s="167">
        <f t="shared" si="1"/>
        <v>1.5383439412000415E-3</v>
      </c>
      <c r="G12" s="167">
        <f t="shared" si="1"/>
        <v>1.4827628695892779E-3</v>
      </c>
      <c r="H12" s="167">
        <f t="shared" si="1"/>
        <v>1.3542327551299904E-3</v>
      </c>
    </row>
    <row r="14" spans="1:8" ht="15" customHeight="1" x14ac:dyDescent="0.25">
      <c r="B14" s="403" t="s">
        <v>130</v>
      </c>
      <c r="C14" s="403"/>
      <c r="D14" s="403"/>
      <c r="E14" s="403"/>
      <c r="F14" s="403"/>
      <c r="G14" s="403"/>
      <c r="H14" s="168"/>
    </row>
    <row r="15" spans="1:8" x14ac:dyDescent="0.25">
      <c r="A15" s="161"/>
      <c r="B15" s="169">
        <v>2008</v>
      </c>
      <c r="C15" s="169">
        <v>2009</v>
      </c>
      <c r="D15" s="169">
        <v>2010</v>
      </c>
      <c r="E15" s="169">
        <v>2011</v>
      </c>
      <c r="F15" s="169">
        <v>2012</v>
      </c>
      <c r="G15" s="169">
        <v>2013</v>
      </c>
    </row>
    <row r="16" spans="1:8" x14ac:dyDescent="0.25">
      <c r="A16" s="163" t="s">
        <v>258</v>
      </c>
      <c r="B16" s="170">
        <f t="shared" ref="B16:G18" si="2">C4/B4-1</f>
        <v>0.14290744408727263</v>
      </c>
      <c r="C16" s="170">
        <f t="shared" si="2"/>
        <v>0.10118218867356332</v>
      </c>
      <c r="D16" s="170">
        <f t="shared" si="2"/>
        <v>0.15942136516792504</v>
      </c>
      <c r="E16" s="170">
        <f t="shared" si="2"/>
        <v>9.4233635835298646E-2</v>
      </c>
      <c r="F16" s="170">
        <f t="shared" si="2"/>
        <v>0.17455260705042375</v>
      </c>
      <c r="G16" s="170">
        <f t="shared" si="2"/>
        <v>0.10816312192908417</v>
      </c>
    </row>
    <row r="17" spans="1:9" x14ac:dyDescent="0.25">
      <c r="A17" s="163" t="s">
        <v>285</v>
      </c>
      <c r="B17" s="170">
        <f t="shared" si="2"/>
        <v>0.1856555334141361</v>
      </c>
      <c r="C17" s="170">
        <f t="shared" si="2"/>
        <v>25.116505007224642</v>
      </c>
      <c r="D17" s="170">
        <f t="shared" si="2"/>
        <v>-0.94911990310988603</v>
      </c>
      <c r="E17" s="170">
        <f t="shared" si="2"/>
        <v>0.16511786837729781</v>
      </c>
      <c r="F17" s="170">
        <f t="shared" si="2"/>
        <v>0.10320143479491972</v>
      </c>
      <c r="G17" s="170">
        <f t="shared" si="2"/>
        <v>9.1294820606948823E-2</v>
      </c>
    </row>
    <row r="18" spans="1:9" x14ac:dyDescent="0.25">
      <c r="A18" s="163" t="s">
        <v>303</v>
      </c>
      <c r="B18" s="171">
        <f>C6/B6-1</f>
        <v>9.028170897439769E-2</v>
      </c>
      <c r="C18" s="171">
        <f t="shared" si="2"/>
        <v>0.2387118384155773</v>
      </c>
      <c r="D18" s="171">
        <f t="shared" si="2"/>
        <v>6.7373092866841899E-2</v>
      </c>
      <c r="E18" s="171">
        <f t="shared" si="2"/>
        <v>0.18263198582495943</v>
      </c>
      <c r="F18" s="172">
        <f t="shared" si="2"/>
        <v>6.3342261364171204E-2</v>
      </c>
      <c r="G18" s="171">
        <f t="shared" si="2"/>
        <v>-3.301726877607214E-3</v>
      </c>
    </row>
    <row r="19" spans="1:9" x14ac:dyDescent="0.25">
      <c r="I19" s="173"/>
    </row>
    <row r="20" spans="1:9" x14ac:dyDescent="0.25">
      <c r="I20" s="173"/>
    </row>
    <row r="21" spans="1:9" x14ac:dyDescent="0.25">
      <c r="I21" s="173"/>
    </row>
    <row r="26" spans="1:9" x14ac:dyDescent="0.25">
      <c r="C26" s="174"/>
    </row>
    <row r="27" spans="1:9" x14ac:dyDescent="0.25">
      <c r="C27" s="174"/>
    </row>
    <row r="28" spans="1:9" x14ac:dyDescent="0.25">
      <c r="C28" s="174"/>
    </row>
    <row r="29" spans="1:9" x14ac:dyDescent="0.25">
      <c r="C29" s="174"/>
    </row>
  </sheetData>
  <mergeCells count="4">
    <mergeCell ref="A1:H1"/>
    <mergeCell ref="A2:H2"/>
    <mergeCell ref="B9:H9"/>
    <mergeCell ref="B14:G1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6" zoomScaleNormal="86" workbookViewId="0">
      <selection activeCell="A3" sqref="A3"/>
    </sheetView>
  </sheetViews>
  <sheetFormatPr defaultRowHeight="15" x14ac:dyDescent="0.25"/>
  <cols>
    <col min="1" max="1" width="9.42578125" customWidth="1"/>
    <col min="2" max="2" width="25.5703125" bestFit="1" customWidth="1"/>
    <col min="3" max="3" width="21.42578125" bestFit="1" customWidth="1"/>
    <col min="4" max="4" width="33.28515625" bestFit="1" customWidth="1"/>
    <col min="5" max="5" width="20.28515625" bestFit="1" customWidth="1"/>
  </cols>
  <sheetData>
    <row r="1" spans="1:5" x14ac:dyDescent="0.25">
      <c r="A1" s="35"/>
      <c r="B1" s="35"/>
      <c r="C1" s="175"/>
      <c r="D1" s="175"/>
    </row>
    <row r="2" spans="1:5" x14ac:dyDescent="0.25">
      <c r="A2" s="404" t="s">
        <v>302</v>
      </c>
      <c r="B2" s="404"/>
      <c r="C2" s="404"/>
      <c r="D2" s="404"/>
      <c r="E2" s="404"/>
    </row>
    <row r="3" spans="1:5" x14ac:dyDescent="0.25">
      <c r="A3" s="176"/>
      <c r="B3" s="176"/>
      <c r="C3" s="176"/>
      <c r="D3" s="176"/>
      <c r="E3" s="177"/>
    </row>
    <row r="4" spans="1:5" ht="45.75" thickBot="1" x14ac:dyDescent="0.3">
      <c r="A4" s="176"/>
      <c r="B4" s="178" t="s">
        <v>131</v>
      </c>
      <c r="C4" s="178" t="s">
        <v>132</v>
      </c>
      <c r="D4" s="178" t="s">
        <v>133</v>
      </c>
      <c r="E4" s="179" t="s">
        <v>134</v>
      </c>
    </row>
    <row r="5" spans="1:5" x14ac:dyDescent="0.25">
      <c r="A5" s="35">
        <v>2006</v>
      </c>
      <c r="B5" s="159">
        <f>VLOOKUP($A$2&amp;A5,[1]EMPRESA!$A:$G,4,FALSE)</f>
        <v>58</v>
      </c>
      <c r="C5" s="159">
        <f>VLOOKUP($A$2&amp;A5,[1]EMPRESA!$A:$G,5,FALSE)</f>
        <v>311</v>
      </c>
      <c r="D5" s="180">
        <f>VLOOKUP($A$2&amp;A5,[1]EMPRESA!$A:$G,6,FALSE)</f>
        <v>1471</v>
      </c>
      <c r="E5" s="193">
        <f>VLOOKUP($A$2&amp;A5,[1]EMPRESA!$A:$G,7,FALSE)</f>
        <v>1.2</v>
      </c>
    </row>
    <row r="6" spans="1:5" x14ac:dyDescent="0.25">
      <c r="A6" s="35">
        <v>2007</v>
      </c>
      <c r="B6" s="159">
        <f>VLOOKUP($A$2&amp;A6,[1]EMPRESA!$A:$G,4,FALSE)</f>
        <v>55</v>
      </c>
      <c r="C6" s="159">
        <f>VLOOKUP($A$2&amp;A6,[1]EMPRESA!$A:$G,5,FALSE)</f>
        <v>281</v>
      </c>
      <c r="D6" s="180">
        <f>VLOOKUP($A$2&amp;A6,[1]EMPRESA!$A:$G,6,FALSE)</f>
        <v>1481</v>
      </c>
      <c r="E6" s="193">
        <f>VLOOKUP($A$2&amp;A6,[1]EMPRESA!$A:$G,7,FALSE)</f>
        <v>1.3</v>
      </c>
    </row>
    <row r="7" spans="1:5" x14ac:dyDescent="0.25">
      <c r="A7" s="35">
        <v>2008</v>
      </c>
      <c r="B7" s="159">
        <f>VLOOKUP($A$2&amp;A7,[1]EMPRESA!$A:$G,4,FALSE)</f>
        <v>63</v>
      </c>
      <c r="C7" s="159">
        <f>VLOOKUP($A$2&amp;A7,[1]EMPRESA!$A:$G,5,FALSE)</f>
        <v>330</v>
      </c>
      <c r="D7" s="180">
        <f>VLOOKUP($A$2&amp;A7,[1]EMPRESA!$A:$G,6,FALSE)</f>
        <v>1921</v>
      </c>
      <c r="E7" s="193">
        <f>VLOOKUP($A$2&amp;A7,[1]EMPRESA!$A:$G,7,FALSE)</f>
        <v>1.4</v>
      </c>
    </row>
    <row r="8" spans="1:5" x14ac:dyDescent="0.25">
      <c r="A8" s="35">
        <v>2009</v>
      </c>
      <c r="B8" s="159">
        <f>VLOOKUP($A$2&amp;A8,[1]EMPRESA!$A:$G,4,FALSE)</f>
        <v>65</v>
      </c>
      <c r="C8" s="159">
        <f>VLOOKUP($A$2&amp;A8,[1]EMPRESA!$A:$G,5,FALSE)</f>
        <v>341</v>
      </c>
      <c r="D8" s="180">
        <f>VLOOKUP($A$2&amp;A8,[1]EMPRESA!$A:$G,6,FALSE)</f>
        <v>2365</v>
      </c>
      <c r="E8" s="193">
        <f>VLOOKUP($A$2&amp;A8,[1]EMPRESA!$A:$G,7,FALSE)</f>
        <v>1.4</v>
      </c>
    </row>
    <row r="9" spans="1:5" x14ac:dyDescent="0.25">
      <c r="A9" s="35">
        <v>2010</v>
      </c>
      <c r="B9" s="159">
        <f>VLOOKUP($A$2&amp;A9,[1]EMPRESA!$A:$G,4,FALSE)</f>
        <v>61</v>
      </c>
      <c r="C9" s="159">
        <f>VLOOKUP($A$2&amp;A9,[1]EMPRESA!$A:$G,5,FALSE)</f>
        <v>367</v>
      </c>
      <c r="D9" s="180">
        <f>VLOOKUP($A$2&amp;A9,[1]EMPRESA!$A:$G,6,FALSE)</f>
        <v>2892</v>
      </c>
      <c r="E9" s="193">
        <f>VLOOKUP($A$2&amp;A9,[1]EMPRESA!$A:$G,7,FALSE)</f>
        <v>1.5</v>
      </c>
    </row>
    <row r="10" spans="1:5" x14ac:dyDescent="0.25">
      <c r="A10" s="35">
        <v>2011</v>
      </c>
      <c r="B10" s="159">
        <f>VLOOKUP($A$2&amp;A10,[1]EMPRESA!$A:$G,4,FALSE)</f>
        <v>75</v>
      </c>
      <c r="C10" s="159">
        <f>VLOOKUP($A$2&amp;A10,[1]EMPRESA!$A:$G,5,FALSE)</f>
        <v>345</v>
      </c>
      <c r="D10" s="180">
        <f>VLOOKUP($A$2&amp;A10,[1]EMPRESA!$A:$G,6,FALSE)</f>
        <v>3058</v>
      </c>
      <c r="E10" s="193">
        <f>VLOOKUP($A$2&amp;A10,[1]EMPRESA!$A:$G,7,FALSE)</f>
        <v>1.5</v>
      </c>
    </row>
    <row r="11" spans="1:5" x14ac:dyDescent="0.25">
      <c r="A11" s="35">
        <v>2012</v>
      </c>
      <c r="B11" s="159">
        <f>VLOOKUP($A$2&amp;A11,[1]EMPRESA!$A:$G,4,FALSE)</f>
        <v>70</v>
      </c>
      <c r="C11" s="159">
        <f>VLOOKUP($A$2&amp;A11,[1]EMPRESA!$A:$G,5,FALSE)</f>
        <v>356</v>
      </c>
      <c r="D11" s="180">
        <f>VLOOKUP($A$2&amp;A11,[1]EMPRESA!$A:$G,6,FALSE)</f>
        <v>3788</v>
      </c>
      <c r="E11" s="193">
        <f>VLOOKUP($A$2&amp;A11,[1]EMPRESA!$A:$G,7,FALSE)</f>
        <v>1.6</v>
      </c>
    </row>
    <row r="12" spans="1:5" ht="15.75" thickBot="1" x14ac:dyDescent="0.3">
      <c r="A12" s="148">
        <v>2013</v>
      </c>
      <c r="B12" s="192">
        <f>VLOOKUP($A$2&amp;A12,[1]EMPRESA!$A:$G,4,FALSE)</f>
        <v>69</v>
      </c>
      <c r="C12" s="192">
        <f>VLOOKUP($A$2&amp;A12,[1]EMPRESA!$A:$G,5,FALSE)</f>
        <v>378</v>
      </c>
      <c r="D12" s="181">
        <f>VLOOKUP($A$2&amp;A12,[1]EMPRESA!$A:$G,6,FALSE)</f>
        <v>4473</v>
      </c>
      <c r="E12" s="194">
        <f>VLOOKUP($A$2&amp;A12,[1]EMPRESA!$A:$G,7,FALSE)</f>
        <v>1.7</v>
      </c>
    </row>
    <row r="13" spans="1:5" x14ac:dyDescent="0.25">
      <c r="A13" s="35" t="s">
        <v>135</v>
      </c>
      <c r="B13" s="175"/>
      <c r="C13" s="175"/>
      <c r="D13" s="180"/>
    </row>
    <row r="14" spans="1:5" ht="15" customHeight="1" x14ac:dyDescent="0.25">
      <c r="A14" s="405" t="s">
        <v>136</v>
      </c>
      <c r="B14" s="405"/>
      <c r="C14" s="405"/>
      <c r="D14" s="405"/>
      <c r="E14" s="405"/>
    </row>
    <row r="15" spans="1:5" x14ac:dyDescent="0.25">
      <c r="A15" s="405"/>
      <c r="B15" s="405"/>
      <c r="C15" s="405"/>
      <c r="D15" s="405"/>
      <c r="E15" s="405"/>
    </row>
    <row r="16" spans="1:5" ht="22.5" customHeight="1" x14ac:dyDescent="0.25">
      <c r="A16" s="405"/>
      <c r="B16" s="405"/>
      <c r="C16" s="405"/>
      <c r="D16" s="405"/>
      <c r="E16" s="405"/>
    </row>
    <row r="32" ht="23.25" customHeight="1" x14ac:dyDescent="0.25"/>
  </sheetData>
  <mergeCells count="2">
    <mergeCell ref="A2:E2"/>
    <mergeCell ref="A14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89" zoomScaleNormal="89" workbookViewId="0">
      <selection activeCell="D8" sqref="D8"/>
    </sheetView>
  </sheetViews>
  <sheetFormatPr defaultRowHeight="15" x14ac:dyDescent="0.25"/>
  <cols>
    <col min="1" max="1" width="11.7109375" style="182" bestFit="1" customWidth="1"/>
    <col min="2" max="2" width="9.140625" style="182"/>
    <col min="3" max="3" width="24.5703125" style="182" customWidth="1"/>
    <col min="4" max="4" width="21" style="182" customWidth="1"/>
    <col min="5" max="5" width="18.85546875" style="182" customWidth="1"/>
    <col min="6" max="6" width="20.5703125" style="182" customWidth="1"/>
    <col min="7" max="16384" width="9.140625" style="182"/>
  </cols>
  <sheetData>
    <row r="1" spans="1:5" ht="15.75" thickBot="1" x14ac:dyDescent="0.3">
      <c r="B1" s="183"/>
      <c r="C1" s="184" t="s">
        <v>137</v>
      </c>
    </row>
    <row r="2" spans="1:5" x14ac:dyDescent="0.25">
      <c r="A2" s="182" t="s">
        <v>298</v>
      </c>
      <c r="B2" s="185">
        <v>2000</v>
      </c>
      <c r="C2" s="186">
        <f>VLOOKUP(A2&amp;B2,'[1]EMPRESA ATIVIDADE'!$A:$G,4,FALSE)</f>
        <v>37.909999999999997</v>
      </c>
    </row>
    <row r="3" spans="1:5" x14ac:dyDescent="0.25">
      <c r="A3" s="182" t="s">
        <v>298</v>
      </c>
      <c r="B3" s="185">
        <v>2010</v>
      </c>
      <c r="C3" s="186">
        <f>VLOOKUP(A3&amp;B3,'[1]EMPRESA ATIVIDADE'!$A:$G,4,FALSE)</f>
        <v>39.68</v>
      </c>
    </row>
    <row r="4" spans="1:5" x14ac:dyDescent="0.25">
      <c r="A4" s="182" t="s">
        <v>259</v>
      </c>
      <c r="B4" s="197">
        <v>2010</v>
      </c>
      <c r="C4" s="186">
        <f>VLOOKUP(A4&amp;B4,'[1]EMPRESA ATIVIDADE'!$A:$G,4,FALSE)</f>
        <v>39.6</v>
      </c>
    </row>
    <row r="5" spans="1:5" ht="15.75" thickBot="1" x14ac:dyDescent="0.3">
      <c r="A5" s="182" t="s">
        <v>139</v>
      </c>
      <c r="B5" s="183"/>
      <c r="C5" s="188">
        <v>46.823717879604693</v>
      </c>
    </row>
    <row r="6" spans="1:5" x14ac:dyDescent="0.25">
      <c r="B6" s="182" t="s">
        <v>128</v>
      </c>
      <c r="C6" s="187"/>
    </row>
    <row r="7" spans="1:5" ht="15.75" customHeight="1" x14ac:dyDescent="0.25">
      <c r="B7" s="182" t="s">
        <v>140</v>
      </c>
      <c r="C7" s="187"/>
    </row>
    <row r="8" spans="1:5" ht="81.75" customHeight="1" x14ac:dyDescent="0.25"/>
    <row r="9" spans="1:5" ht="51.75" customHeight="1" thickBot="1" x14ac:dyDescent="0.3">
      <c r="B9" s="183"/>
      <c r="C9" s="189" t="s">
        <v>141</v>
      </c>
      <c r="D9" s="1"/>
      <c r="E9" s="1"/>
    </row>
    <row r="10" spans="1:5" hidden="1" x14ac:dyDescent="0.25">
      <c r="A10" s="182" t="s">
        <v>138</v>
      </c>
      <c r="B10" s="185">
        <v>1991</v>
      </c>
      <c r="C10" s="186">
        <f>VLOOKUP($A$10&amp;$B10,'[2]Dados IBGE'!$A:$AK,23,FALSE)</f>
        <v>0</v>
      </c>
      <c r="D10" s="1"/>
      <c r="E10" s="1"/>
    </row>
    <row r="11" spans="1:5" x14ac:dyDescent="0.25">
      <c r="A11" s="182" t="s">
        <v>298</v>
      </c>
      <c r="B11" s="185">
        <v>2000</v>
      </c>
      <c r="C11" s="186">
        <f>VLOOKUP(A11&amp;$B11,'[1]EMPRESA ATIVIDADE'!$A:$G,5,FALSE)</f>
        <v>25.15</v>
      </c>
      <c r="D11" s="1"/>
      <c r="E11" s="1"/>
    </row>
    <row r="12" spans="1:5" x14ac:dyDescent="0.25">
      <c r="A12" s="182" t="s">
        <v>298</v>
      </c>
      <c r="B12" s="185">
        <v>2010</v>
      </c>
      <c r="C12" s="186">
        <f>VLOOKUP(A12&amp;$B12,'[1]EMPRESA ATIVIDADE'!$A:$G,5,FALSE)</f>
        <v>31.43</v>
      </c>
      <c r="D12" s="1"/>
      <c r="E12" s="1"/>
    </row>
    <row r="13" spans="1:5" x14ac:dyDescent="0.25">
      <c r="A13" s="182" t="s">
        <v>259</v>
      </c>
      <c r="B13" s="197">
        <v>2010</v>
      </c>
      <c r="C13" s="186">
        <f>VLOOKUP(A13&amp;$B13,'[1]EMPRESA ATIVIDADE'!$A:$G,5,FALSE)</f>
        <v>23.6</v>
      </c>
      <c r="D13" s="1"/>
      <c r="E13" s="1"/>
    </row>
    <row r="14" spans="1:5" ht="15.75" thickBot="1" x14ac:dyDescent="0.3">
      <c r="A14" s="182" t="s">
        <v>139</v>
      </c>
      <c r="B14" s="183"/>
      <c r="C14" s="188">
        <v>24.687198562443776</v>
      </c>
      <c r="D14" s="1"/>
      <c r="E14" s="1"/>
    </row>
    <row r="15" spans="1:5" x14ac:dyDescent="0.25">
      <c r="B15" s="182" t="s">
        <v>128</v>
      </c>
    </row>
    <row r="16" spans="1:5" x14ac:dyDescent="0.25">
      <c r="B16" s="182" t="s">
        <v>142</v>
      </c>
    </row>
    <row r="17" spans="1:4" ht="71.25" customHeight="1" x14ac:dyDescent="0.25"/>
    <row r="19" spans="1:4" ht="30.75" thickBot="1" x14ac:dyDescent="0.3">
      <c r="B19" s="183"/>
      <c r="C19" s="189" t="s">
        <v>143</v>
      </c>
      <c r="D19" s="189" t="s">
        <v>144</v>
      </c>
    </row>
    <row r="20" spans="1:4" x14ac:dyDescent="0.25">
      <c r="A20" s="182" t="s">
        <v>298</v>
      </c>
      <c r="B20" s="185">
        <v>2000</v>
      </c>
      <c r="C20" s="186">
        <f>VLOOKUP(A20&amp;B20,'[1]EMPRESA ATIVIDADE'!$A:$G,6,FALSE)</f>
        <v>17.47</v>
      </c>
      <c r="D20" s="186">
        <f>VLOOKUP(A20&amp;B20,'[1]EMPRESA ATIVIDADE'!$A:$G,7,FALSE)</f>
        <v>1.68</v>
      </c>
    </row>
    <row r="21" spans="1:4" x14ac:dyDescent="0.25">
      <c r="A21" s="182" t="s">
        <v>298</v>
      </c>
      <c r="B21" s="185">
        <v>2010</v>
      </c>
      <c r="C21" s="186">
        <f>VLOOKUP(A21&amp;B21,'[1]EMPRESA ATIVIDADE'!$A:$G,6,FALSE)</f>
        <v>20.059999999999999</v>
      </c>
      <c r="D21" s="186">
        <f>VLOOKUP(A21&amp;B21,'[1]EMPRESA ATIVIDADE'!$A:$G,7,FALSE)</f>
        <v>6.47</v>
      </c>
    </row>
    <row r="22" spans="1:4" x14ac:dyDescent="0.25">
      <c r="A22" s="182" t="s">
        <v>259</v>
      </c>
      <c r="B22" s="197">
        <v>2010</v>
      </c>
      <c r="C22" s="186">
        <f>VLOOKUP(A22&amp;B22,'[1]EMPRESA ATIVIDADE'!$A:$G,6,FALSE)</f>
        <v>25.15</v>
      </c>
      <c r="D22" s="186">
        <f>VLOOKUP(A22&amp;B22,'[1]EMPRESA ATIVIDADE'!$A:$G,7,FALSE)</f>
        <v>4.8600000000000003</v>
      </c>
    </row>
    <row r="23" spans="1:4" ht="15.75" thickBot="1" x14ac:dyDescent="0.3">
      <c r="A23" s="182" t="s">
        <v>139</v>
      </c>
      <c r="B23" s="183"/>
      <c r="C23" s="190">
        <v>30.419759209344061</v>
      </c>
      <c r="D23" s="191">
        <v>7.0355992812219128</v>
      </c>
    </row>
    <row r="24" spans="1:4" x14ac:dyDescent="0.25">
      <c r="B24" s="182" t="s">
        <v>128</v>
      </c>
    </row>
    <row r="25" spans="1:4" x14ac:dyDescent="0.25">
      <c r="B25" s="182" t="s">
        <v>142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B13" workbookViewId="0">
      <selection activeCell="M20" sqref="M20"/>
    </sheetView>
  </sheetViews>
  <sheetFormatPr defaultRowHeight="15" x14ac:dyDescent="0.25"/>
  <cols>
    <col min="1" max="1" width="11.140625" style="1" bestFit="1" customWidth="1"/>
    <col min="2" max="2" width="15.7109375" style="1" customWidth="1"/>
    <col min="3" max="3" width="18" style="1" customWidth="1"/>
    <col min="4" max="5" width="19.5703125" style="1" customWidth="1"/>
    <col min="6" max="8" width="9.140625" style="1"/>
    <col min="9" max="9" width="13.5703125" style="1" customWidth="1"/>
    <col min="10" max="11" width="9.140625" style="1"/>
    <col min="12" max="12" width="11.140625" style="1" bestFit="1" customWidth="1"/>
    <col min="13" max="13" width="15.5703125" style="1" customWidth="1"/>
    <col min="14" max="14" width="19.28515625" style="1" customWidth="1"/>
    <col min="15" max="16" width="19.42578125" style="1" customWidth="1"/>
    <col min="17" max="17" width="9.42578125" style="1" customWidth="1"/>
    <col min="18" max="16384" width="9.140625" style="1"/>
  </cols>
  <sheetData>
    <row r="1" spans="1:6" x14ac:dyDescent="0.25">
      <c r="A1" s="406"/>
      <c r="B1" s="406"/>
      <c r="C1" s="406"/>
    </row>
    <row r="6" spans="1:6" x14ac:dyDescent="0.25">
      <c r="D6" s="200"/>
      <c r="E6" s="200"/>
      <c r="F6" s="200"/>
    </row>
    <row r="7" spans="1:6" x14ac:dyDescent="0.25">
      <c r="C7" s="200"/>
      <c r="D7" s="200"/>
      <c r="E7" s="200"/>
      <c r="F7" s="200"/>
    </row>
    <row r="8" spans="1:6" x14ac:dyDescent="0.25">
      <c r="C8" s="201"/>
      <c r="D8" s="201"/>
      <c r="E8" s="201"/>
      <c r="F8" s="201"/>
    </row>
    <row r="9" spans="1:6" x14ac:dyDescent="0.25">
      <c r="C9" s="200"/>
      <c r="D9" s="200"/>
      <c r="E9" s="200"/>
      <c r="F9" s="200"/>
    </row>
    <row r="10" spans="1:6" x14ac:dyDescent="0.25">
      <c r="C10" s="200"/>
      <c r="D10" s="200"/>
      <c r="E10" s="200"/>
      <c r="F10" s="200"/>
    </row>
    <row r="11" spans="1:6" x14ac:dyDescent="0.25">
      <c r="C11" s="200"/>
      <c r="D11" s="200"/>
      <c r="E11" s="200"/>
      <c r="F11" s="200"/>
    </row>
    <row r="19" spans="1:17" x14ac:dyDescent="0.25">
      <c r="B19" s="406" t="s">
        <v>298</v>
      </c>
      <c r="C19" s="406"/>
      <c r="D19" s="406"/>
      <c r="E19" s="406"/>
      <c r="F19" s="406"/>
      <c r="M19" s="406" t="str">
        <f>B19</f>
        <v>DOM EXPEDITO LOPES</v>
      </c>
      <c r="N19" s="406"/>
      <c r="O19" s="406"/>
      <c r="P19" s="406"/>
      <c r="Q19" s="406"/>
    </row>
    <row r="21" spans="1:17" ht="75.75" thickBot="1" x14ac:dyDescent="0.3">
      <c r="B21" s="202" t="s">
        <v>146</v>
      </c>
      <c r="C21" s="202" t="s">
        <v>147</v>
      </c>
      <c r="D21" s="202" t="s">
        <v>148</v>
      </c>
      <c r="E21" s="202" t="s">
        <v>149</v>
      </c>
      <c r="F21" s="203" t="s">
        <v>150</v>
      </c>
      <c r="H21" s="197"/>
      <c r="J21" s="197"/>
      <c r="K21" s="197"/>
      <c r="M21" s="202" t="s">
        <v>146</v>
      </c>
      <c r="N21" s="202" t="s">
        <v>147</v>
      </c>
      <c r="O21" s="202" t="s">
        <v>148</v>
      </c>
      <c r="P21" s="202" t="s">
        <v>149</v>
      </c>
      <c r="Q21" s="203" t="s">
        <v>150</v>
      </c>
    </row>
    <row r="22" spans="1:17" x14ac:dyDescent="0.25">
      <c r="A22" s="196">
        <v>1991</v>
      </c>
      <c r="B22" s="204">
        <f>VLOOKUP($B$19&amp;A22,'[1]RENDA PER CAPITA MENSAL'!$A:$I,4,FALSE)</f>
        <v>149.38</v>
      </c>
      <c r="C22" s="204">
        <f>VLOOKUP($B$19&amp;A22,'[1]RENDA PER CAPITA MENSAL'!$A:$I,5,FALSE)</f>
        <v>637.77</v>
      </c>
      <c r="D22" s="204">
        <f>VLOOKUP($B$19&amp;A22,'[1]RENDA PER CAPITA MENSAL'!$A:$I,8,FALSE)</f>
        <v>44.04</v>
      </c>
      <c r="E22" s="205">
        <f>C22/D22</f>
        <v>14.481607629427792</v>
      </c>
      <c r="F22" s="204">
        <f>VLOOKUP($B$19&amp;$A22,'[1]RENDA PER CAPITA MENSAL'!$A:$I,9,FALSE)</f>
        <v>0.53</v>
      </c>
      <c r="H22" s="197"/>
      <c r="I22" s="211">
        <v>0</v>
      </c>
      <c r="J22" s="211">
        <v>17.649999999999999</v>
      </c>
      <c r="K22" s="197"/>
      <c r="L22" s="196">
        <v>1991</v>
      </c>
      <c r="M22" s="204">
        <f>B22*1.4844878</f>
        <v>221.75278756399999</v>
      </c>
      <c r="N22" s="204">
        <f>C22*1.4844878</f>
        <v>946.7617842059999</v>
      </c>
      <c r="O22" s="205">
        <f>D22*1.4844878</f>
        <v>65.376842711999998</v>
      </c>
      <c r="P22" s="205">
        <f>N22/O22</f>
        <v>14.481607629427792</v>
      </c>
      <c r="Q22" s="205">
        <f>F22</f>
        <v>0.53</v>
      </c>
    </row>
    <row r="23" spans="1:17" x14ac:dyDescent="0.25">
      <c r="A23" s="196">
        <v>2000</v>
      </c>
      <c r="B23" s="204">
        <f>VLOOKUP($B$19&amp;A23,'[1]RENDA PER CAPITA MENSAL'!$A:$I,4,FALSE)</f>
        <v>223.02</v>
      </c>
      <c r="C23" s="204">
        <f>VLOOKUP($B$19&amp;A23,'[1]RENDA PER CAPITA MENSAL'!$A:$I,5,FALSE)</f>
        <v>1222.6500000000001</v>
      </c>
      <c r="D23" s="204">
        <f>VLOOKUP($B$19&amp;A23,'[1]RENDA PER CAPITA MENSAL'!$A:$I,8,FALSE)</f>
        <v>32.894999999999996</v>
      </c>
      <c r="E23" s="205">
        <f t="shared" ref="E23:E26" si="0">C23/D23</f>
        <v>37.168262653898779</v>
      </c>
      <c r="F23" s="204">
        <f>VLOOKUP($B$19&amp;$A23,'[1]RENDA PER CAPITA MENSAL'!$A:$I,9,FALSE)</f>
        <v>0.67</v>
      </c>
      <c r="H23" s="197"/>
      <c r="I23" s="211">
        <v>8.0399999999999991</v>
      </c>
      <c r="J23" s="211">
        <v>62.47</v>
      </c>
      <c r="K23" s="197"/>
      <c r="L23" s="196">
        <v>2000</v>
      </c>
      <c r="M23" s="204">
        <f t="shared" ref="M23:O26" si="1">B23*1.4844878</f>
        <v>331.070469156</v>
      </c>
      <c r="N23" s="204">
        <f t="shared" si="1"/>
        <v>1815.00900867</v>
      </c>
      <c r="O23" s="205">
        <f t="shared" si="1"/>
        <v>48.832226180999989</v>
      </c>
      <c r="P23" s="205">
        <f t="shared" ref="P23:P26" si="2">N23/O23</f>
        <v>37.168262653898779</v>
      </c>
      <c r="Q23" s="205">
        <f t="shared" ref="Q23:Q24" si="3">F23</f>
        <v>0.67</v>
      </c>
    </row>
    <row r="24" spans="1:17" x14ac:dyDescent="0.25">
      <c r="A24" s="196">
        <v>2010</v>
      </c>
      <c r="B24" s="204">
        <f>VLOOKUP($B$19&amp;A24,'[1]RENDA PER CAPITA MENSAL'!$A:$I,4,FALSE)</f>
        <v>300.31</v>
      </c>
      <c r="C24" s="204">
        <f>VLOOKUP($B$19&amp;A24,'[1]RENDA PER CAPITA MENSAL'!$A:$I,5,FALSE)</f>
        <v>1168.9000000000001</v>
      </c>
      <c r="D24" s="204">
        <f>VLOOKUP($B$19&amp;A24,'[1]RENDA PER CAPITA MENSAL'!$A:$I,8,FALSE)</f>
        <v>82.15</v>
      </c>
      <c r="E24" s="205">
        <f t="shared" si="0"/>
        <v>14.2288496652465</v>
      </c>
      <c r="F24" s="204">
        <f>VLOOKUP($B$19&amp;$A24,'[1]RENDA PER CAPITA MENSAL'!$A:$I,9,FALSE)</f>
        <v>0.52</v>
      </c>
      <c r="H24" s="197"/>
      <c r="I24" s="211">
        <v>26.69</v>
      </c>
      <c r="J24" s="211">
        <v>91.34</v>
      </c>
      <c r="K24" s="197"/>
      <c r="L24" s="196">
        <v>2010</v>
      </c>
      <c r="M24" s="204">
        <f t="shared" si="1"/>
        <v>445.80653121799998</v>
      </c>
      <c r="N24" s="204">
        <f t="shared" si="1"/>
        <v>1735.2177894200001</v>
      </c>
      <c r="O24" s="205">
        <f t="shared" si="1"/>
        <v>121.95067277</v>
      </c>
      <c r="P24" s="205">
        <f t="shared" si="2"/>
        <v>14.228849665246502</v>
      </c>
      <c r="Q24" s="205">
        <f t="shared" si="3"/>
        <v>0.52</v>
      </c>
    </row>
    <row r="25" spans="1:17" x14ac:dyDescent="0.25">
      <c r="A25" s="206" t="s">
        <v>259</v>
      </c>
      <c r="B25" s="204">
        <f>VLOOKUP(A25,'[1]RENDA PER CAPITA MENSAL'!$A:$I,4,FALSE)</f>
        <v>276.92</v>
      </c>
      <c r="C25" s="204">
        <f>VLOOKUP(A25,'[1]RENDA PER CAPITA MENSAL'!$A:$I,5,FALSE)</f>
        <v>1091.6099999999999</v>
      </c>
      <c r="D25" s="204">
        <f>VLOOKUP(A25,'[1]RENDA PER CAPITA MENSAL'!$A:$I,8,FALSE)</f>
        <v>69.305000000000007</v>
      </c>
      <c r="E25" s="205">
        <f t="shared" si="0"/>
        <v>15.75081162975254</v>
      </c>
      <c r="F25" s="204">
        <f>VLOOKUP($A25,'[1]RENDA PER CAPITA MENSAL'!$A:$I,9,FALSE)</f>
        <v>0.53</v>
      </c>
      <c r="H25" s="197"/>
      <c r="I25" s="197">
        <v>40.133251670378598</v>
      </c>
      <c r="J25" s="197">
        <v>118.37026726057896</v>
      </c>
      <c r="K25" s="197"/>
      <c r="L25" s="206" t="s">
        <v>145</v>
      </c>
      <c r="M25" s="204">
        <f t="shared" si="1"/>
        <v>411.08436157599999</v>
      </c>
      <c r="N25" s="204">
        <f t="shared" si="1"/>
        <v>1620.4817273579997</v>
      </c>
      <c r="O25" s="205">
        <f t="shared" si="1"/>
        <v>102.882426979</v>
      </c>
      <c r="P25" s="205">
        <f t="shared" si="2"/>
        <v>15.75081162975254</v>
      </c>
      <c r="Q25" s="205">
        <f>F25</f>
        <v>0.53</v>
      </c>
    </row>
    <row r="26" spans="1:17" ht="15.75" thickBot="1" x14ac:dyDescent="0.3">
      <c r="A26" s="207" t="s">
        <v>139</v>
      </c>
      <c r="B26" s="208">
        <v>493.60561725067481</v>
      </c>
      <c r="C26" s="208">
        <v>1893.64</v>
      </c>
      <c r="D26" s="209">
        <f>(I26+J26)/2</f>
        <v>159.66814195867016</v>
      </c>
      <c r="E26" s="209">
        <f t="shared" si="0"/>
        <v>11.859848663424453</v>
      </c>
      <c r="F26" s="208">
        <v>0.49438095238095298</v>
      </c>
      <c r="H26" s="197"/>
      <c r="I26" s="197">
        <v>103.30461814914617</v>
      </c>
      <c r="J26" s="197">
        <v>216.03166576819419</v>
      </c>
      <c r="K26" s="197"/>
      <c r="L26" s="207" t="s">
        <v>139</v>
      </c>
      <c r="M26" s="208">
        <f t="shared" si="1"/>
        <v>732.7515168200963</v>
      </c>
      <c r="N26" s="208">
        <f t="shared" si="1"/>
        <v>2811.0854775920002</v>
      </c>
      <c r="O26" s="209">
        <f t="shared" si="1"/>
        <v>237.02540878631396</v>
      </c>
      <c r="P26" s="209">
        <f t="shared" si="2"/>
        <v>11.859848663424453</v>
      </c>
      <c r="Q26" s="208">
        <v>0.49438095238095298</v>
      </c>
    </row>
    <row r="27" spans="1:17" ht="30.75" customHeight="1" x14ac:dyDescent="0.25">
      <c r="A27" s="210" t="s">
        <v>128</v>
      </c>
      <c r="H27" s="197"/>
      <c r="I27" s="197"/>
      <c r="J27" s="197"/>
      <c r="K27" s="197"/>
      <c r="L27" s="210" t="s">
        <v>151</v>
      </c>
    </row>
    <row r="28" spans="1:17" ht="45.75" customHeight="1" x14ac:dyDescent="0.25">
      <c r="A28" s="407" t="s">
        <v>152</v>
      </c>
      <c r="B28" s="407"/>
      <c r="C28" s="407"/>
      <c r="D28" s="407"/>
      <c r="E28" s="407"/>
      <c r="F28" s="407"/>
      <c r="G28" s="195"/>
      <c r="L28" s="407" t="s">
        <v>152</v>
      </c>
      <c r="M28" s="407"/>
      <c r="N28" s="407"/>
      <c r="O28" s="407"/>
      <c r="P28" s="407"/>
      <c r="Q28" s="407"/>
    </row>
    <row r="29" spans="1:17" x14ac:dyDescent="0.25">
      <c r="B29" s="195"/>
      <c r="C29" s="195"/>
      <c r="D29" s="195"/>
      <c r="E29" s="195"/>
      <c r="F29" s="195"/>
      <c r="G29" s="195"/>
      <c r="L29" s="1" t="s">
        <v>153</v>
      </c>
    </row>
    <row r="30" spans="1:17" x14ac:dyDescent="0.25">
      <c r="B30"/>
      <c r="C30"/>
      <c r="D30" s="195"/>
      <c r="E30" s="195"/>
      <c r="F30" s="195"/>
      <c r="G30" s="195"/>
    </row>
    <row r="31" spans="1:17" x14ac:dyDescent="0.25">
      <c r="B31"/>
      <c r="C31"/>
      <c r="D31" s="195"/>
      <c r="E31" s="195"/>
      <c r="F31" s="195"/>
      <c r="G31" s="195"/>
    </row>
    <row r="32" spans="1:17" ht="12" customHeight="1" x14ac:dyDescent="0.25">
      <c r="B32"/>
      <c r="C32"/>
      <c r="D32" s="195"/>
      <c r="E32" s="195"/>
      <c r="F32" s="195"/>
      <c r="G32" s="195"/>
    </row>
    <row r="33" spans="2:7" hidden="1" x14ac:dyDescent="0.25">
      <c r="B33"/>
      <c r="C33"/>
      <c r="D33" s="195"/>
      <c r="E33" s="195"/>
      <c r="F33" s="195"/>
      <c r="G33" s="195"/>
    </row>
    <row r="34" spans="2:7" hidden="1" x14ac:dyDescent="0.25">
      <c r="B34"/>
      <c r="C34"/>
    </row>
    <row r="35" spans="2:7" hidden="1" x14ac:dyDescent="0.25">
      <c r="B35"/>
      <c r="C35"/>
    </row>
    <row r="36" spans="2:7" hidden="1" x14ac:dyDescent="0.25">
      <c r="B36"/>
      <c r="C36"/>
    </row>
    <row r="37" spans="2:7" hidden="1" x14ac:dyDescent="0.25">
      <c r="B37"/>
      <c r="C37"/>
    </row>
    <row r="38" spans="2:7" hidden="1" x14ac:dyDescent="0.25">
      <c r="B38"/>
      <c r="C38"/>
    </row>
    <row r="39" spans="2:7" hidden="1" x14ac:dyDescent="0.25">
      <c r="B39"/>
      <c r="C39"/>
    </row>
    <row r="40" spans="2:7" hidden="1" x14ac:dyDescent="0.25">
      <c r="B40"/>
      <c r="C40"/>
    </row>
    <row r="41" spans="2:7" hidden="1" x14ac:dyDescent="0.25">
      <c r="B41"/>
      <c r="C41"/>
    </row>
    <row r="42" spans="2:7" x14ac:dyDescent="0.25">
      <c r="B42"/>
      <c r="C42"/>
    </row>
    <row r="43" spans="2:7" x14ac:dyDescent="0.25">
      <c r="B43"/>
      <c r="C43"/>
    </row>
  </sheetData>
  <mergeCells count="5">
    <mergeCell ref="A1:C1"/>
    <mergeCell ref="B19:F19"/>
    <mergeCell ref="M19:Q19"/>
    <mergeCell ref="A28:F28"/>
    <mergeCell ref="L28:Q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zoomScale="84" zoomScaleNormal="84" workbookViewId="0">
      <selection activeCell="H3" sqref="H3"/>
    </sheetView>
  </sheetViews>
  <sheetFormatPr defaultRowHeight="15.75" x14ac:dyDescent="0.25"/>
  <cols>
    <col min="1" max="1" width="9.140625" style="154"/>
    <col min="2" max="2" width="13.7109375" style="154" bestFit="1" customWidth="1"/>
    <col min="3" max="3" width="6.42578125" style="154" bestFit="1" customWidth="1"/>
    <col min="4" max="4" width="19.140625" style="154" customWidth="1"/>
    <col min="5" max="5" width="19.85546875" style="154" customWidth="1"/>
    <col min="6" max="6" width="16.140625" style="154" bestFit="1" customWidth="1"/>
    <col min="7" max="7" width="18.28515625" style="154" customWidth="1"/>
    <col min="8" max="8" width="9.140625" style="154" customWidth="1"/>
    <col min="9" max="9" width="28.85546875" style="154" customWidth="1"/>
    <col min="10" max="10" width="58.28515625" style="154" customWidth="1"/>
    <col min="11" max="16384" width="9.140625" style="154"/>
  </cols>
  <sheetData>
    <row r="2" spans="2:10" x14ac:dyDescent="0.25">
      <c r="B2" s="408" t="s">
        <v>154</v>
      </c>
      <c r="C2" s="408"/>
      <c r="D2" s="408"/>
      <c r="E2" s="408"/>
      <c r="F2" s="408"/>
      <c r="G2" s="408"/>
    </row>
    <row r="3" spans="2:10" ht="51.75" customHeight="1" x14ac:dyDescent="0.25">
      <c r="B3" s="212"/>
      <c r="C3" s="212"/>
      <c r="D3" s="213" t="s">
        <v>155</v>
      </c>
      <c r="E3" s="213" t="s">
        <v>156</v>
      </c>
      <c r="F3" s="213" t="s">
        <v>157</v>
      </c>
    </row>
    <row r="4" spans="2:10" x14ac:dyDescent="0.25">
      <c r="B4" s="212" t="s">
        <v>298</v>
      </c>
      <c r="C4" s="214">
        <v>1991</v>
      </c>
      <c r="D4" s="216">
        <f>VLOOKUP($B$4&amp;$C$4,[1]POBREZA!$A:$F,4,FALSE)%</f>
        <v>0.44939999999999997</v>
      </c>
      <c r="E4" s="216">
        <f>VLOOKUP($B$4&amp;$C$4,[1]POBREZA!$A:$F,6,FALSE)%</f>
        <v>0.27360000000000001</v>
      </c>
      <c r="F4" s="216">
        <f>VLOOKUP($B$4&amp;$C$4,[1]POBREZA!$A:$F,5,FALSE)%</f>
        <v>0.72299999999999998</v>
      </c>
      <c r="I4" s="215"/>
    </row>
    <row r="5" spans="2:10" x14ac:dyDescent="0.25">
      <c r="B5" s="212" t="s">
        <v>298</v>
      </c>
      <c r="C5" s="214">
        <v>2000</v>
      </c>
      <c r="D5" s="216">
        <f>VLOOKUP($B$5&amp;$C$5,[1]POBREZA!$A:$F,4,FALSE)%</f>
        <v>0.36810000000000004</v>
      </c>
      <c r="E5" s="216">
        <f>VLOOKUP($B$5&amp;$C$5,[1]POBREZA!$A:$F,6,FALSE)%</f>
        <v>0.25040000000000001</v>
      </c>
      <c r="F5" s="216">
        <f>VLOOKUP($B$5&amp;$C$5,[1]POBREZA!$A:$F,5,FALSE)%</f>
        <v>0.61850000000000005</v>
      </c>
    </row>
    <row r="6" spans="2:10" x14ac:dyDescent="0.25">
      <c r="B6" s="212" t="s">
        <v>298</v>
      </c>
      <c r="C6" s="214">
        <v>2010</v>
      </c>
      <c r="D6" s="216">
        <f>VLOOKUP($B$6&amp;$C$6,[1]POBREZA!$A:$F,4,FALSE)%</f>
        <v>0.17100000000000001</v>
      </c>
      <c r="E6" s="216">
        <f>VLOOKUP($B$6&amp;$C$6,[1]POBREZA!$A:$F,6,FALSE)%</f>
        <v>0.1782</v>
      </c>
      <c r="F6" s="216">
        <f>VLOOKUP($B$6&amp;$C$6,[1]POBREZA!$A:$F,5,FALSE)%</f>
        <v>0.34920000000000001</v>
      </c>
    </row>
    <row r="7" spans="2:10" x14ac:dyDescent="0.25">
      <c r="B7" s="212" t="s">
        <v>259</v>
      </c>
      <c r="C7" s="212"/>
      <c r="D7" s="216">
        <f>VLOOKUP($B$7,[1]POBREZA!$B:$F,3,FALSE)%</f>
        <v>0.22539999999999999</v>
      </c>
      <c r="E7" s="216">
        <f>VLOOKUP($B$7,[1]POBREZA!$B:$F,5,FALSE)%</f>
        <v>0.18969999999999998</v>
      </c>
      <c r="F7" s="216">
        <f>VLOOKUP($B$7,[1]POBREZA!$B:$F,4,FALSE)%</f>
        <v>0.41509999999999997</v>
      </c>
    </row>
    <row r="8" spans="2:10" ht="16.5" thickBot="1" x14ac:dyDescent="0.3">
      <c r="B8" s="217" t="s">
        <v>139</v>
      </c>
      <c r="C8" s="217"/>
      <c r="D8" s="218">
        <v>0.113414159928122</v>
      </c>
      <c r="E8" s="231">
        <f>F8-D8</f>
        <v>0.118651572327045</v>
      </c>
      <c r="F8" s="218">
        <v>0.232065732255167</v>
      </c>
    </row>
    <row r="9" spans="2:10" x14ac:dyDescent="0.25">
      <c r="B9" s="212" t="s">
        <v>128</v>
      </c>
      <c r="C9" s="212"/>
      <c r="D9" s="212"/>
      <c r="E9" s="212"/>
      <c r="F9" s="212"/>
      <c r="G9" s="212"/>
    </row>
    <row r="10" spans="2:10" x14ac:dyDescent="0.25">
      <c r="B10" s="212"/>
      <c r="C10" s="212"/>
      <c r="D10" s="212"/>
      <c r="E10" s="219"/>
      <c r="F10" s="212"/>
      <c r="G10" s="212"/>
    </row>
    <row r="11" spans="2:10" x14ac:dyDescent="0.25">
      <c r="E11" s="220"/>
    </row>
    <row r="12" spans="2:10" ht="16.5" thickBot="1" x14ac:dyDescent="0.3">
      <c r="E12" s="220"/>
      <c r="I12" s="409" t="s">
        <v>158</v>
      </c>
      <c r="J12" s="409"/>
    </row>
    <row r="13" spans="2:10" ht="60" x14ac:dyDescent="0.25">
      <c r="I13" s="221" t="s">
        <v>159</v>
      </c>
      <c r="J13" s="221" t="s">
        <v>160</v>
      </c>
    </row>
    <row r="14" spans="2:10" ht="60" x14ac:dyDescent="0.25">
      <c r="I14" s="222" t="s">
        <v>161</v>
      </c>
      <c r="J14" s="222" t="s">
        <v>162</v>
      </c>
    </row>
    <row r="15" spans="2:10" ht="90.75" thickBot="1" x14ac:dyDescent="0.3">
      <c r="I15" s="223" t="s">
        <v>163</v>
      </c>
      <c r="J15" s="222" t="s">
        <v>164</v>
      </c>
    </row>
    <row r="16" spans="2:10" x14ac:dyDescent="0.25">
      <c r="B16" s="224"/>
      <c r="C16" s="224"/>
      <c r="D16" s="224"/>
      <c r="E16" s="224"/>
      <c r="F16" s="224"/>
    </row>
    <row r="17" spans="2:7" x14ac:dyDescent="0.25">
      <c r="B17" s="224"/>
      <c r="C17" s="224"/>
      <c r="D17" s="224"/>
      <c r="E17" s="224"/>
      <c r="F17" s="224"/>
    </row>
    <row r="18" spans="2:7" x14ac:dyDescent="0.25">
      <c r="B18" s="224"/>
      <c r="C18" s="224"/>
      <c r="D18" s="224"/>
      <c r="E18" s="224"/>
      <c r="F18" s="224"/>
    </row>
    <row r="19" spans="2:7" x14ac:dyDescent="0.25">
      <c r="B19" s="224"/>
      <c r="C19" s="224"/>
      <c r="D19" s="224"/>
      <c r="E19" s="224"/>
      <c r="F19" s="224"/>
    </row>
    <row r="20" spans="2:7" x14ac:dyDescent="0.25">
      <c r="B20" s="225"/>
      <c r="C20" s="225" t="s">
        <v>154</v>
      </c>
      <c r="D20" s="225"/>
      <c r="E20" s="224"/>
      <c r="F20" s="225"/>
      <c r="G20" s="226"/>
    </row>
    <row r="21" spans="2:7" ht="31.5" x14ac:dyDescent="0.25">
      <c r="B21" s="224"/>
      <c r="C21" s="224"/>
      <c r="D21" s="227" t="str">
        <f>E3</f>
        <v>DEMAIS POBRES</v>
      </c>
      <c r="E21" s="227" t="s">
        <v>155</v>
      </c>
      <c r="F21" s="224"/>
    </row>
    <row r="22" spans="2:7" x14ac:dyDescent="0.25">
      <c r="B22" s="224" t="s">
        <v>138</v>
      </c>
      <c r="C22" s="228">
        <v>1991</v>
      </c>
      <c r="D22" s="229">
        <f>E4</f>
        <v>0.27360000000000001</v>
      </c>
      <c r="E22" s="230">
        <f>D4</f>
        <v>0.44939999999999997</v>
      </c>
      <c r="F22" s="224"/>
    </row>
    <row r="23" spans="2:7" x14ac:dyDescent="0.25">
      <c r="B23" s="224" t="s">
        <v>138</v>
      </c>
      <c r="C23" s="228">
        <v>2000</v>
      </c>
      <c r="D23" s="229">
        <f>E5</f>
        <v>0.25040000000000001</v>
      </c>
      <c r="E23" s="230">
        <f>D5</f>
        <v>0.36810000000000004</v>
      </c>
      <c r="F23" s="224"/>
    </row>
    <row r="24" spans="2:7" x14ac:dyDescent="0.25">
      <c r="B24" s="224" t="s">
        <v>138</v>
      </c>
      <c r="C24" s="228">
        <v>2010</v>
      </c>
      <c r="D24" s="229">
        <f>E6</f>
        <v>0.1782</v>
      </c>
      <c r="E24" s="230">
        <f>D6</f>
        <v>0.17100000000000001</v>
      </c>
      <c r="F24" s="224"/>
    </row>
    <row r="25" spans="2:7" x14ac:dyDescent="0.25">
      <c r="B25" s="224" t="s">
        <v>128</v>
      </c>
      <c r="C25" s="224"/>
      <c r="D25" s="224"/>
      <c r="E25" s="224"/>
      <c r="F25" s="224"/>
      <c r="G25" s="212"/>
    </row>
    <row r="26" spans="2:7" x14ac:dyDescent="0.25">
      <c r="B26" s="224"/>
      <c r="C26" s="224"/>
      <c r="D26" s="224"/>
      <c r="E26" s="224"/>
      <c r="F26" s="224"/>
    </row>
  </sheetData>
  <mergeCells count="2">
    <mergeCell ref="B2:G2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9" zoomScaleNormal="89" workbookViewId="0">
      <selection activeCell="D4" sqref="D4"/>
    </sheetView>
  </sheetViews>
  <sheetFormatPr defaultRowHeight="15" x14ac:dyDescent="0.25"/>
  <cols>
    <col min="1" max="1" width="11.7109375" style="1" bestFit="1" customWidth="1"/>
    <col min="2" max="2" width="9.140625" style="1"/>
    <col min="3" max="3" width="18.140625" style="1" customWidth="1"/>
    <col min="4" max="4" width="17.28515625" style="1" customWidth="1"/>
    <col min="5" max="5" width="14.7109375" style="1" customWidth="1"/>
    <col min="6" max="6" width="15.85546875" style="1" customWidth="1"/>
    <col min="7" max="7" width="9.140625" style="1"/>
    <col min="8" max="8" width="26.42578125" style="1" bestFit="1" customWidth="1"/>
    <col min="9" max="9" width="60.140625" style="1" customWidth="1"/>
    <col min="10" max="10" width="9.140625" style="1"/>
    <col min="11" max="11" width="9.140625" style="1" customWidth="1"/>
    <col min="12" max="16384" width="9.140625" style="1"/>
  </cols>
  <sheetData>
    <row r="1" spans="1:9" x14ac:dyDescent="0.25">
      <c r="C1" s="410" t="s">
        <v>165</v>
      </c>
      <c r="D1" s="410" t="s">
        <v>166</v>
      </c>
      <c r="E1" s="410" t="s">
        <v>167</v>
      </c>
      <c r="F1" s="412" t="s">
        <v>168</v>
      </c>
    </row>
    <row r="2" spans="1:9" ht="27" customHeight="1" thickBot="1" x14ac:dyDescent="0.3">
      <c r="C2" s="411"/>
      <c r="D2" s="411"/>
      <c r="E2" s="411"/>
      <c r="F2" s="413"/>
    </row>
    <row r="3" spans="1:9" x14ac:dyDescent="0.25">
      <c r="A3" s="35" t="s">
        <v>298</v>
      </c>
      <c r="B3" s="196">
        <v>1991</v>
      </c>
      <c r="C3" s="232">
        <f>VLOOKUP(A3&amp;B3,'[1]ESPERANÇA DE VIDA'!$A:$G,4,FALSE)</f>
        <v>67.040000000000006</v>
      </c>
      <c r="D3" s="232">
        <f>VLOOKUP($A$3&amp;$B3,'[1]ESPERANÇA DE VIDA'!$A:$G,5,FALSE)</f>
        <v>5.04</v>
      </c>
      <c r="E3" s="232">
        <f>VLOOKUP($A$3&amp;$B3,'[1]ESPERANÇA DE VIDA'!$A:$G,6,FALSE)</f>
        <v>61.38</v>
      </c>
      <c r="F3" s="232">
        <f>VLOOKUP($A$3&amp;$B3,'[1]ESPERANÇA DE VIDA'!$A:$G,7,FALSE)</f>
        <v>72.28</v>
      </c>
    </row>
    <row r="4" spans="1:9" x14ac:dyDescent="0.25">
      <c r="A4" s="35" t="s">
        <v>298</v>
      </c>
      <c r="B4" s="196">
        <v>2000</v>
      </c>
      <c r="C4" s="232">
        <f>VLOOKUP($A$4&amp;$B$4,'[1]ESPERANÇA DE VIDA'!$A:$G,4,FALSE)</f>
        <v>67.819999999999993</v>
      </c>
      <c r="D4" s="232">
        <f>VLOOKUP($A$4&amp;$B$4,'[1]ESPERANÇA DE VIDA'!$A:$G,5,FALSE)</f>
        <v>6.25</v>
      </c>
      <c r="E4" s="232">
        <f>VLOOKUP($A$4&amp;$B$4,'[1]ESPERANÇA DE VIDA'!$A:$G,6,FALSE)</f>
        <v>62.82</v>
      </c>
      <c r="F4" s="232">
        <f>VLOOKUP($A$4&amp;$B$4,'[1]ESPERANÇA DE VIDA'!$A:$G,7,FALSE)</f>
        <v>58.14</v>
      </c>
    </row>
    <row r="5" spans="1:9" x14ac:dyDescent="0.25">
      <c r="A5" s="35" t="s">
        <v>298</v>
      </c>
      <c r="B5" s="196">
        <v>2010</v>
      </c>
      <c r="C5" s="232">
        <f>VLOOKUP($A$5&amp;$B$5,'[1]ESPERANÇA DE VIDA'!$A:$G,4,FALSE)</f>
        <v>82.99</v>
      </c>
      <c r="D5" s="232">
        <f>VLOOKUP($A$5&amp;$B$5,'[1]ESPERANÇA DE VIDA'!$A:$G,5,FALSE)</f>
        <v>7.7</v>
      </c>
      <c r="E5" s="232">
        <f>VLOOKUP($A$5&amp;$B$5,'[1]ESPERANÇA DE VIDA'!$A:$G,6,FALSE)</f>
        <v>70.69</v>
      </c>
      <c r="F5" s="232">
        <f>VLOOKUP($A$5&amp;$B$5,'[1]ESPERANÇA DE VIDA'!$A:$G,7,FALSE)</f>
        <v>46.43</v>
      </c>
    </row>
    <row r="6" spans="1:9" x14ac:dyDescent="0.25">
      <c r="A6" s="1" t="s">
        <v>259</v>
      </c>
      <c r="C6" s="232">
        <f>VLOOKUP($A$6,'[1]ESPERANÇA DE VIDA'!$B:$G,3,FALSE)</f>
        <v>82.19</v>
      </c>
      <c r="D6" s="232">
        <f>VLOOKUP($A$6,'[1]ESPERANÇA DE VIDA'!$B:$G,4,FALSE)</f>
        <v>8.9</v>
      </c>
      <c r="E6" s="232">
        <f>VLOOKUP($A$6,'[1]ESPERANÇA DE VIDA'!$B:$G,5,FALSE)</f>
        <v>70.25</v>
      </c>
      <c r="F6" s="232">
        <f>VLOOKUP($A$6,'[1]ESPERANÇA DE VIDA'!$B:$G,6,FALSE)</f>
        <v>57.39</v>
      </c>
    </row>
    <row r="7" spans="1:9" ht="15.75" thickBot="1" x14ac:dyDescent="0.3">
      <c r="A7" s="1" t="s">
        <v>139</v>
      </c>
      <c r="C7" s="233">
        <v>82.754873315363838</v>
      </c>
      <c r="D7" s="233">
        <v>8.397333333333302</v>
      </c>
      <c r="E7" s="233">
        <v>73.088995507637051</v>
      </c>
      <c r="F7" s="233">
        <v>51.485717879604685</v>
      </c>
    </row>
    <row r="9" spans="1:9" ht="15.75" thickBot="1" x14ac:dyDescent="0.3">
      <c r="H9" s="409" t="s">
        <v>158</v>
      </c>
      <c r="I9" s="409"/>
    </row>
    <row r="10" spans="1:9" ht="60" x14ac:dyDescent="0.25">
      <c r="H10" s="234" t="s">
        <v>169</v>
      </c>
      <c r="I10" s="221" t="s">
        <v>170</v>
      </c>
    </row>
    <row r="13" spans="1:9" ht="60" x14ac:dyDescent="0.25">
      <c r="H13" s="235" t="s">
        <v>171</v>
      </c>
      <c r="I13" s="235" t="s">
        <v>172</v>
      </c>
    </row>
    <row r="14" spans="1:9" ht="45" x14ac:dyDescent="0.25">
      <c r="H14" s="235" t="s">
        <v>173</v>
      </c>
      <c r="I14" s="235" t="s">
        <v>174</v>
      </c>
    </row>
    <row r="15" spans="1:9" ht="30.75" thickBot="1" x14ac:dyDescent="0.3">
      <c r="H15" s="236" t="s">
        <v>175</v>
      </c>
      <c r="I15" s="223" t="s">
        <v>176</v>
      </c>
    </row>
    <row r="17" spans="1:2" x14ac:dyDescent="0.25">
      <c r="B17" s="200"/>
    </row>
    <row r="21" spans="1:2" x14ac:dyDescent="0.25">
      <c r="A21" s="200"/>
    </row>
    <row r="22" spans="1:2" x14ac:dyDescent="0.25">
      <c r="A22" s="200"/>
    </row>
    <row r="23" spans="1:2" x14ac:dyDescent="0.25">
      <c r="A23" s="200"/>
    </row>
  </sheetData>
  <mergeCells count="5">
    <mergeCell ref="C1:C2"/>
    <mergeCell ref="D1:D2"/>
    <mergeCell ref="E1:E2"/>
    <mergeCell ref="F1:F2"/>
    <mergeCell ref="H9:I9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89" zoomScaleNormal="89" workbookViewId="0">
      <selection activeCell="J4" sqref="J4"/>
    </sheetView>
  </sheetViews>
  <sheetFormatPr defaultRowHeight="15" x14ac:dyDescent="0.25"/>
  <cols>
    <col min="1" max="1" width="20.28515625" style="1" bestFit="1" customWidth="1"/>
    <col min="2" max="9" width="9.140625" style="1"/>
    <col min="10" max="10" width="19" style="1" bestFit="1" customWidth="1"/>
    <col min="11" max="11" width="9.140625" style="1"/>
    <col min="12" max="12" width="11.140625" style="1" bestFit="1" customWidth="1"/>
    <col min="13" max="13" width="11.28515625" style="1" bestFit="1" customWidth="1"/>
    <col min="14" max="16384" width="9.140625" style="1"/>
  </cols>
  <sheetData>
    <row r="1" spans="1:13" x14ac:dyDescent="0.25">
      <c r="A1" s="406" t="s">
        <v>177</v>
      </c>
      <c r="B1" s="406"/>
      <c r="C1" s="406"/>
      <c r="D1" s="406"/>
      <c r="E1" s="406"/>
      <c r="L1" s="414" t="s">
        <v>178</v>
      </c>
      <c r="M1" s="414"/>
    </row>
    <row r="2" spans="1:13" ht="15.75" thickBot="1" x14ac:dyDescent="0.3">
      <c r="A2" s="198" t="s">
        <v>298</v>
      </c>
      <c r="B2" s="198"/>
      <c r="C2" s="198"/>
      <c r="D2" s="198"/>
      <c r="E2" s="198"/>
      <c r="L2" s="237" t="s">
        <v>179</v>
      </c>
      <c r="M2" s="237" t="s">
        <v>180</v>
      </c>
    </row>
    <row r="3" spans="1:13" x14ac:dyDescent="0.25">
      <c r="A3" s="238">
        <v>2009</v>
      </c>
      <c r="B3" s="238">
        <v>2010</v>
      </c>
      <c r="C3" s="238">
        <v>2011</v>
      </c>
      <c r="D3" s="238">
        <v>2012</v>
      </c>
      <c r="E3" s="238">
        <v>2013</v>
      </c>
      <c r="J3" s="325" t="s">
        <v>298</v>
      </c>
      <c r="K3" s="199">
        <v>1991</v>
      </c>
      <c r="L3" s="232">
        <f>VLOOKUP($J$3&amp;K3,'[1]Mort Inf Desnutr'!$A:$G,6,FALSE)</f>
        <v>59.34</v>
      </c>
      <c r="M3" s="232">
        <f>VLOOKUP($J$3&amp;K3,'[1]Mort Inf Desnutr'!$A:$G,7,FALSE)</f>
        <v>78.08</v>
      </c>
    </row>
    <row r="4" spans="1:13" ht="15.75" thickBot="1" x14ac:dyDescent="0.3">
      <c r="A4" s="239">
        <f>VLOOKUP($A$2&amp;A$3,'[1]Mort Inf Desnutr'!$A:$G,4,FALSE)</f>
        <v>42.1</v>
      </c>
      <c r="B4" s="239">
        <f>VLOOKUP($A$2&amp;B$3,'[1]Mort Inf Desnutr'!$A:$G,4,FALSE)</f>
        <v>12.5</v>
      </c>
      <c r="C4" s="239">
        <f>VLOOKUP($A$2&amp;C$3,'[1]Mort Inf Desnutr'!$A:$G,4,FALSE)</f>
        <v>11.6</v>
      </c>
      <c r="D4" s="239">
        <f>VLOOKUP($A$2&amp;D$3,'[1]Mort Inf Desnutr'!$A:$G,4,FALSE)</f>
        <v>13.5</v>
      </c>
      <c r="E4" s="239">
        <f>VLOOKUP($A$2&amp;E$3,'[1]Mort Inf Desnutr'!$A:$G,4,FALSE)</f>
        <v>33.700000000000003</v>
      </c>
      <c r="J4" s="325" t="s">
        <v>298</v>
      </c>
      <c r="K4" s="199">
        <v>2000</v>
      </c>
      <c r="L4" s="232">
        <f>VLOOKUP($J$3&amp;K4,'[1]Mort Inf Desnutr'!$A:$G,6,FALSE)</f>
        <v>50.18</v>
      </c>
      <c r="M4" s="232">
        <f>VLOOKUP($J$3&amp;K4,'[1]Mort Inf Desnutr'!$A:$G,7,FALSE)</f>
        <v>64.39</v>
      </c>
    </row>
    <row r="5" spans="1:13" x14ac:dyDescent="0.25">
      <c r="A5" s="46" t="s">
        <v>181</v>
      </c>
      <c r="J5" s="325" t="s">
        <v>298</v>
      </c>
      <c r="K5" s="199">
        <v>2010</v>
      </c>
      <c r="L5" s="232">
        <f>VLOOKUP(J5&amp;K5,'[1]Mort Inf Desnutr'!$A:$G,6,FALSE)</f>
        <v>25.8</v>
      </c>
      <c r="M5" s="232">
        <f>VLOOKUP($J$3&amp;K5,'[1]Mort Inf Desnutr'!$A:$G,7,FALSE)</f>
        <v>27.85</v>
      </c>
    </row>
    <row r="6" spans="1:13" x14ac:dyDescent="0.25">
      <c r="A6" s="1" t="s">
        <v>182</v>
      </c>
      <c r="J6" s="1" t="s">
        <v>259</v>
      </c>
      <c r="L6" s="232">
        <f>VLOOKUP($J$6,'[1]Mort Inf Desnutr'!$B:$G,5,FALSE)</f>
        <v>27.19</v>
      </c>
      <c r="M6" s="232">
        <f>VLOOKUP($J$6,'[1]Mort Inf Desnutr'!$B:$G,6,FALSE)</f>
        <v>29.33</v>
      </c>
    </row>
    <row r="7" spans="1:13" ht="15.75" thickBot="1" x14ac:dyDescent="0.3">
      <c r="J7" s="1" t="s">
        <v>139</v>
      </c>
      <c r="L7" s="233">
        <v>19.246982929020717</v>
      </c>
      <c r="M7" s="233">
        <v>21.533290206648719</v>
      </c>
    </row>
    <row r="8" spans="1:13" x14ac:dyDescent="0.25">
      <c r="C8" s="86"/>
      <c r="D8" s="86"/>
      <c r="E8" s="86"/>
      <c r="F8" s="86"/>
      <c r="G8" s="86"/>
      <c r="L8" s="1" t="s">
        <v>128</v>
      </c>
    </row>
    <row r="22" spans="1:7" x14ac:dyDescent="0.25">
      <c r="A22" s="415" t="s">
        <v>158</v>
      </c>
      <c r="B22" s="416"/>
      <c r="C22" s="416"/>
      <c r="D22" s="416"/>
      <c r="E22" s="416"/>
      <c r="F22" s="416"/>
      <c r="G22" s="416"/>
    </row>
    <row r="23" spans="1:7" ht="36.75" customHeight="1" x14ac:dyDescent="0.25">
      <c r="A23" s="240" t="s">
        <v>183</v>
      </c>
      <c r="B23" s="417" t="s">
        <v>184</v>
      </c>
      <c r="C23" s="417"/>
      <c r="D23" s="417"/>
      <c r="E23" s="417"/>
      <c r="F23" s="417"/>
      <c r="G23" s="417"/>
    </row>
    <row r="24" spans="1:7" ht="42" customHeight="1" x14ac:dyDescent="0.25">
      <c r="A24" s="235" t="s">
        <v>185</v>
      </c>
      <c r="B24" s="417" t="s">
        <v>186</v>
      </c>
      <c r="C24" s="417"/>
      <c r="D24" s="417"/>
      <c r="E24" s="417"/>
      <c r="F24" s="417"/>
      <c r="G24" s="417"/>
    </row>
  </sheetData>
  <mergeCells count="5">
    <mergeCell ref="A1:E1"/>
    <mergeCell ref="L1:M1"/>
    <mergeCell ref="A22:G22"/>
    <mergeCell ref="B23:G23"/>
    <mergeCell ref="B24:G24"/>
  </mergeCells>
  <pageMargins left="0.511811024" right="0.511811024" top="0.78740157499999996" bottom="0.78740157499999996" header="0.31496062000000002" footer="0.31496062000000002"/>
  <pageSetup paperSize="9" scale="8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zoomScale="86" zoomScaleNormal="86" workbookViewId="0">
      <selection activeCell="C3" sqref="C3"/>
    </sheetView>
  </sheetViews>
  <sheetFormatPr defaultRowHeight="15" x14ac:dyDescent="0.25"/>
  <cols>
    <col min="1" max="1" width="20.28515625" style="1" bestFit="1" customWidth="1"/>
    <col min="2" max="16384" width="9.140625" style="1"/>
  </cols>
  <sheetData>
    <row r="2" spans="1:8" x14ac:dyDescent="0.25">
      <c r="C2" s="406" t="s">
        <v>298</v>
      </c>
      <c r="D2" s="406"/>
      <c r="E2" s="406"/>
      <c r="F2" s="406"/>
      <c r="G2" s="406"/>
      <c r="H2" s="241"/>
    </row>
    <row r="3" spans="1:8" x14ac:dyDescent="0.25">
      <c r="C3" s="238">
        <v>2009</v>
      </c>
      <c r="D3" s="238">
        <v>2010</v>
      </c>
      <c r="E3" s="238">
        <v>2011</v>
      </c>
      <c r="F3" s="238">
        <v>2012</v>
      </c>
      <c r="G3" s="238">
        <v>2013</v>
      </c>
      <c r="H3" s="238">
        <v>2014</v>
      </c>
    </row>
    <row r="4" spans="1:8" ht="15.75" thickBot="1" x14ac:dyDescent="0.3">
      <c r="A4" s="1" t="s">
        <v>116</v>
      </c>
      <c r="C4" s="151">
        <f>VLOOKUP($C$2&amp;C3,'[1]Mort Inf Desnutr'!$A:$G,5,FALSE)/100</f>
        <v>2.1000000000000001E-2</v>
      </c>
      <c r="D4" s="151">
        <f>VLOOKUP($C$2&amp;D3,'[1]Mort Inf Desnutr'!$A:$G,5,FALSE)/100</f>
        <v>2.1000000000000001E-2</v>
      </c>
      <c r="E4" s="151">
        <f>VLOOKUP($C$2&amp;E3,'[1]Mort Inf Desnutr'!$A:$G,5,FALSE)/100</f>
        <v>1.9E-2</v>
      </c>
      <c r="F4" s="151">
        <f>VLOOKUP($C$2&amp;F3,'[1]Mort Inf Desnutr'!$A:$G,5,FALSE)/100</f>
        <v>9.0000000000000011E-3</v>
      </c>
      <c r="G4" s="151">
        <f>VLOOKUP($C$2&amp;G3,'[1]Mort Inf Desnutr'!$A:$G,5,FALSE)/100</f>
        <v>5.0000000000000001E-3</v>
      </c>
      <c r="H4" s="151">
        <f>VLOOKUP($C$2&amp;H3,'[1]Mort Inf Desnutr'!$A:$G,5,FALSE)/100</f>
        <v>5.0000000000000001E-3</v>
      </c>
    </row>
    <row r="5" spans="1:8" x14ac:dyDescent="0.25">
      <c r="C5" s="46" t="s">
        <v>181</v>
      </c>
    </row>
    <row r="8" spans="1:8" x14ac:dyDescent="0.25">
      <c r="C8" s="87"/>
      <c r="D8" s="87"/>
      <c r="E8" s="87"/>
      <c r="F8" s="87"/>
      <c r="G8" s="87"/>
      <c r="H8" s="87"/>
    </row>
    <row r="17" spans="10:10" x14ac:dyDescent="0.25">
      <c r="J17" s="1" t="s">
        <v>29</v>
      </c>
    </row>
  </sheetData>
  <mergeCells count="1">
    <mergeCell ref="C2:G2"/>
  </mergeCells>
  <pageMargins left="0.511811024" right="0.511811024" top="0.78740157499999996" bottom="0.78740157499999996" header="0.31496062000000002" footer="0.31496062000000002"/>
  <pageSetup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4" zoomScaleNormal="84" workbookViewId="0">
      <selection activeCell="D11" sqref="D11"/>
    </sheetView>
  </sheetViews>
  <sheetFormatPr defaultRowHeight="15" x14ac:dyDescent="0.25"/>
  <cols>
    <col min="1" max="1" width="19.42578125" style="244" bestFit="1" customWidth="1"/>
    <col min="2" max="3" width="9.140625" style="244"/>
    <col min="4" max="4" width="15.28515625" style="244" bestFit="1" customWidth="1"/>
    <col min="5" max="5" width="9.140625" style="244"/>
    <col min="6" max="6" width="9.140625" style="160"/>
    <col min="7" max="7" width="47.85546875" style="244" customWidth="1"/>
    <col min="8" max="8" width="69" style="244" customWidth="1"/>
    <col min="9" max="16384" width="9.140625" style="244"/>
  </cols>
  <sheetData>
    <row r="1" spans="1:8" x14ac:dyDescent="0.25">
      <c r="A1" s="418" t="s">
        <v>187</v>
      </c>
      <c r="B1" s="418"/>
      <c r="C1" s="418"/>
      <c r="D1" s="418"/>
      <c r="E1" s="418"/>
      <c r="F1" s="244"/>
    </row>
    <row r="2" spans="1:8" x14ac:dyDescent="0.25">
      <c r="A2" s="245"/>
      <c r="B2" s="245"/>
      <c r="C2" s="245"/>
      <c r="D2" s="245"/>
      <c r="E2" s="245"/>
      <c r="F2" s="244"/>
    </row>
    <row r="3" spans="1:8" ht="15.75" thickBot="1" x14ac:dyDescent="0.3">
      <c r="C3" s="183" t="s">
        <v>188</v>
      </c>
      <c r="D3" s="183" t="s">
        <v>189</v>
      </c>
      <c r="E3" s="246" t="s">
        <v>190</v>
      </c>
      <c r="F3" s="244"/>
    </row>
    <row r="4" spans="1:8" x14ac:dyDescent="0.25">
      <c r="A4" s="182" t="s">
        <v>298</v>
      </c>
      <c r="B4" s="185">
        <v>1991</v>
      </c>
      <c r="C4" s="247">
        <f>VLOOKUP(A4&amp;B4,'[1]ÁGUA LUZ ESGOTO'!$A:$F,4,FALSE)%</f>
        <v>0.77510000000000001</v>
      </c>
      <c r="D4" s="247">
        <f>VLOOKUP(A4&amp;B4,'[1]ÁGUA LUZ ESGOTO'!$A:$F,5,FALSE)%</f>
        <v>0.25489999999999996</v>
      </c>
      <c r="E4" s="247">
        <f>VLOOKUP(A4&amp;B4,'[1]ÁGUA LUZ ESGOTO'!$A:$F,6,FALSE)%</f>
        <v>6.0199999999999997E-2</v>
      </c>
      <c r="F4" s="244"/>
    </row>
    <row r="5" spans="1:8" x14ac:dyDescent="0.25">
      <c r="A5" s="182" t="s">
        <v>298</v>
      </c>
      <c r="B5" s="185">
        <v>2000</v>
      </c>
      <c r="C5" s="247">
        <f>VLOOKUP(A5&amp;B5,'[1]ÁGUA LUZ ESGOTO'!$A:$F,4,FALSE)%</f>
        <v>0.9778</v>
      </c>
      <c r="D5" s="247">
        <f>VLOOKUP(A5&amp;B5,'[1]ÁGUA LUZ ESGOTO'!$A:$F,5,FALSE)%</f>
        <v>2.9500000000000002E-2</v>
      </c>
      <c r="E5" s="247">
        <f>VLOOKUP(A5&amp;B5,'[1]ÁGUA LUZ ESGOTO'!$A:$F,6,FALSE)%</f>
        <v>0.53159999999999996</v>
      </c>
      <c r="F5" s="244"/>
    </row>
    <row r="6" spans="1:8" x14ac:dyDescent="0.25">
      <c r="A6" s="182" t="s">
        <v>298</v>
      </c>
      <c r="B6" s="185">
        <v>2010</v>
      </c>
      <c r="C6" s="247">
        <f>VLOOKUP(A6&amp;B6,'[1]ÁGUA LUZ ESGOTO'!$A:$F,4,FALSE)%</f>
        <v>0.99370000000000003</v>
      </c>
      <c r="D6" s="247">
        <f>VLOOKUP(A6&amp;B6,'[1]ÁGUA LUZ ESGOTO'!$A:$F,5,FALSE)%</f>
        <v>6.1799999999999994E-2</v>
      </c>
      <c r="E6" s="247">
        <f>VLOOKUP(A6&amp;B6,'[1]ÁGUA LUZ ESGOTO'!$A:$F,6,FALSE)%</f>
        <v>0.93180000000000007</v>
      </c>
      <c r="F6" s="244"/>
    </row>
    <row r="7" spans="1:8" x14ac:dyDescent="0.25">
      <c r="A7" s="182" t="s">
        <v>259</v>
      </c>
      <c r="B7" s="182"/>
      <c r="C7" s="247">
        <f>VLOOKUP(A7,'[1]ÁGUA LUZ ESGOTO'!$B:$F,3,FALSE)%</f>
        <v>0.95786008918617549</v>
      </c>
      <c r="D7" s="247">
        <f>VLOOKUP(A7,'[1]ÁGUA LUZ ESGOTO'!$B:$F,4,FALSE)%</f>
        <v>0.17733182831661101</v>
      </c>
      <c r="E7" s="247">
        <f>VLOOKUP(A7,'[1]ÁGUA LUZ ESGOTO'!$B:$F,5,FALSE)%</f>
        <v>0.88949124860646367</v>
      </c>
      <c r="F7" s="244"/>
    </row>
    <row r="8" spans="1:8" ht="15.75" thickBot="1" x14ac:dyDescent="0.3">
      <c r="A8" s="183" t="s">
        <v>139</v>
      </c>
      <c r="B8" s="183"/>
      <c r="C8" s="248">
        <v>0.97189613656783203</v>
      </c>
      <c r="D8" s="248">
        <v>9.1999999999999998E-2</v>
      </c>
      <c r="E8" s="248">
        <v>0.9405</v>
      </c>
      <c r="F8" s="244"/>
    </row>
    <row r="9" spans="1:8" x14ac:dyDescent="0.25">
      <c r="A9" s="182" t="s">
        <v>128</v>
      </c>
      <c r="B9" s="182"/>
      <c r="C9" s="182"/>
      <c r="D9" s="182"/>
      <c r="E9" s="182"/>
    </row>
    <row r="10" spans="1:8" x14ac:dyDescent="0.25">
      <c r="A10" s="182"/>
      <c r="B10" s="182"/>
      <c r="C10" s="182"/>
      <c r="D10" s="182"/>
      <c r="E10" s="182"/>
    </row>
    <row r="11" spans="1:8" ht="116.25" customHeight="1" x14ac:dyDescent="0.25">
      <c r="A11" s="182"/>
      <c r="B11" s="182"/>
      <c r="C11" s="182"/>
      <c r="D11" s="182"/>
      <c r="E11" s="182"/>
    </row>
    <row r="12" spans="1:8" ht="15.75" thickBot="1" x14ac:dyDescent="0.3">
      <c r="G12" s="409" t="s">
        <v>158</v>
      </c>
      <c r="H12" s="409"/>
    </row>
    <row r="13" spans="1:8" ht="105" x14ac:dyDescent="0.25">
      <c r="G13" s="221" t="s">
        <v>191</v>
      </c>
      <c r="H13" s="221" t="s">
        <v>192</v>
      </c>
    </row>
    <row r="14" spans="1:8" ht="60" x14ac:dyDescent="0.25">
      <c r="G14" s="222" t="s">
        <v>193</v>
      </c>
      <c r="H14" s="222" t="s">
        <v>194</v>
      </c>
    </row>
    <row r="15" spans="1:8" ht="90.75" thickBot="1" x14ac:dyDescent="0.3">
      <c r="D15" s="249"/>
      <c r="F15" s="244"/>
      <c r="G15" s="223" t="s">
        <v>195</v>
      </c>
      <c r="H15" s="223" t="s">
        <v>196</v>
      </c>
    </row>
    <row r="16" spans="1:8" x14ac:dyDescent="0.25">
      <c r="D16" s="249"/>
      <c r="E16" s="249"/>
      <c r="F16" s="244"/>
    </row>
    <row r="17" spans="4:6" x14ac:dyDescent="0.25">
      <c r="D17" s="249"/>
      <c r="E17" s="250"/>
      <c r="F17" s="244"/>
    </row>
  </sheetData>
  <mergeCells count="2">
    <mergeCell ref="A1:E1"/>
    <mergeCell ref="G12:H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C1" sqref="C1:E1"/>
    </sheetView>
  </sheetViews>
  <sheetFormatPr defaultRowHeight="15" x14ac:dyDescent="0.25"/>
  <cols>
    <col min="1" max="1" width="9.140625" style="1"/>
    <col min="2" max="2" width="23.140625" style="1" customWidth="1"/>
    <col min="3" max="3" width="19.42578125" style="1" customWidth="1"/>
    <col min="4" max="4" width="18.7109375" style="1" customWidth="1"/>
    <col min="5" max="5" width="15.85546875" style="1" customWidth="1"/>
    <col min="6" max="6" width="19.7109375" style="1" customWidth="1"/>
    <col min="7" max="7" width="18" style="1" customWidth="1"/>
    <col min="8" max="8" width="22.28515625" style="1" customWidth="1"/>
    <col min="9" max="16384" width="9.140625" style="1"/>
  </cols>
  <sheetData>
    <row r="1" spans="2:8" x14ac:dyDescent="0.25">
      <c r="C1" s="406" t="s">
        <v>298</v>
      </c>
      <c r="D1" s="406"/>
      <c r="E1" s="406"/>
    </row>
    <row r="2" spans="2:8" ht="15.75" thickBot="1" x14ac:dyDescent="0.3"/>
    <row r="3" spans="2:8" ht="19.5" thickBot="1" x14ac:dyDescent="0.35">
      <c r="B3" s="40" t="s">
        <v>38</v>
      </c>
      <c r="C3" s="40">
        <v>2009</v>
      </c>
      <c r="D3" s="40">
        <v>2010</v>
      </c>
      <c r="E3" s="40">
        <v>2011</v>
      </c>
      <c r="F3" s="40">
        <v>2012</v>
      </c>
      <c r="G3" s="40">
        <v>2013</v>
      </c>
      <c r="H3" s="41">
        <v>2014</v>
      </c>
    </row>
    <row r="4" spans="2:8" ht="31.5" thickTop="1" thickBot="1" x14ac:dyDescent="0.3">
      <c r="B4" s="42" t="s">
        <v>39</v>
      </c>
      <c r="C4" s="320" t="str">
        <f>VLOOKUP($C$1&amp;C3,[1]CNES!$A:$M,4,FALSE)</f>
        <v>-</v>
      </c>
      <c r="D4" s="320" t="str">
        <f>VLOOKUP($C$1&amp;D3,[1]CNES!$A:$M,4,FALSE)</f>
        <v>-</v>
      </c>
      <c r="E4" s="320" t="str">
        <f>VLOOKUP($C$1&amp;E3,[1]CNES!$A:$M,4,FALSE)</f>
        <v>-</v>
      </c>
      <c r="F4" s="320" t="str">
        <f>VLOOKUP($C$1&amp;F3,[1]CNES!$A:$M,4,FALSE)</f>
        <v>-</v>
      </c>
      <c r="G4" s="320" t="str">
        <f>VLOOKUP($C$1&amp;G3,[1]CNES!$A:$M,4,FALSE)</f>
        <v>-</v>
      </c>
      <c r="H4" s="38" t="str">
        <f>VLOOKUP($C$1&amp;H3,[1]CNES!$A:$M,4,FALSE)</f>
        <v>-</v>
      </c>
    </row>
    <row r="5" spans="2:8" ht="46.5" thickTop="1" thickBot="1" x14ac:dyDescent="0.3">
      <c r="B5" s="43" t="s">
        <v>40</v>
      </c>
      <c r="C5" s="320">
        <f>VLOOKUP($C$1&amp;C3,[1]CNES!$A:$M,5,FALSE)</f>
        <v>3</v>
      </c>
      <c r="D5" s="320">
        <f>VLOOKUP($C$1&amp;D3,[1]CNES!$A:$M,5,FALSE)</f>
        <v>3</v>
      </c>
      <c r="E5" s="320">
        <f>VLOOKUP($C$1&amp;E3,[1]CNES!$A:$M,5,FALSE)</f>
        <v>3</v>
      </c>
      <c r="F5" s="320">
        <f>VLOOKUP($C$1&amp;F3,[1]CNES!$A:$M,5,FALSE)</f>
        <v>3</v>
      </c>
      <c r="G5" s="320">
        <f>VLOOKUP($C$1&amp;G3,[1]CNES!$A:$M,5,FALSE)</f>
        <v>2</v>
      </c>
      <c r="H5" s="38">
        <f>VLOOKUP($C$1&amp;H3,[1]CNES!$A:$M,5,FALSE)</f>
        <v>2</v>
      </c>
    </row>
    <row r="6" spans="2:8" ht="46.5" thickTop="1" thickBot="1" x14ac:dyDescent="0.3">
      <c r="B6" s="43" t="s">
        <v>41</v>
      </c>
      <c r="C6" s="320" t="str">
        <f>VLOOKUP($C$1&amp;C3,[1]CNES!$A:$M,6,FALSE)</f>
        <v>-</v>
      </c>
      <c r="D6" s="320" t="str">
        <f>VLOOKUP($C$1&amp;D3,[1]CNES!$A:$M,6,FALSE)</f>
        <v>-</v>
      </c>
      <c r="E6" s="320" t="str">
        <f>VLOOKUP($C$1&amp;E3,[1]CNES!$A:$M,6,FALSE)</f>
        <v>-</v>
      </c>
      <c r="F6" s="320" t="str">
        <f>VLOOKUP($C$1&amp;F3,[1]CNES!$A:$M,6,FALSE)</f>
        <v>-</v>
      </c>
      <c r="G6" s="320">
        <f>VLOOKUP($C$1&amp;G3,[1]CNES!$A:$M,6,FALSE)</f>
        <v>1</v>
      </c>
      <c r="H6" s="38">
        <f>VLOOKUP($C$1&amp;H3,[1]CNES!$A:$M,6,FALSE)</f>
        <v>1</v>
      </c>
    </row>
    <row r="7" spans="2:8" ht="31.5" thickTop="1" thickBot="1" x14ac:dyDescent="0.3">
      <c r="B7" s="43" t="s">
        <v>42</v>
      </c>
      <c r="C7" s="320" t="str">
        <f>VLOOKUP($C$1&amp;C3,[1]CNES!$A:$M,7,FALSE)</f>
        <v>-</v>
      </c>
      <c r="D7" s="320" t="str">
        <f>VLOOKUP($C$1&amp;D3,[1]CNES!$A:$M,7,FALSE)</f>
        <v>-</v>
      </c>
      <c r="E7" s="320" t="str">
        <f>VLOOKUP($C$1&amp;E3,[1]CNES!$A:$M,7,FALSE)</f>
        <v>-</v>
      </c>
      <c r="F7" s="320" t="str">
        <f>VLOOKUP($C$1&amp;F3,[1]CNES!$A:$M,7,FALSE)</f>
        <v>-</v>
      </c>
      <c r="G7" s="320" t="str">
        <f>VLOOKUP($C$1&amp;G3,[1]CNES!$A:$M,7,FALSE)</f>
        <v>-</v>
      </c>
      <c r="H7" s="38" t="str">
        <f>VLOOKUP($C$1&amp;H3,[1]CNES!$A:$M,7,FALSE)</f>
        <v>-</v>
      </c>
    </row>
    <row r="8" spans="2:8" ht="31.5" thickTop="1" thickBot="1" x14ac:dyDescent="0.3">
      <c r="B8" s="43" t="s">
        <v>43</v>
      </c>
      <c r="C8" s="320" t="str">
        <f>VLOOKUP($C$1&amp;C3,[1]CNES!$A:$M,8,FALSE)</f>
        <v>-</v>
      </c>
      <c r="D8" s="320" t="str">
        <f>VLOOKUP($C$1&amp;D3,[1]CNES!$A:$M,8,FALSE)</f>
        <v>-</v>
      </c>
      <c r="E8" s="320" t="str">
        <f>VLOOKUP($C$1&amp;E3,[1]CNES!$A:$M,8,FALSE)</f>
        <v>-</v>
      </c>
      <c r="F8" s="320" t="str">
        <f>VLOOKUP($C$1&amp;F3,[1]CNES!$A:$M,8,FALSE)</f>
        <v>-</v>
      </c>
      <c r="G8" s="320" t="str">
        <f>VLOOKUP($C$1&amp;G3,[1]CNES!$A:$M,8,FALSE)</f>
        <v>-</v>
      </c>
      <c r="H8" s="38" t="str">
        <f>VLOOKUP($C$1&amp;H3,[1]CNES!$A:$M,8,FALSE)</f>
        <v>-</v>
      </c>
    </row>
    <row r="9" spans="2:8" ht="31.5" thickTop="1" thickBot="1" x14ac:dyDescent="0.3">
      <c r="B9" s="43" t="s">
        <v>44</v>
      </c>
      <c r="C9" s="320" t="str">
        <f>VLOOKUP($C$1&amp;C3,[1]CNES!$A:$M,9,FALSE)</f>
        <v>-</v>
      </c>
      <c r="D9" s="320" t="str">
        <f>VLOOKUP($C$1&amp;D3,[1]CNES!$A:$M,9,FALSE)</f>
        <v>-</v>
      </c>
      <c r="E9" s="320" t="str">
        <f>VLOOKUP($C$1&amp;E3,[1]CNES!$A:$M,9,FALSE)</f>
        <v>-</v>
      </c>
      <c r="F9" s="320" t="str">
        <f>VLOOKUP($C$1&amp;F3,[1]CNES!$A:$M,9,FALSE)</f>
        <v>-</v>
      </c>
      <c r="G9" s="320" t="str">
        <f>VLOOKUP($C$1&amp;G3,[1]CNES!$A:$M,9,FALSE)</f>
        <v>-</v>
      </c>
      <c r="H9" s="38" t="str">
        <f>VLOOKUP($C$1&amp;H3,[1]CNES!$A:$M,9,FALSE)</f>
        <v>-</v>
      </c>
    </row>
    <row r="10" spans="2:8" ht="31.5" thickTop="1" thickBot="1" x14ac:dyDescent="0.3">
      <c r="B10" s="43" t="s">
        <v>45</v>
      </c>
      <c r="C10" s="320" t="str">
        <f>VLOOKUP($C$1&amp;C3,[1]CNES!$A:$M,10,FALSE)</f>
        <v>-</v>
      </c>
      <c r="D10" s="320" t="str">
        <f>VLOOKUP($C$1&amp;D3,[1]CNES!$A:$M,10,FALSE)</f>
        <v>-</v>
      </c>
      <c r="E10" s="320" t="str">
        <f>VLOOKUP($C$1&amp;E3,[1]CNES!$A:$M,10,FALSE)</f>
        <v>-</v>
      </c>
      <c r="F10" s="320" t="str">
        <f>VLOOKUP($C$1&amp;F3,[1]CNES!$A:$M,10,FALSE)</f>
        <v>-</v>
      </c>
      <c r="G10" s="320">
        <f>VLOOKUP($C$1&amp;G3,[1]CNES!$A:$M,10,FALSE)</f>
        <v>1</v>
      </c>
      <c r="H10" s="38">
        <f>VLOOKUP($C$1&amp;H3,[1]CNES!$A:$M,10,FALSE)</f>
        <v>1</v>
      </c>
    </row>
    <row r="11" spans="2:8" ht="46.5" thickTop="1" thickBot="1" x14ac:dyDescent="0.3">
      <c r="B11" s="43" t="s">
        <v>46</v>
      </c>
      <c r="C11" s="320" t="str">
        <f>VLOOKUP($C$1&amp;C3,[1]CNES!$A:$M,11,FALSE)</f>
        <v>-</v>
      </c>
      <c r="D11" s="320">
        <f>VLOOKUP($C$1&amp;D3,[1]CNES!$A:$M,11,FALSE)</f>
        <v>3</v>
      </c>
      <c r="E11" s="320" t="str">
        <f>VLOOKUP($C$1&amp;E3,[1]CNES!$A:$M,11,FALSE)</f>
        <v>-</v>
      </c>
      <c r="F11" s="320" t="str">
        <f>VLOOKUP($C$1&amp;F3,[1]CNES!$A:$M,11,FALSE)</f>
        <v>-</v>
      </c>
      <c r="G11" s="320" t="str">
        <f>VLOOKUP($C$1&amp;G3,[1]CNES!$A:$M,11,FALSE)</f>
        <v>-</v>
      </c>
      <c r="H11" s="38" t="str">
        <f>VLOOKUP($C$1&amp;H3,[1]CNES!$A:$M,11,FALSE)</f>
        <v>-</v>
      </c>
    </row>
    <row r="12" spans="2:8" ht="31.5" thickTop="1" thickBot="1" x14ac:dyDescent="0.3">
      <c r="B12" s="44" t="s">
        <v>47</v>
      </c>
      <c r="C12" s="324" t="str">
        <f>VLOOKUP($C$1&amp;C3,[1]CNES!$A:$M,12,FALSE)</f>
        <v>-</v>
      </c>
      <c r="D12" s="324">
        <f>VLOOKUP($C$1&amp;D3,[1]CNES!$A:$M,12,FALSE)</f>
        <v>0</v>
      </c>
      <c r="E12" s="324" t="str">
        <f>VLOOKUP($C$1&amp;E3,[1]CNES!$A:$M,12,FALSE)</f>
        <v>-</v>
      </c>
      <c r="F12" s="324" t="str">
        <f>VLOOKUP($C$1&amp;F3,[1]CNES!$A:$M,12,FALSE)</f>
        <v>-</v>
      </c>
      <c r="G12" s="324" t="str">
        <f>VLOOKUP($C$1&amp;G3,[1]CNES!$A:$M,12,FALSE)</f>
        <v>-</v>
      </c>
      <c r="H12" s="45" t="str">
        <f>VLOOKUP($C$1&amp;H3,[1]CNES!$A:$M,12,FALSE)</f>
        <v>-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7" zoomScaleNormal="87" workbookViewId="0">
      <selection activeCell="A2" sqref="A2:B2"/>
    </sheetView>
  </sheetViews>
  <sheetFormatPr defaultRowHeight="15.75" x14ac:dyDescent="0.25"/>
  <cols>
    <col min="1" max="1" width="9.140625" style="251"/>
    <col min="2" max="2" width="16.85546875" style="251" bestFit="1" customWidth="1"/>
    <col min="3" max="16384" width="9.140625" style="251"/>
  </cols>
  <sheetData>
    <row r="1" spans="1:2" x14ac:dyDescent="0.25">
      <c r="A1" s="420" t="s">
        <v>298</v>
      </c>
      <c r="B1" s="420"/>
    </row>
    <row r="2" spans="1:2" ht="16.5" thickBot="1" x14ac:dyDescent="0.3">
      <c r="A2" s="419" t="s">
        <v>197</v>
      </c>
      <c r="B2" s="419"/>
    </row>
    <row r="3" spans="1:2" x14ac:dyDescent="0.25">
      <c r="A3" s="242">
        <v>2007</v>
      </c>
      <c r="B3" s="252">
        <f>VLOOKUP($A$1&amp;A3,'[1]COBERTURA VACINAL'!$A:$D,4,FALSE)</f>
        <v>76.73</v>
      </c>
    </row>
    <row r="4" spans="1:2" x14ac:dyDescent="0.25">
      <c r="A4" s="242">
        <v>2008</v>
      </c>
      <c r="B4" s="252">
        <f>VLOOKUP($A$1&amp;A4,'[1]COBERTURA VACINAL'!$A:$D,4,FALSE)</f>
        <v>81.69</v>
      </c>
    </row>
    <row r="5" spans="1:2" x14ac:dyDescent="0.25">
      <c r="A5" s="242">
        <v>2009</v>
      </c>
      <c r="B5" s="252">
        <f>VLOOKUP($A$1&amp;A5,'[1]COBERTURA VACINAL'!$A:$D,4,FALSE)</f>
        <v>79.48</v>
      </c>
    </row>
    <row r="6" spans="1:2" x14ac:dyDescent="0.25">
      <c r="A6" s="242">
        <v>2010</v>
      </c>
      <c r="B6" s="252">
        <f>VLOOKUP($A$1&amp;A6,'[1]COBERTURA VACINAL'!$A:$D,4,FALSE)</f>
        <v>67.599999999999994</v>
      </c>
    </row>
    <row r="7" spans="1:2" x14ac:dyDescent="0.25">
      <c r="A7" s="242">
        <v>2011</v>
      </c>
      <c r="B7" s="252">
        <f>VLOOKUP($A$1&amp;A7,'[1]COBERTURA VACINAL'!$A:$D,4,FALSE)</f>
        <v>55.79</v>
      </c>
    </row>
    <row r="8" spans="1:2" x14ac:dyDescent="0.25">
      <c r="A8" s="242">
        <v>2012</v>
      </c>
      <c r="B8" s="252">
        <f>VLOOKUP($A$1&amp;A8,'[1]COBERTURA VACINAL'!$A:$D,4,FALSE)</f>
        <v>69.790000000000006</v>
      </c>
    </row>
    <row r="9" spans="1:2" x14ac:dyDescent="0.25">
      <c r="A9" s="242">
        <v>2013</v>
      </c>
      <c r="B9" s="310">
        <f>VLOOKUP($A$1&amp;A9,'[1]COBERTURA VACINAL'!$A:$D,4,FALSE)</f>
        <v>17.86</v>
      </c>
    </row>
    <row r="10" spans="1:2" ht="16.5" thickBot="1" x14ac:dyDescent="0.3">
      <c r="A10" s="253">
        <v>2014</v>
      </c>
      <c r="B10" s="311">
        <f>VLOOKUP($A$1&amp;A10,'[1]COBERTURA VACINAL'!$A:$D,4,FALSE)</f>
        <v>56.27</v>
      </c>
    </row>
    <row r="11" spans="1:2" x14ac:dyDescent="0.25">
      <c r="A11" s="251" t="s">
        <v>198</v>
      </c>
    </row>
    <row r="18" spans="4:4" x14ac:dyDescent="0.25">
      <c r="D18" s="251" t="s">
        <v>199</v>
      </c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86" zoomScaleNormal="86" workbookViewId="0">
      <selection activeCell="A2" sqref="A2:B2"/>
    </sheetView>
  </sheetViews>
  <sheetFormatPr defaultRowHeight="15" x14ac:dyDescent="0.25"/>
  <cols>
    <col min="1" max="1" width="13.42578125" customWidth="1"/>
    <col min="2" max="2" width="30" customWidth="1"/>
  </cols>
  <sheetData>
    <row r="1" spans="1:2" x14ac:dyDescent="0.25">
      <c r="A1" s="421" t="s">
        <v>298</v>
      </c>
      <c r="B1" s="421"/>
    </row>
    <row r="2" spans="1:2" ht="16.5" thickBot="1" x14ac:dyDescent="0.3">
      <c r="A2" s="419" t="s">
        <v>200</v>
      </c>
      <c r="B2" s="419"/>
    </row>
    <row r="3" spans="1:2" ht="15.75" x14ac:dyDescent="0.25">
      <c r="A3" s="242">
        <v>2007</v>
      </c>
      <c r="B3" s="254">
        <f>VLOOKUP($A$1&amp;A3,'[1]CONSULTAS SUS'!$A:$D,4,FALSE)</f>
        <v>1.21</v>
      </c>
    </row>
    <row r="4" spans="1:2" ht="15.75" x14ac:dyDescent="0.25">
      <c r="A4" s="242">
        <v>2008</v>
      </c>
      <c r="B4" s="254">
        <f>VLOOKUP($A$1&amp;A4,'[1]CONSULTAS SUS'!$A:$D,4,FALSE)</f>
        <v>1.41868769528344</v>
      </c>
    </row>
    <row r="5" spans="1:2" ht="15.75" x14ac:dyDescent="0.25">
      <c r="A5" s="242">
        <v>2009</v>
      </c>
      <c r="B5" s="254">
        <f>VLOOKUP($A$1&amp;A5,'[1]CONSULTAS SUS'!$A:$D,4,FALSE)</f>
        <v>1.2755778006771676</v>
      </c>
    </row>
    <row r="6" spans="1:2" ht="15.75" x14ac:dyDescent="0.25">
      <c r="A6" s="242">
        <v>2010</v>
      </c>
      <c r="B6" s="254">
        <f>VLOOKUP($A$1&amp;A6,'[1]CONSULTAS SUS'!$A:$D,4,FALSE)</f>
        <v>0.92697737968726279</v>
      </c>
    </row>
    <row r="7" spans="1:2" ht="15.75" x14ac:dyDescent="0.25">
      <c r="A7" s="242">
        <v>2011</v>
      </c>
      <c r="B7" s="254">
        <f>VLOOKUP($A$1&amp;A7,'[1]CONSULTAS SUS'!$A:$D,4,FALSE)</f>
        <v>1.2379081015719469</v>
      </c>
    </row>
    <row r="8" spans="1:2" ht="15.75" x14ac:dyDescent="0.25">
      <c r="A8" s="242">
        <v>2012</v>
      </c>
      <c r="B8" s="254">
        <f>VLOOKUP($A$1&amp;A8,'[1]CONSULTAS SUS'!$A:$D,4,FALSE)</f>
        <v>16.157310117081959</v>
      </c>
    </row>
    <row r="9" spans="1:2" ht="16.5" thickBot="1" x14ac:dyDescent="0.3">
      <c r="A9" s="253">
        <v>2013</v>
      </c>
      <c r="B9" s="255">
        <f>VLOOKUP($A$1&amp;A9,'[1]CONSULTAS SUS'!$A:$D,4,FALSE)</f>
        <v>1.1449642431466032</v>
      </c>
    </row>
    <row r="10" spans="1:2" ht="15.75" x14ac:dyDescent="0.25">
      <c r="A10" s="251" t="s">
        <v>198</v>
      </c>
      <c r="B10" s="251"/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0" zoomScale="75" zoomScaleNormal="75" workbookViewId="0">
      <selection activeCell="F35" sqref="F35"/>
    </sheetView>
  </sheetViews>
  <sheetFormatPr defaultRowHeight="15" x14ac:dyDescent="0.25"/>
  <cols>
    <col min="1" max="1" width="11.7109375" style="256" bestFit="1" customWidth="1"/>
    <col min="2" max="2" width="5.5703125" style="256" bestFit="1" customWidth="1"/>
    <col min="3" max="3" width="22.7109375" style="256" customWidth="1"/>
    <col min="4" max="4" width="17.140625" style="256" customWidth="1"/>
    <col min="5" max="5" width="24.7109375" style="256" customWidth="1"/>
    <col min="6" max="6" width="14.7109375" style="256" customWidth="1"/>
    <col min="7" max="7" width="13.28515625" style="256" bestFit="1" customWidth="1"/>
    <col min="8" max="8" width="18.5703125" style="256" bestFit="1" customWidth="1"/>
    <col min="9" max="9" width="24.85546875" style="244" bestFit="1" customWidth="1"/>
    <col min="10" max="16384" width="9.140625" style="256"/>
  </cols>
  <sheetData>
    <row r="1" spans="1:9" ht="15.75" thickBot="1" x14ac:dyDescent="0.3">
      <c r="C1" s="257"/>
      <c r="D1" s="257"/>
      <c r="E1" s="258"/>
      <c r="F1"/>
      <c r="G1"/>
      <c r="H1"/>
      <c r="I1"/>
    </row>
    <row r="2" spans="1:9" ht="43.5" customHeight="1" thickBot="1" x14ac:dyDescent="0.3">
      <c r="A2" s="258"/>
      <c r="B2" s="258"/>
      <c r="C2" s="189" t="s">
        <v>201</v>
      </c>
      <c r="D2" s="189" t="s">
        <v>202</v>
      </c>
      <c r="F2"/>
      <c r="G2"/>
      <c r="H2"/>
      <c r="I2"/>
    </row>
    <row r="3" spans="1:9" x14ac:dyDescent="0.25">
      <c r="A3" s="258" t="s">
        <v>298</v>
      </c>
      <c r="B3" s="258">
        <v>1991</v>
      </c>
      <c r="C3" s="259">
        <f>VLOOKUP(A3&amp;B3,'[1]INDICADORES DE EDUCAÇÃO'!$A:$H,4,FALSE)%</f>
        <v>0.19640000000000002</v>
      </c>
      <c r="D3" s="259">
        <f>VLOOKUP(A3&amp;B3,'[1]INDICADORES DE EDUCAÇÃO'!$A:$H,5,FALSE)%</f>
        <v>0.433</v>
      </c>
    </row>
    <row r="4" spans="1:9" x14ac:dyDescent="0.25">
      <c r="A4" s="258" t="s">
        <v>298</v>
      </c>
      <c r="B4" s="258">
        <v>2000</v>
      </c>
      <c r="C4" s="259">
        <f>VLOOKUP(A4&amp;B4,'[1]INDICADORES DE EDUCAÇÃO'!$A:$H,4,FALSE)%</f>
        <v>5.2300000000000006E-2</v>
      </c>
      <c r="D4" s="259">
        <f>VLOOKUP(A4&amp;B4,'[1]INDICADORES DE EDUCAÇÃO'!$A:$H,5,FALSE)%</f>
        <v>0.33899999999999997</v>
      </c>
    </row>
    <row r="5" spans="1:9" x14ac:dyDescent="0.25">
      <c r="A5" s="258" t="s">
        <v>298</v>
      </c>
      <c r="B5" s="258">
        <v>2010</v>
      </c>
      <c r="C5" s="259">
        <f>VLOOKUP(A5&amp;B5,'[1]INDICADORES DE EDUCAÇÃO'!$A:$H,4,FALSE)%</f>
        <v>2.9900000000000003E-2</v>
      </c>
      <c r="D5" s="259">
        <f>VLOOKUP(A5&amp;B5,'[1]INDICADORES DE EDUCAÇÃO'!$A:$H,5,FALSE)%</f>
        <v>0.28610000000000002</v>
      </c>
    </row>
    <row r="6" spans="1:9" x14ac:dyDescent="0.25">
      <c r="A6" s="258" t="s">
        <v>259</v>
      </c>
      <c r="B6" s="258"/>
      <c r="C6" s="259">
        <f>VLOOKUP(A6&amp;B6,'[1]INDICADORES DE EDUCAÇÃO'!$A:$H,4,FALSE)%</f>
        <v>7.0999999999999994E-2</v>
      </c>
      <c r="D6" s="259">
        <f>VLOOKUP(A6&amp;B6,'[1]INDICADORES DE EDUCAÇÃO'!$A:$H,5,FALSE)%</f>
        <v>0.29480000000000001</v>
      </c>
    </row>
    <row r="7" spans="1:9" ht="15.75" thickBot="1" x14ac:dyDescent="0.3">
      <c r="A7" s="257" t="s">
        <v>139</v>
      </c>
      <c r="B7" s="257"/>
      <c r="C7" s="260">
        <f>3.68882479784366/100</f>
        <v>3.6888247978436602E-2</v>
      </c>
      <c r="D7" s="260">
        <f>17.4046433063791/100</f>
        <v>0.174046433063791</v>
      </c>
    </row>
    <row r="8" spans="1:9" x14ac:dyDescent="0.25">
      <c r="A8" s="256" t="s">
        <v>128</v>
      </c>
    </row>
    <row r="9" spans="1:9" x14ac:dyDescent="0.25">
      <c r="I9" s="182"/>
    </row>
    <row r="10" spans="1:9" x14ac:dyDescent="0.25">
      <c r="I10" s="182"/>
    </row>
    <row r="11" spans="1:9" x14ac:dyDescent="0.25">
      <c r="I11" s="182"/>
    </row>
    <row r="12" spans="1:9" ht="45.75" thickBot="1" x14ac:dyDescent="0.3">
      <c r="A12" s="258"/>
      <c r="B12" s="258"/>
      <c r="C12" s="189" t="s">
        <v>203</v>
      </c>
      <c r="I12" s="182"/>
    </row>
    <row r="13" spans="1:9" x14ac:dyDescent="0.25">
      <c r="A13" s="258" t="s">
        <v>298</v>
      </c>
      <c r="B13" s="258">
        <v>1991</v>
      </c>
      <c r="C13" s="259">
        <f>VLOOKUP(A13&amp;B13,'[1]INDICADORES DE EDUCAÇÃO'!$A:$J,6,FALSE)%</f>
        <v>0.15970000000000001</v>
      </c>
      <c r="I13" s="182"/>
    </row>
    <row r="14" spans="1:9" x14ac:dyDescent="0.25">
      <c r="A14" s="258" t="s">
        <v>298</v>
      </c>
      <c r="B14" s="258">
        <v>2000</v>
      </c>
      <c r="C14" s="259">
        <f>VLOOKUP(A14&amp;B14,'[1]INDICADORES DE EDUCAÇÃO'!$A:$J,6,FALSE)%</f>
        <v>0.29370000000000002</v>
      </c>
      <c r="I14" s="182"/>
    </row>
    <row r="15" spans="1:9" x14ac:dyDescent="0.25">
      <c r="A15" s="258" t="s">
        <v>298</v>
      </c>
      <c r="B15" s="258">
        <v>2010</v>
      </c>
      <c r="C15" s="259">
        <f>VLOOKUP(A15&amp;B15,'[1]INDICADORES DE EDUCAÇÃO'!$A:$J,6,FALSE)%</f>
        <v>0.4703</v>
      </c>
      <c r="I15" s="182"/>
    </row>
    <row r="16" spans="1:9" x14ac:dyDescent="0.25">
      <c r="A16" s="258" t="s">
        <v>259</v>
      </c>
      <c r="B16" s="258"/>
      <c r="C16" s="259">
        <f>VLOOKUP(A16,'[1]INDICADORES DE EDUCAÇÃO'!$B:$J,5,FALSE)%</f>
        <v>0.51100000000000001</v>
      </c>
      <c r="I16" s="182"/>
    </row>
    <row r="17" spans="1:9" ht="15.75" thickBot="1" x14ac:dyDescent="0.3">
      <c r="A17" s="257" t="s">
        <v>139</v>
      </c>
      <c r="B17" s="257"/>
      <c r="C17" s="260">
        <f>60.658046720575/100</f>
        <v>0.60658046720574998</v>
      </c>
      <c r="I17" s="182"/>
    </row>
    <row r="18" spans="1:9" x14ac:dyDescent="0.25">
      <c r="A18" s="256" t="s">
        <v>128</v>
      </c>
      <c r="I18" s="182"/>
    </row>
    <row r="21" spans="1:9" ht="15.75" thickBot="1" x14ac:dyDescent="0.3">
      <c r="C21" s="257"/>
      <c r="D21" s="257"/>
    </row>
    <row r="22" spans="1:9" ht="30.75" thickBot="1" x14ac:dyDescent="0.3">
      <c r="A22" s="258"/>
      <c r="B22" s="258"/>
      <c r="C22" s="189" t="s">
        <v>204</v>
      </c>
      <c r="D22" s="189" t="s">
        <v>205</v>
      </c>
    </row>
    <row r="23" spans="1:9" x14ac:dyDescent="0.25">
      <c r="A23" s="258" t="s">
        <v>298</v>
      </c>
      <c r="B23" s="258">
        <v>1991</v>
      </c>
      <c r="C23" s="259">
        <f>VLOOKUP($A$23&amp;$B23,'[1]INDICADORES DE EDUCAÇÃO'!$A:$J,7,FALSE)%</f>
        <v>0.77639999999999998</v>
      </c>
      <c r="D23" s="259">
        <f>VLOOKUP($A$23&amp;$B23,'[1]INDICADORES DE EDUCAÇÃO'!$A:$J,8,FALSE)%</f>
        <v>7.6E-3</v>
      </c>
    </row>
    <row r="24" spans="1:9" x14ac:dyDescent="0.25">
      <c r="A24" s="258" t="s">
        <v>298</v>
      </c>
      <c r="B24" s="258">
        <v>2000</v>
      </c>
      <c r="C24" s="259">
        <f>VLOOKUP($A$23&amp;$B24,'[1]INDICADORES DE EDUCAÇÃO'!$A:$J,7,FALSE)%</f>
        <v>0.87769999999999992</v>
      </c>
      <c r="D24" s="259">
        <f>VLOOKUP($A$23&amp;$B24,'[1]INDICADORES DE EDUCAÇÃO'!$A:$J,8,FALSE)%</f>
        <v>1.77E-2</v>
      </c>
    </row>
    <row r="25" spans="1:9" x14ac:dyDescent="0.25">
      <c r="A25" s="258" t="s">
        <v>298</v>
      </c>
      <c r="B25" s="258">
        <v>2010</v>
      </c>
      <c r="C25" s="259">
        <f>VLOOKUP($A$23&amp;$B25,'[1]INDICADORES DE EDUCAÇÃO'!$A:$J,7,FALSE)%</f>
        <v>0.92120000000000002</v>
      </c>
      <c r="D25" s="259">
        <f>VLOOKUP($A$23&amp;$B25,'[1]INDICADORES DE EDUCAÇÃO'!$A:$J,8,FALSE)%</f>
        <v>0.14349999999999999</v>
      </c>
    </row>
    <row r="26" spans="1:9" x14ac:dyDescent="0.25">
      <c r="A26" s="258" t="s">
        <v>259</v>
      </c>
      <c r="B26" s="258"/>
      <c r="C26" s="259">
        <f>VLOOKUP($A26,'[1]INDICADORES DE EDUCAÇÃO'!$B:$J,6,FALSE)%</f>
        <v>0.89439999999999997</v>
      </c>
      <c r="D26" s="259">
        <f>VLOOKUP($A26,'[1]INDICADORES DE EDUCAÇÃO'!$B:$J,7,FALSE)%</f>
        <v>5.4800000000000001E-2</v>
      </c>
    </row>
    <row r="27" spans="1:9" ht="15.75" thickBot="1" x14ac:dyDescent="0.3">
      <c r="A27" s="257" t="s">
        <v>139</v>
      </c>
      <c r="B27" s="257"/>
      <c r="C27" s="260">
        <f>88.4881527403413/100</f>
        <v>0.88488152740341308</v>
      </c>
      <c r="D27" s="260">
        <f>9.70671159029648/100</f>
        <v>9.706711590296481E-2</v>
      </c>
    </row>
    <row r="28" spans="1:9" x14ac:dyDescent="0.25">
      <c r="A28" s="256" t="s">
        <v>128</v>
      </c>
    </row>
    <row r="30" spans="1:9" ht="15.75" thickBot="1" x14ac:dyDescent="0.3">
      <c r="C30" s="257"/>
    </row>
    <row r="31" spans="1:9" ht="30.75" thickBot="1" x14ac:dyDescent="0.3">
      <c r="A31" s="258"/>
      <c r="B31" s="258"/>
      <c r="C31" s="189" t="s">
        <v>206</v>
      </c>
    </row>
    <row r="32" spans="1:9" x14ac:dyDescent="0.25">
      <c r="A32" s="258" t="s">
        <v>298</v>
      </c>
      <c r="B32" s="258">
        <v>1991</v>
      </c>
      <c r="C32" s="261">
        <f>VLOOKUP(A32&amp;$B32,'[1]INDICADORES DE EDUCAÇÃO'!$A:$J,9,FALSE)</f>
        <v>5.7</v>
      </c>
    </row>
    <row r="33" spans="1:3" x14ac:dyDescent="0.25">
      <c r="A33" s="258" t="s">
        <v>298</v>
      </c>
      <c r="B33" s="258">
        <v>2000</v>
      </c>
      <c r="C33" s="261">
        <f>VLOOKUP(A33&amp;$B33,'[1]INDICADORES DE EDUCAÇÃO'!$A:$J,9,FALSE)</f>
        <v>6.53</v>
      </c>
    </row>
    <row r="34" spans="1:3" x14ac:dyDescent="0.25">
      <c r="A34" s="258" t="s">
        <v>298</v>
      </c>
      <c r="B34" s="258">
        <v>2010</v>
      </c>
      <c r="C34" s="261">
        <f>VLOOKUP(A34&amp;$B34,'[1]INDICADORES DE EDUCAÇÃO'!$A:$J,9,FALSE)</f>
        <v>9.17</v>
      </c>
    </row>
    <row r="35" spans="1:3" x14ac:dyDescent="0.25">
      <c r="A35" s="258" t="s">
        <v>259</v>
      </c>
      <c r="B35" s="258"/>
      <c r="C35" s="261">
        <f>VLOOKUP($A$35,'[1]INDICADORES DE EDUCAÇÃO'!$B:$J,8,FALSE)</f>
        <v>8.93</v>
      </c>
    </row>
    <row r="36" spans="1:3" ht="15.75" thickBot="1" x14ac:dyDescent="0.3">
      <c r="A36" s="257" t="s">
        <v>139</v>
      </c>
      <c r="B36" s="257"/>
      <c r="C36" s="262">
        <v>9.4636388140162033</v>
      </c>
    </row>
    <row r="37" spans="1:3" x14ac:dyDescent="0.25">
      <c r="A37" s="256" t="s">
        <v>128</v>
      </c>
    </row>
    <row r="39" spans="1:3" ht="15.75" thickBot="1" x14ac:dyDescent="0.3">
      <c r="C39" s="257"/>
    </row>
    <row r="40" spans="1:3" ht="45.75" thickBot="1" x14ac:dyDescent="0.3">
      <c r="A40" s="258"/>
      <c r="B40" s="258"/>
      <c r="C40" s="189" t="s">
        <v>207</v>
      </c>
    </row>
    <row r="41" spans="1:3" x14ac:dyDescent="0.25">
      <c r="A41" s="258" t="s">
        <v>298</v>
      </c>
      <c r="B41" s="258">
        <v>1991</v>
      </c>
      <c r="C41" s="247">
        <f>VLOOKUP(A41&amp;B41,'[1]INDICADORES DE EDUCAÇÃO'!$A:$J,10,FALSE)%</f>
        <v>0.34100000000000003</v>
      </c>
    </row>
    <row r="42" spans="1:3" x14ac:dyDescent="0.25">
      <c r="A42" s="258" t="s">
        <v>298</v>
      </c>
      <c r="B42" s="258">
        <v>2000</v>
      </c>
      <c r="C42" s="247">
        <f>VLOOKUP(A42&amp;B42,'[1]INDICADORES DE EDUCAÇÃO'!$A:$J,10,FALSE)%</f>
        <v>0.47740000000000005</v>
      </c>
    </row>
    <row r="43" spans="1:3" x14ac:dyDescent="0.25">
      <c r="A43" s="258" t="s">
        <v>298</v>
      </c>
      <c r="B43" s="258">
        <v>2010</v>
      </c>
      <c r="C43" s="247">
        <f>VLOOKUP(A43&amp;B43,'[1]INDICADORES DE EDUCAÇÃO'!$A:$J,10,FALSE)%</f>
        <v>0.31859999999999999</v>
      </c>
    </row>
    <row r="44" spans="1:3" x14ac:dyDescent="0.25">
      <c r="A44" s="258" t="s">
        <v>259</v>
      </c>
      <c r="B44" s="258"/>
      <c r="C44" s="247">
        <f>VLOOKUP(A44,'[1]INDICADORES DE EDUCAÇÃO'!$B:$J,9,FALSE)%</f>
        <v>0.32679999999999998</v>
      </c>
    </row>
    <row r="45" spans="1:3" ht="15.75" thickBot="1" x14ac:dyDescent="0.3">
      <c r="A45" s="257" t="s">
        <v>139</v>
      </c>
      <c r="B45" s="257"/>
      <c r="C45" s="248">
        <v>0.20709888589398101</v>
      </c>
    </row>
    <row r="46" spans="1:3" x14ac:dyDescent="0.25">
      <c r="A46" s="256" t="s">
        <v>128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R17" sqref="R17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14" ht="18.75" x14ac:dyDescent="0.3">
      <c r="A1" s="424"/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</row>
    <row r="2" spans="1:14" ht="15.75" x14ac:dyDescent="0.25">
      <c r="A2" s="426" t="s">
        <v>298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</row>
    <row r="3" spans="1:14" ht="15.75" thickBot="1" x14ac:dyDescent="0.3">
      <c r="A3" s="428" t="s">
        <v>248</v>
      </c>
      <c r="B3" s="429"/>
      <c r="C3" s="429"/>
      <c r="D3" s="429"/>
      <c r="E3" s="429"/>
      <c r="F3" s="430" t="s">
        <v>249</v>
      </c>
      <c r="G3" s="430"/>
      <c r="H3" s="430"/>
      <c r="I3" s="430"/>
      <c r="J3" s="430"/>
      <c r="K3" s="430"/>
      <c r="L3" s="430"/>
      <c r="M3" s="430"/>
      <c r="N3" s="430"/>
    </row>
    <row r="4" spans="1:14" ht="16.5" thickBot="1" x14ac:dyDescent="0.3">
      <c r="A4" s="422" t="s">
        <v>250</v>
      </c>
      <c r="B4" s="423"/>
      <c r="C4" s="423"/>
      <c r="D4" s="423"/>
      <c r="E4" s="423"/>
      <c r="F4" s="423"/>
      <c r="G4" s="423"/>
      <c r="H4" s="423"/>
      <c r="I4" s="423"/>
      <c r="J4" s="423"/>
      <c r="K4" s="423"/>
      <c r="L4" s="423"/>
      <c r="M4" s="423"/>
      <c r="N4" s="423"/>
    </row>
    <row r="5" spans="1:14" x14ac:dyDescent="0.25">
      <c r="A5" s="326">
        <v>2005</v>
      </c>
      <c r="B5" s="103">
        <v>2007</v>
      </c>
      <c r="C5" s="103">
        <v>2009</v>
      </c>
      <c r="D5" s="103">
        <v>2011</v>
      </c>
      <c r="E5" s="103">
        <v>2013</v>
      </c>
      <c r="F5" s="103">
        <v>2005</v>
      </c>
      <c r="G5" s="103">
        <v>2007</v>
      </c>
      <c r="H5" s="103">
        <v>2009</v>
      </c>
      <c r="I5" s="103">
        <v>2011</v>
      </c>
      <c r="J5" s="103">
        <v>2013</v>
      </c>
      <c r="K5" s="103">
        <v>2015</v>
      </c>
      <c r="L5" s="103">
        <v>2017</v>
      </c>
      <c r="M5" s="103">
        <v>2019</v>
      </c>
      <c r="N5" s="103">
        <v>2021</v>
      </c>
    </row>
    <row r="6" spans="1:14" x14ac:dyDescent="0.25">
      <c r="A6" s="327">
        <f>VLOOKUP($A$2,[3]Plan1!$B:$P,2,FALSE)</f>
        <v>3.4</v>
      </c>
      <c r="B6" s="328">
        <f>VLOOKUP($A$2,[3]Plan1!$B:$P,3,FALSE)</f>
        <v>3.8</v>
      </c>
      <c r="C6" s="328">
        <f>VLOOKUP($A$2,[3]Plan1!$B:$P,4,FALSE)</f>
        <v>4.2</v>
      </c>
      <c r="D6" s="328">
        <f>VLOOKUP($A$2,[3]Plan1!$B:$P,5,FALSE)</f>
        <v>4.3</v>
      </c>
      <c r="E6" s="328">
        <f>VLOOKUP($A$2,[3]Plan1!$B:$P,6,FALSE)</f>
        <v>3.7</v>
      </c>
      <c r="F6" s="328">
        <f>VLOOKUP($A$2,[3]Plan1!$B:$P,7,FALSE)</f>
        <v>0</v>
      </c>
      <c r="G6" s="328">
        <f>VLOOKUP($A$2,[3]Plan1!$B:$P,8,FALSE)</f>
        <v>3.5</v>
      </c>
      <c r="H6" s="328">
        <f>VLOOKUP($A$2,[3]Plan1!$B:$P,9,FALSE)</f>
        <v>3.8</v>
      </c>
      <c r="I6" s="328">
        <f>VLOOKUP($A$2,[3]Plan1!$B:$P,10,FALSE)</f>
        <v>4.2</v>
      </c>
      <c r="J6" s="328">
        <f>VLOOKUP($A$2,[3]Plan1!$B:$P,11,FALSE)</f>
        <v>4.5</v>
      </c>
      <c r="K6" s="328">
        <f>VLOOKUP($A$2,[3]Plan1!$B:$P,12,FALSE)</f>
        <v>4.8</v>
      </c>
      <c r="L6" s="328">
        <f>VLOOKUP($A$2,[3]Plan1!$B:$P,13,FALSE)</f>
        <v>5.0999999999999996</v>
      </c>
      <c r="M6" s="328">
        <f>VLOOKUP($A$2,[3]Plan1!$B:$P,14,FALSE)</f>
        <v>5.4</v>
      </c>
      <c r="N6" s="328">
        <f>VLOOKUP($A$2,[3]Plan1!$B:$P,15,FALSE)</f>
        <v>5.7</v>
      </c>
    </row>
    <row r="7" spans="1:14" x14ac:dyDescent="0.25">
      <c r="A7" s="36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25">
      <c r="A8" s="36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25">
      <c r="A9" s="36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25">
      <c r="A10" s="36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25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25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25">
      <c r="A13" s="36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25">
      <c r="A14" s="36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25">
      <c r="A15" s="36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25">
      <c r="A16" s="36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25">
      <c r="A17" s="36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25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25">
      <c r="A19" s="3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ht="15.75" thickBot="1" x14ac:dyDescent="0.3">
      <c r="A20" s="428" t="s">
        <v>248</v>
      </c>
      <c r="B20" s="429"/>
      <c r="C20" s="429"/>
      <c r="D20" s="429"/>
      <c r="E20" s="429"/>
      <c r="F20" s="431" t="s">
        <v>249</v>
      </c>
      <c r="G20" s="431"/>
      <c r="H20" s="431"/>
      <c r="I20" s="431"/>
      <c r="J20" s="431"/>
      <c r="K20" s="431"/>
      <c r="L20" s="431"/>
      <c r="M20" s="431"/>
      <c r="N20" s="431"/>
    </row>
    <row r="21" spans="1:14" ht="16.5" thickBot="1" x14ac:dyDescent="0.3">
      <c r="A21" s="422" t="s">
        <v>251</v>
      </c>
      <c r="B21" s="423"/>
      <c r="C21" s="423"/>
      <c r="D21" s="423"/>
      <c r="E21" s="423"/>
      <c r="F21" s="423"/>
      <c r="G21" s="423"/>
      <c r="H21" s="423"/>
      <c r="I21" s="423"/>
      <c r="J21" s="423"/>
      <c r="K21" s="423"/>
      <c r="L21" s="423"/>
      <c r="M21" s="423"/>
      <c r="N21" s="423"/>
    </row>
    <row r="22" spans="1:14" x14ac:dyDescent="0.25">
      <c r="A22" s="399">
        <v>2005</v>
      </c>
      <c r="B22" s="398">
        <v>2007</v>
      </c>
      <c r="C22" s="398">
        <v>2009</v>
      </c>
      <c r="D22" s="398">
        <v>2011</v>
      </c>
      <c r="E22" s="398">
        <v>2013</v>
      </c>
      <c r="F22" s="398">
        <v>2005</v>
      </c>
      <c r="G22" s="398">
        <v>2007</v>
      </c>
      <c r="H22" s="398">
        <v>2009</v>
      </c>
      <c r="I22" s="398">
        <v>2011</v>
      </c>
      <c r="J22" s="398">
        <v>2013</v>
      </c>
      <c r="K22" s="398">
        <v>2015</v>
      </c>
      <c r="L22" s="398">
        <v>2017</v>
      </c>
      <c r="M22" s="398">
        <v>2019</v>
      </c>
      <c r="N22" s="398">
        <v>2021</v>
      </c>
    </row>
    <row r="23" spans="1:14" x14ac:dyDescent="0.25">
      <c r="A23" s="329">
        <f>IF(ISERROR(VLOOKUP($A$2,[3]Plan2!$B:$P,2,FALSE)),"0,00",VLOOKUP($A$2,[3]Plan2!$B:$P,2,FALSE))</f>
        <v>2.8</v>
      </c>
      <c r="B23" s="330">
        <f>IF(ISERROR(VLOOKUP($A$2,[3]Plan2!$B:$P,3,FALSE)),"0,00",VLOOKUP($A$2,[3]Plan2!$B:$P,3,FALSE))</f>
        <v>3.3</v>
      </c>
      <c r="C23" s="330">
        <f>IF(ISERROR(VLOOKUP($A$2,[3]Plan2!$B:$P,4,FALSE)),"0,00",VLOOKUP($A$2,[3]Plan2!$B:$P,4,FALSE))</f>
        <v>3.6</v>
      </c>
      <c r="D23" s="330">
        <f>IF(ISERROR(VLOOKUP($A$2,[3]Plan2!$B:$P,5,FALSE)),"0,00",VLOOKUP($A$2,[3]Plan2!$B:$P,5,FALSE))</f>
        <v>3.8</v>
      </c>
      <c r="E23" s="330">
        <f>IF(ISERROR(VLOOKUP($A$2,[3]Plan2!$B:$P,6,FALSE)),"0,00",VLOOKUP($A$2,[3]Plan2!$B:$P,6,FALSE))</f>
        <v>4.2</v>
      </c>
      <c r="F23" s="330">
        <f>IF(ISERROR(VLOOKUP($A$2,[3]Plan2!$B:$P,7,FALSE)),"0,00",VLOOKUP($A$2,[3]Plan2!$B:$P,7,FALSE))</f>
        <v>0</v>
      </c>
      <c r="G23" s="330">
        <f>IF(ISERROR(VLOOKUP($A$2,[3]Plan2!$B:$P,8,FALSE)),"0,00",VLOOKUP($A$2,[3]Plan2!$B:$P,8,FALSE))</f>
        <v>2.9</v>
      </c>
      <c r="H23" s="330">
        <f>IF(ISERROR(VLOOKUP($A$2,[3]Plan2!$B:$P,9,FALSE)),"0,00",VLOOKUP($A$2,[3]Plan2!$B:$P,9,FALSE))</f>
        <v>3.1</v>
      </c>
      <c r="I23" s="330">
        <f>IF(ISERROR(VLOOKUP($A$2,[3]Plan2!$B:$P,10,FALSE)),"0,00",VLOOKUP($A$2,[3]Plan2!$B:$P,10,FALSE))</f>
        <v>3.4</v>
      </c>
      <c r="J23" s="330">
        <f>IF(ISERROR(VLOOKUP($A$2,[3]Plan2!$B:$P,11,FALSE)),"0,00",VLOOKUP($A$2,[3]Plan2!$B:$P,11,FALSE))</f>
        <v>3.8</v>
      </c>
      <c r="K23" s="330">
        <f>IF(ISERROR(VLOOKUP($A$2,[3]Plan2!$B:$P,12,FALSE)),"0,00",VLOOKUP($A$2,[3]Plan2!$B:$P,12,FALSE))</f>
        <v>4.2</v>
      </c>
      <c r="L23" s="330">
        <f>IF(ISERROR(VLOOKUP($A$2,[3]Plan2!$B:$P,13,FALSE)),"0,00",VLOOKUP($A$2,[3]Plan2!$B:$P,13,FALSE))</f>
        <v>4.5</v>
      </c>
      <c r="M23" s="330">
        <f>IF(ISERROR(VLOOKUP($A$2,[3]Plan2!$B:$P,14,FALSE)),"0,00",VLOOKUP($A$2,[3]Plan2!$B:$P,14,FALSE))</f>
        <v>4.7</v>
      </c>
      <c r="N23" s="330">
        <f>IF(ISERROR(VLOOKUP($A$2,[3]Plan2!$B:$P,15,FALSE)),"0,00",VLOOKUP($A$2,[3]Plan2!$B:$P,15,FALSE))</f>
        <v>5</v>
      </c>
    </row>
    <row r="24" spans="1:14" x14ac:dyDescent="0.25">
      <c r="A24" s="3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25">
      <c r="A25" s="3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25">
      <c r="A26" s="36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25">
      <c r="A27" s="36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25">
      <c r="A28" s="36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25">
      <c r="A29" s="36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25">
      <c r="A30" s="36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25">
      <c r="A31" s="36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25">
      <c r="A32" s="36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25">
      <c r="A33" s="36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25">
      <c r="A34" s="36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25">
      <c r="A35" s="331" t="s">
        <v>252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25">
      <c r="A36" s="332" t="s">
        <v>253</v>
      </c>
      <c r="B36" s="35"/>
      <c r="C36" s="35"/>
      <c r="D36" s="35"/>
      <c r="E36" s="35"/>
      <c r="F36" s="35"/>
      <c r="G36" s="35"/>
      <c r="H36" s="35"/>
      <c r="I36" s="35"/>
      <c r="J36" s="333"/>
      <c r="K36" s="35"/>
      <c r="L36" s="35"/>
      <c r="M36" s="35"/>
      <c r="N36" s="35"/>
    </row>
    <row r="37" spans="1:14" x14ac:dyDescent="0.25">
      <c r="A37" s="332" t="s">
        <v>254</v>
      </c>
      <c r="B37" s="35"/>
      <c r="C37" s="35"/>
      <c r="D37" s="35"/>
      <c r="E37" s="35"/>
      <c r="F37" s="35"/>
      <c r="G37" s="35"/>
      <c r="H37" s="35"/>
      <c r="I37" s="334"/>
      <c r="J37" s="35"/>
      <c r="K37" s="35"/>
      <c r="L37" s="35"/>
      <c r="M37" s="35"/>
      <c r="N37" s="35"/>
    </row>
    <row r="38" spans="1:14" x14ac:dyDescent="0.25">
      <c r="A38" s="332" t="s">
        <v>255</v>
      </c>
      <c r="B38" s="35"/>
      <c r="C38" s="35"/>
      <c r="D38" s="35"/>
      <c r="E38" s="35"/>
      <c r="F38" s="335"/>
      <c r="G38" s="35"/>
      <c r="H38" s="35"/>
      <c r="I38" s="35"/>
      <c r="J38" s="35"/>
      <c r="K38" s="35"/>
      <c r="L38" s="35"/>
      <c r="M38" s="35"/>
      <c r="N38" s="35"/>
    </row>
    <row r="39" spans="1:14" x14ac:dyDescent="0.25">
      <c r="A39" s="332" t="s">
        <v>256</v>
      </c>
      <c r="B39" s="35"/>
      <c r="C39" s="35"/>
      <c r="D39" s="35"/>
      <c r="E39" s="35"/>
      <c r="F39" s="35"/>
      <c r="G39" s="35"/>
      <c r="H39" s="35"/>
      <c r="I39" s="35"/>
      <c r="J39" s="35"/>
      <c r="K39" s="336"/>
      <c r="L39" s="35"/>
      <c r="M39" s="35"/>
      <c r="N39" s="35"/>
    </row>
    <row r="40" spans="1:14" ht="15.75" thickBot="1" x14ac:dyDescent="0.3">
      <c r="A40" s="337" t="s">
        <v>257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</row>
  </sheetData>
  <mergeCells count="8">
    <mergeCell ref="A21:N21"/>
    <mergeCell ref="A1:N1"/>
    <mergeCell ref="A2:N2"/>
    <mergeCell ref="A3:E3"/>
    <mergeCell ref="F3:N3"/>
    <mergeCell ref="A4:N4"/>
    <mergeCell ref="A20:E20"/>
    <mergeCell ref="F20:N20"/>
  </mergeCells>
  <conditionalFormatting sqref="B6">
    <cfRule type="beginsWith" dxfId="23" priority="4" operator="beginsWith" text="*">
      <formula>LEFT(B6,LEN("*"))="*"</formula>
    </cfRule>
    <cfRule type="expression" dxfId="22" priority="16">
      <formula>$B$6&gt;$G$6</formula>
    </cfRule>
    <cfRule type="expression" dxfId="21" priority="24">
      <formula>$B$6&lt;$G$6</formula>
    </cfRule>
  </conditionalFormatting>
  <conditionalFormatting sqref="C6">
    <cfRule type="beginsWith" dxfId="20" priority="3" operator="beginsWith" text="*">
      <formula>LEFT(C6,LEN("*"))="*"</formula>
    </cfRule>
    <cfRule type="expression" dxfId="19" priority="15">
      <formula>$C$6&gt;$H$6</formula>
    </cfRule>
    <cfRule type="expression" dxfId="18" priority="23">
      <formula>$C$6&lt;$H$6</formula>
    </cfRule>
  </conditionalFormatting>
  <conditionalFormatting sqref="D6">
    <cfRule type="beginsWith" dxfId="17" priority="2" operator="beginsWith" text="*">
      <formula>LEFT(D6,LEN("*"))="*"</formula>
    </cfRule>
    <cfRule type="expression" dxfId="16" priority="14">
      <formula>$D$6&gt;$I$6</formula>
    </cfRule>
    <cfRule type="expression" dxfId="15" priority="22">
      <formula>$D$6&lt;$I$6</formula>
    </cfRule>
  </conditionalFormatting>
  <conditionalFormatting sqref="E6">
    <cfRule type="beginsWith" dxfId="14" priority="1" operator="beginsWith" text="*">
      <formula>LEFT(E6,LEN("*"))="*"</formula>
    </cfRule>
    <cfRule type="expression" dxfId="13" priority="13">
      <formula>$E$6&gt;$J$6</formula>
    </cfRule>
    <cfRule type="expression" dxfId="12" priority="21">
      <formula>$E$6&lt;$J$6</formula>
    </cfRule>
  </conditionalFormatting>
  <conditionalFormatting sqref="B23">
    <cfRule type="beginsWith" dxfId="11" priority="7" operator="beginsWith" text="*">
      <formula>LEFT(B23,LEN("*"))="*"</formula>
    </cfRule>
    <cfRule type="expression" dxfId="10" priority="12">
      <formula>$B$23&gt;$G$23</formula>
    </cfRule>
    <cfRule type="expression" dxfId="9" priority="20">
      <formula>$B$23&lt;$G$23</formula>
    </cfRule>
  </conditionalFormatting>
  <conditionalFormatting sqref="C23">
    <cfRule type="beginsWith" dxfId="8" priority="6" operator="beginsWith" text="*">
      <formula>LEFT(C23,LEN("*"))="*"</formula>
    </cfRule>
    <cfRule type="expression" dxfId="7" priority="11">
      <formula>$C$23&gt;$H$23</formula>
    </cfRule>
    <cfRule type="expression" dxfId="6" priority="19">
      <formula>$C$23&lt;$H$23</formula>
    </cfRule>
  </conditionalFormatting>
  <conditionalFormatting sqref="D23">
    <cfRule type="beginsWith" dxfId="5" priority="5" operator="beginsWith" text="*">
      <formula>LEFT(D23,LEN("*"))="*"</formula>
    </cfRule>
    <cfRule type="expression" dxfId="4" priority="10">
      <formula>$D$23&gt;$I$23</formula>
    </cfRule>
    <cfRule type="expression" dxfId="3" priority="18">
      <formula>$D$23&lt;$I$23</formula>
    </cfRule>
  </conditionalFormatting>
  <conditionalFormatting sqref="E23">
    <cfRule type="beginsWith" dxfId="2" priority="8" operator="beginsWith" text="*">
      <formula>LEFT(E23,LEN("*"))="*"</formula>
    </cfRule>
    <cfRule type="expression" dxfId="1" priority="9">
      <formula>$E$23&gt;$J$23</formula>
    </cfRule>
    <cfRule type="expression" dxfId="0" priority="17">
      <formula>$E$23&lt;$J$23</formula>
    </cfRule>
  </conditionalFormatting>
  <pageMargins left="0.12" right="0.06" top="0.1" bottom="0.14000000000000001" header="0.55000000000000004" footer="0.11"/>
  <pageSetup orientation="landscape" horizontalDpi="4294967292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2" zoomScaleNormal="82" workbookViewId="0">
      <selection activeCell="K14" sqref="K14"/>
    </sheetView>
  </sheetViews>
  <sheetFormatPr defaultRowHeight="15" x14ac:dyDescent="0.25"/>
  <cols>
    <col min="1" max="1" width="10.28515625" style="35" bestFit="1" customWidth="1"/>
    <col min="2" max="2" width="5" style="35" bestFit="1" customWidth="1"/>
    <col min="3" max="3" width="19" style="35" customWidth="1"/>
    <col min="4" max="4" width="17.42578125" style="35" customWidth="1"/>
    <col min="5" max="5" width="16.42578125" style="35" customWidth="1"/>
    <col min="6" max="6" width="16.7109375" style="35" customWidth="1"/>
    <col min="7" max="7" width="12.5703125" style="35" bestFit="1" customWidth="1"/>
    <col min="8" max="16384" width="9.140625" style="35"/>
  </cols>
  <sheetData>
    <row r="1" spans="1:12" ht="15.75" thickBot="1" x14ac:dyDescent="0.3">
      <c r="C1" s="148"/>
      <c r="D1" s="148"/>
      <c r="E1" s="148"/>
      <c r="F1" s="148"/>
      <c r="G1" s="148"/>
    </row>
    <row r="2" spans="1:12" ht="30.75" thickBot="1" x14ac:dyDescent="0.3">
      <c r="C2" s="268" t="s">
        <v>208</v>
      </c>
      <c r="D2" s="269" t="s">
        <v>209</v>
      </c>
      <c r="E2" s="269" t="s">
        <v>210</v>
      </c>
      <c r="F2" s="269" t="s">
        <v>211</v>
      </c>
      <c r="G2" s="270" t="s">
        <v>212</v>
      </c>
      <c r="H2" s="243"/>
    </row>
    <row r="3" spans="1:12" x14ac:dyDescent="0.25">
      <c r="A3" s="271" t="s">
        <v>298</v>
      </c>
      <c r="B3" s="272">
        <v>2007</v>
      </c>
      <c r="C3" s="276">
        <f>VLOOKUP(A3&amp;B3,'[1]TX REND PROF NIVEL SUPERIOR'!$A:$H,4,FALSE)</f>
        <v>71.399999999999991</v>
      </c>
      <c r="D3" s="276">
        <f>VLOOKUP(A3&amp;B3,'[1]TX REND PROF NIVEL SUPERIOR'!$A:$H,5,FALSE)</f>
        <v>20.7</v>
      </c>
      <c r="E3" s="276">
        <f>VLOOKUP(A3&amp;B3,'[1]TX REND PROF NIVEL SUPERIOR'!$A:$H,6,FALSE)</f>
        <v>7.9</v>
      </c>
      <c r="F3" s="312">
        <f>VLOOKUP(A3&amp;B3,'[1]TX REND PROF NIVEL SUPERIOR'!$A:$H,7,FALSE)</f>
        <v>0.44155844155844154</v>
      </c>
      <c r="G3" s="274">
        <f>VLOOKUP(A3&amp;B3,'[1]TX REND PROF NIVEL SUPERIOR'!$A:$H,8,FALSE)</f>
        <v>1341</v>
      </c>
    </row>
    <row r="4" spans="1:12" x14ac:dyDescent="0.25">
      <c r="A4" s="271" t="s">
        <v>298</v>
      </c>
      <c r="B4" s="272">
        <v>2008</v>
      </c>
      <c r="C4" s="276">
        <f>VLOOKUP(A4&amp;B4,'[1]TX REND PROF NIVEL SUPERIOR'!$A:$H,4,FALSE)</f>
        <v>75.3</v>
      </c>
      <c r="D4" s="276">
        <f>VLOOKUP(A4&amp;B4,'[1]TX REND PROF NIVEL SUPERIOR'!$A:$H,5,FALSE)</f>
        <v>17.399999999999999</v>
      </c>
      <c r="E4" s="276">
        <f>VLOOKUP(A4&amp;B4,'[1]TX REND PROF NIVEL SUPERIOR'!$A:$H,6,FALSE)</f>
        <v>7.3</v>
      </c>
      <c r="F4" s="312">
        <f>VLOOKUP(A4&amp;B4,'[1]TX REND PROF NIVEL SUPERIOR'!$A:$H,7,FALSE)</f>
        <v>0.65789473684210531</v>
      </c>
      <c r="G4" s="274">
        <f>VLOOKUP(A4&amp;B4,'[1]TX REND PROF NIVEL SUPERIOR'!$A:$H,8,FALSE)</f>
        <v>1287</v>
      </c>
    </row>
    <row r="5" spans="1:12" x14ac:dyDescent="0.25">
      <c r="A5" s="271" t="s">
        <v>298</v>
      </c>
      <c r="B5" s="272">
        <v>2009</v>
      </c>
      <c r="C5" s="276">
        <f>VLOOKUP(A5&amp;B5,'[1]TX REND PROF NIVEL SUPERIOR'!$A:$H,4,FALSE)</f>
        <v>80.099999999999994</v>
      </c>
      <c r="D5" s="276">
        <f>VLOOKUP(A5&amp;B5,'[1]TX REND PROF NIVEL SUPERIOR'!$A:$H,5,FALSE)</f>
        <v>18.100000000000001</v>
      </c>
      <c r="E5" s="276">
        <f>VLOOKUP(A5&amp;B5,'[1]TX REND PROF NIVEL SUPERIOR'!$A:$H,6,FALSE)</f>
        <v>1.8</v>
      </c>
      <c r="F5" s="312">
        <f>VLOOKUP(A5&amp;B5,'[1]TX REND PROF NIVEL SUPERIOR'!$A:$H,7,FALSE)</f>
        <v>0.67948717948717952</v>
      </c>
      <c r="G5" s="274">
        <f>VLOOKUP(A5&amp;B5,'[1]TX REND PROF NIVEL SUPERIOR'!$A:$H,8,FALSE)</f>
        <v>1371</v>
      </c>
      <c r="H5" s="23"/>
      <c r="I5" s="23"/>
      <c r="J5" s="23"/>
      <c r="K5" s="23"/>
      <c r="L5" s="23"/>
    </row>
    <row r="6" spans="1:12" x14ac:dyDescent="0.25">
      <c r="A6" s="271" t="s">
        <v>298</v>
      </c>
      <c r="B6" s="272">
        <v>2010</v>
      </c>
      <c r="C6" s="276">
        <f>VLOOKUP(A6&amp;B6,'[1]TX REND PROF NIVEL SUPERIOR'!$A:$H,4,FALSE)</f>
        <v>81.8</v>
      </c>
      <c r="D6" s="276">
        <f>VLOOKUP(A6&amp;B6,'[1]TX REND PROF NIVEL SUPERIOR'!$A:$H,5,FALSE)</f>
        <v>16</v>
      </c>
      <c r="E6" s="276">
        <f>VLOOKUP(A6&amp;B6,'[1]TX REND PROF NIVEL SUPERIOR'!$A:$H,6,FALSE)</f>
        <v>2.2000000000000002</v>
      </c>
      <c r="F6" s="312">
        <f>VLOOKUP(A6&amp;B6,'[1]TX REND PROF NIVEL SUPERIOR'!$A:$H,7,FALSE)</f>
        <v>0.68674698795180722</v>
      </c>
      <c r="G6" s="274">
        <f>VLOOKUP(A6&amp;B6,'[1]TX REND PROF NIVEL SUPERIOR'!$A:$H,8,FALSE)</f>
        <v>1349</v>
      </c>
    </row>
    <row r="7" spans="1:12" x14ac:dyDescent="0.25">
      <c r="A7" s="271" t="s">
        <v>298</v>
      </c>
      <c r="B7" s="272">
        <v>2011</v>
      </c>
      <c r="C7" s="276">
        <f>VLOOKUP(A7&amp;B7,'[1]TX REND PROF NIVEL SUPERIOR'!$A:$H,4,FALSE)</f>
        <v>85.5</v>
      </c>
      <c r="D7" s="276">
        <f>VLOOKUP(A7&amp;B7,'[1]TX REND PROF NIVEL SUPERIOR'!$A:$H,5,FALSE)</f>
        <v>11.7</v>
      </c>
      <c r="E7" s="276">
        <f>VLOOKUP(A7&amp;B7,'[1]TX REND PROF NIVEL SUPERIOR'!$A:$H,6,FALSE)</f>
        <v>2.8</v>
      </c>
      <c r="F7" s="312">
        <f>VLOOKUP(A7&amp;B7,'[1]TX REND PROF NIVEL SUPERIOR'!$A:$H,7,FALSE)</f>
        <v>0.71</v>
      </c>
      <c r="G7" s="274">
        <f>VLOOKUP(A7&amp;B7,'[1]TX REND PROF NIVEL SUPERIOR'!$A:$H,8,FALSE)</f>
        <v>1380</v>
      </c>
    </row>
    <row r="8" spans="1:12" x14ac:dyDescent="0.25">
      <c r="A8" s="271" t="s">
        <v>298</v>
      </c>
      <c r="B8" s="272">
        <v>2012</v>
      </c>
      <c r="C8" s="276">
        <f>VLOOKUP(A8&amp;B8,'[1]TX REND PROF NIVEL SUPERIOR'!$A:$H,4,FALSE)</f>
        <v>83.5</v>
      </c>
      <c r="D8" s="276">
        <f>VLOOKUP(A8&amp;B8,'[1]TX REND PROF NIVEL SUPERIOR'!$A:$H,5,FALSE)</f>
        <v>14.3</v>
      </c>
      <c r="E8" s="276">
        <f>VLOOKUP(A8&amp;B8,'[1]TX REND PROF NIVEL SUPERIOR'!$A:$H,6,FALSE)</f>
        <v>2.2000000000000002</v>
      </c>
      <c r="F8" s="312">
        <f>VLOOKUP(A8&amp;B8,'[1]TX REND PROF NIVEL SUPERIOR'!$A:$H,7,FALSE)</f>
        <v>0.84563758389261745</v>
      </c>
      <c r="G8" s="274">
        <f>VLOOKUP(A8&amp;B8,'[1]TX REND PROF NIVEL SUPERIOR'!$A:$H,8,FALSE)</f>
        <v>1237</v>
      </c>
    </row>
    <row r="9" spans="1:12" x14ac:dyDescent="0.25">
      <c r="A9" s="271" t="s">
        <v>298</v>
      </c>
      <c r="B9" s="272">
        <v>2013</v>
      </c>
      <c r="C9" s="276">
        <f>VLOOKUP(A9&amp;B9,'[1]TX REND PROF NIVEL SUPERIOR'!$A:$H,4,FALSE)</f>
        <v>84.5</v>
      </c>
      <c r="D9" s="276">
        <f>VLOOKUP(A9&amp;B9,'[1]TX REND PROF NIVEL SUPERIOR'!$A:$H,5,FALSE)</f>
        <v>13</v>
      </c>
      <c r="E9" s="276">
        <f>VLOOKUP(A9&amp;B9,'[1]TX REND PROF NIVEL SUPERIOR'!$A:$H,6,FALSE)</f>
        <v>2.5</v>
      </c>
      <c r="F9" s="312">
        <f>VLOOKUP(A9&amp;B9,'[1]TX REND PROF NIVEL SUPERIOR'!$A:$H,7,FALSE)</f>
        <v>0.75490196078431371</v>
      </c>
      <c r="G9" s="274">
        <f>VLOOKUP(A9&amp;B9,'[1]TX REND PROF NIVEL SUPERIOR'!$A:$H,8,FALSE)</f>
        <v>1255</v>
      </c>
    </row>
    <row r="10" spans="1:12" ht="15.75" thickBot="1" x14ac:dyDescent="0.3">
      <c r="A10" s="271" t="s">
        <v>298</v>
      </c>
      <c r="B10" s="273">
        <v>2014</v>
      </c>
      <c r="C10" s="277">
        <f>VLOOKUP(A10&amp;B10,'[1]TX REND PROF NIVEL SUPERIOR'!$A:$H,4,FALSE)</f>
        <v>79.900000000000006</v>
      </c>
      <c r="D10" s="277">
        <f>VLOOKUP(A10&amp;B10,'[1]TX REND PROF NIVEL SUPERIOR'!$A:$H,5,FALSE)</f>
        <v>18.2</v>
      </c>
      <c r="E10" s="277">
        <f>VLOOKUP(A10&amp;B10,'[1]TX REND PROF NIVEL SUPERIOR'!$A:$H,6,FALSE)</f>
        <v>1.9</v>
      </c>
      <c r="F10" s="313" t="s">
        <v>238</v>
      </c>
      <c r="G10" s="275">
        <f>VLOOKUP(A10&amp;B10,'[1]TX REND PROF NIVEL SUPERIOR'!$A:$H,8,FALSE)</f>
        <v>1136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G13" sqref="G13"/>
    </sheetView>
  </sheetViews>
  <sheetFormatPr defaultRowHeight="15" x14ac:dyDescent="0.25"/>
  <cols>
    <col min="1" max="1" width="9.140625" style="1"/>
    <col min="2" max="2" width="30.28515625" style="1" customWidth="1"/>
    <col min="3" max="3" width="15" style="1" customWidth="1"/>
    <col min="4" max="4" width="13.85546875" style="1" customWidth="1"/>
    <col min="5" max="5" width="13.28515625" style="1" customWidth="1"/>
    <col min="6" max="6" width="14" style="1" customWidth="1"/>
    <col min="7" max="7" width="19" style="1" customWidth="1"/>
    <col min="8" max="8" width="15.140625" style="1" customWidth="1"/>
    <col min="9" max="16384" width="9.140625" style="1"/>
  </cols>
  <sheetData>
    <row r="2" spans="2:8" ht="15.75" thickBot="1" x14ac:dyDescent="0.3"/>
    <row r="3" spans="2:8" ht="16.5" x14ac:dyDescent="0.25">
      <c r="B3" s="434"/>
      <c r="C3" s="435"/>
      <c r="D3" s="435"/>
      <c r="E3" s="435"/>
      <c r="F3" s="435"/>
      <c r="G3" s="435"/>
      <c r="H3" s="436"/>
    </row>
    <row r="4" spans="2:8" ht="16.5" x14ac:dyDescent="0.25">
      <c r="B4" s="47"/>
      <c r="C4" s="48">
        <v>1991</v>
      </c>
      <c r="D4" s="48">
        <v>2000</v>
      </c>
      <c r="E4" s="48">
        <v>2010</v>
      </c>
      <c r="F4" s="49"/>
      <c r="G4" s="48" t="s">
        <v>56</v>
      </c>
      <c r="H4" s="50" t="s">
        <v>57</v>
      </c>
    </row>
    <row r="5" spans="2:8" ht="16.5" x14ac:dyDescent="0.25">
      <c r="B5" s="51" t="s">
        <v>58</v>
      </c>
      <c r="C5" s="82">
        <v>0.377</v>
      </c>
      <c r="D5" s="82">
        <v>0.46600000000000003</v>
      </c>
      <c r="E5" s="82">
        <v>0.60099999999999998</v>
      </c>
      <c r="F5" s="53"/>
      <c r="G5" s="126">
        <f>(D5/C5)-1</f>
        <v>0.23607427055702934</v>
      </c>
      <c r="H5" s="127">
        <f>(E5/D5)-1</f>
        <v>0.28969957081545061</v>
      </c>
    </row>
    <row r="6" spans="2:8" ht="16.5" x14ac:dyDescent="0.25">
      <c r="B6" s="54" t="s">
        <v>91</v>
      </c>
      <c r="C6" s="82">
        <v>0.60599999999999998</v>
      </c>
      <c r="D6" s="82">
        <v>0.63</v>
      </c>
      <c r="E6" s="82">
        <v>0.76200000000000001</v>
      </c>
      <c r="F6" s="55"/>
      <c r="G6" s="126">
        <f t="shared" ref="G6:H8" si="0">(D6/C6)-1</f>
        <v>3.9603960396039639E-2</v>
      </c>
      <c r="H6" s="127">
        <f t="shared" si="0"/>
        <v>0.20952380952380945</v>
      </c>
    </row>
    <row r="7" spans="2:8" ht="16.5" x14ac:dyDescent="0.25">
      <c r="B7" s="56" t="s">
        <v>92</v>
      </c>
      <c r="C7" s="83">
        <v>0.47</v>
      </c>
      <c r="D7" s="83">
        <v>0.53500000000000003</v>
      </c>
      <c r="E7" s="83">
        <v>0.58299999999999996</v>
      </c>
      <c r="F7" s="57"/>
      <c r="G7" s="128">
        <f t="shared" si="0"/>
        <v>0.13829787234042556</v>
      </c>
      <c r="H7" s="129">
        <f t="shared" si="0"/>
        <v>8.9719626168224265E-2</v>
      </c>
    </row>
    <row r="8" spans="2:8" ht="16.5" x14ac:dyDescent="0.25">
      <c r="B8" s="58" t="s">
        <v>93</v>
      </c>
      <c r="C8" s="84">
        <v>0.188</v>
      </c>
      <c r="D8" s="84">
        <v>0.3</v>
      </c>
      <c r="E8" s="84">
        <v>0.48799999999999999</v>
      </c>
      <c r="F8" s="59"/>
      <c r="G8" s="130">
        <f t="shared" si="0"/>
        <v>0.5957446808510638</v>
      </c>
      <c r="H8" s="131">
        <f t="shared" si="0"/>
        <v>0.62666666666666671</v>
      </c>
    </row>
    <row r="9" spans="2:8" ht="16.5" x14ac:dyDescent="0.25">
      <c r="B9" s="60" t="s">
        <v>59</v>
      </c>
      <c r="C9" s="61"/>
      <c r="D9" s="62"/>
      <c r="E9" s="62"/>
      <c r="F9" s="63"/>
      <c r="G9" s="62"/>
      <c r="H9" s="64"/>
    </row>
    <row r="10" spans="2:8" ht="16.5" x14ac:dyDescent="0.25">
      <c r="B10" s="65" t="s">
        <v>60</v>
      </c>
      <c r="C10" s="437" t="s">
        <v>61</v>
      </c>
      <c r="D10" s="437"/>
      <c r="E10" s="438"/>
      <c r="F10" s="63"/>
      <c r="G10" s="439" t="s">
        <v>62</v>
      </c>
      <c r="H10" s="440"/>
    </row>
    <row r="11" spans="2:8" ht="16.5" x14ac:dyDescent="0.25">
      <c r="B11" s="65" t="s">
        <v>63</v>
      </c>
      <c r="C11" s="437" t="s">
        <v>64</v>
      </c>
      <c r="D11" s="437"/>
      <c r="E11" s="438"/>
      <c r="F11" s="63"/>
      <c r="G11" s="441" t="s">
        <v>301</v>
      </c>
      <c r="H11" s="442"/>
    </row>
    <row r="12" spans="2:8" ht="16.5" x14ac:dyDescent="0.25">
      <c r="B12" s="65" t="s">
        <v>65</v>
      </c>
      <c r="C12" s="437" t="s">
        <v>66</v>
      </c>
      <c r="D12" s="437"/>
      <c r="E12" s="438"/>
      <c r="F12" s="63"/>
      <c r="G12" s="443"/>
      <c r="H12" s="444"/>
    </row>
    <row r="13" spans="2:8" ht="32.25" customHeight="1" x14ac:dyDescent="0.25">
      <c r="B13" s="47"/>
      <c r="C13" s="432" t="s">
        <v>71</v>
      </c>
      <c r="D13" s="433"/>
      <c r="E13" s="66" t="s">
        <v>300</v>
      </c>
      <c r="F13" s="66"/>
      <c r="G13" s="67"/>
      <c r="H13" s="64"/>
    </row>
    <row r="14" spans="2:8" ht="16.5" x14ac:dyDescent="0.25">
      <c r="B14" s="68" t="s">
        <v>67</v>
      </c>
      <c r="C14" s="69"/>
      <c r="D14" s="69"/>
      <c r="E14" s="69"/>
      <c r="F14" s="69"/>
      <c r="G14" s="69"/>
      <c r="H14" s="70"/>
    </row>
    <row r="15" spans="2:8" ht="16.5" x14ac:dyDescent="0.25">
      <c r="B15" s="71" t="s">
        <v>58</v>
      </c>
      <c r="C15" s="52">
        <v>1991</v>
      </c>
      <c r="D15" s="52">
        <v>2000</v>
      </c>
      <c r="E15" s="52">
        <v>2010</v>
      </c>
      <c r="F15" s="72"/>
      <c r="G15" s="73" t="s">
        <v>68</v>
      </c>
      <c r="H15" s="74" t="s">
        <v>69</v>
      </c>
    </row>
    <row r="16" spans="2:8" ht="16.5" x14ac:dyDescent="0.25">
      <c r="B16" s="75" t="s">
        <v>286</v>
      </c>
      <c r="C16" s="374">
        <v>0.36199999999999999</v>
      </c>
      <c r="D16" s="76">
        <v>0.48399999999999999</v>
      </c>
      <c r="E16" s="76">
        <v>0.64600000000000002</v>
      </c>
      <c r="F16" s="77"/>
      <c r="G16" s="132">
        <f>D16/C16-1</f>
        <v>0.33701657458563528</v>
      </c>
      <c r="H16" s="133">
        <f>(E16/D16)-1</f>
        <v>0.334710743801653</v>
      </c>
    </row>
    <row r="17" spans="2:8" ht="17.25" thickBot="1" x14ac:dyDescent="0.3">
      <c r="B17" s="78" t="s">
        <v>70</v>
      </c>
      <c r="C17" s="79">
        <v>0.49299999999999999</v>
      </c>
      <c r="D17" s="79">
        <v>0.61199999999999999</v>
      </c>
      <c r="E17" s="79">
        <v>0.72699999999999998</v>
      </c>
      <c r="F17" s="80"/>
      <c r="G17" s="134">
        <f>(D17/C17)-1</f>
        <v>0.24137931034482762</v>
      </c>
      <c r="H17" s="135">
        <f>(E17/D17)-1</f>
        <v>0.18790849673202614</v>
      </c>
    </row>
    <row r="18" spans="2:8" ht="12" customHeight="1" x14ac:dyDescent="0.25">
      <c r="B18" s="90" t="s">
        <v>98</v>
      </c>
    </row>
    <row r="19" spans="2:8" ht="9" customHeight="1" x14ac:dyDescent="0.25">
      <c r="B19" s="90" t="s">
        <v>99</v>
      </c>
    </row>
    <row r="20" spans="2:8" ht="10.5" customHeight="1" x14ac:dyDescent="0.25">
      <c r="B20" s="90" t="s">
        <v>100</v>
      </c>
    </row>
  </sheetData>
  <mergeCells count="7">
    <mergeCell ref="C13:D13"/>
    <mergeCell ref="B3:H3"/>
    <mergeCell ref="C10:E10"/>
    <mergeCell ref="G10:H10"/>
    <mergeCell ref="C11:E11"/>
    <mergeCell ref="G11:H12"/>
    <mergeCell ref="C12:E12"/>
  </mergeCells>
  <conditionalFormatting sqref="C12">
    <cfRule type="cellIs" dxfId="51" priority="1" operator="equal">
      <formula>"IDH &lt; 0,599"</formula>
    </cfRule>
  </conditionalFormatting>
  <conditionalFormatting sqref="C10">
    <cfRule type="cellIs" dxfId="50" priority="2" operator="equal">
      <formula>"IDH &gt; 0,700"</formula>
    </cfRule>
    <cfRule type="cellIs" dxfId="49" priority="3" operator="equal">
      <formula>"médio"</formula>
    </cfRule>
    <cfRule type="cellIs" dxfId="48" priority="4" operator="equal">
      <formula>"baixo"</formula>
    </cfRule>
    <cfRule type="cellIs" dxfId="47" priority="9" operator="equal">
      <formula>"Alto"</formula>
    </cfRule>
  </conditionalFormatting>
  <conditionalFormatting sqref="G11">
    <cfRule type="cellIs" dxfId="46" priority="11" operator="equal">
      <formula>"Baixa"</formula>
    </cfRule>
  </conditionalFormatting>
  <conditionalFormatting sqref="G11">
    <cfRule type="cellIs" dxfId="45" priority="8" operator="equal">
      <formula>"Baixo"</formula>
    </cfRule>
    <cfRule type="cellIs" dxfId="44" priority="10" operator="equal">
      <formula>"Alta"</formula>
    </cfRule>
    <cfRule type="cellIs" dxfId="43" priority="12" operator="equal">
      <formula>"Média"</formula>
    </cfRule>
  </conditionalFormatting>
  <conditionalFormatting sqref="B10:B12">
    <cfRule type="cellIs" dxfId="42" priority="5" operator="equal">
      <formula>"Alto"</formula>
    </cfRule>
    <cfRule type="cellIs" dxfId="41" priority="6" operator="equal">
      <formula>"médio"</formula>
    </cfRule>
    <cfRule type="cellIs" dxfId="40" priority="7" operator="equal">
      <formula>"baixo"</formula>
    </cfRule>
  </conditionalFormatting>
  <conditionalFormatting sqref="C11">
    <cfRule type="cellIs" dxfId="39" priority="13" operator="equal">
      <formula>"0,699 &gt; IDH &gt; 0,600"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C17" sqref="C17"/>
    </sheetView>
  </sheetViews>
  <sheetFormatPr defaultRowHeight="15" x14ac:dyDescent="0.25"/>
  <cols>
    <col min="1" max="2" width="9.140625" style="1"/>
    <col min="3" max="3" width="11.28515625" style="1" bestFit="1" customWidth="1"/>
    <col min="4" max="4" width="13.7109375" style="1" bestFit="1" customWidth="1"/>
    <col min="5" max="5" width="16.7109375" style="1" bestFit="1" customWidth="1"/>
    <col min="6" max="6" width="10.85546875" style="1" bestFit="1" customWidth="1"/>
    <col min="7" max="7" width="15.5703125" style="1" customWidth="1"/>
    <col min="8" max="8" width="12.140625" style="1" bestFit="1" customWidth="1"/>
    <col min="9" max="9" width="16.7109375" style="1" bestFit="1" customWidth="1"/>
    <col min="10" max="10" width="18.5703125" style="1" bestFit="1" customWidth="1"/>
    <col min="11" max="11" width="18.140625" style="1" bestFit="1" customWidth="1"/>
    <col min="12" max="16384" width="9.140625" style="1"/>
  </cols>
  <sheetData>
    <row r="1" spans="2:11" ht="15.75" thickBot="1" x14ac:dyDescent="0.3">
      <c r="C1" s="406" t="s">
        <v>298</v>
      </c>
      <c r="D1" s="406"/>
      <c r="E1" s="406"/>
      <c r="F1" s="406"/>
      <c r="G1" s="406"/>
      <c r="H1" s="406"/>
      <c r="I1" s="406"/>
      <c r="J1" s="406"/>
      <c r="K1" s="406"/>
    </row>
    <row r="2" spans="2:11" ht="15.75" thickBot="1" x14ac:dyDescent="0.3">
      <c r="B2" s="144"/>
      <c r="C2" s="445" t="s">
        <v>112</v>
      </c>
      <c r="D2" s="445"/>
      <c r="E2" s="445"/>
      <c r="F2" s="445"/>
      <c r="G2" s="446"/>
      <c r="H2" s="445" t="s">
        <v>115</v>
      </c>
      <c r="I2" s="445"/>
      <c r="J2" s="445"/>
      <c r="K2" s="447"/>
    </row>
    <row r="3" spans="2:11" ht="39" x14ac:dyDescent="0.25">
      <c r="B3" s="27" t="s">
        <v>16</v>
      </c>
      <c r="C3" s="142" t="s">
        <v>8</v>
      </c>
      <c r="D3" s="142" t="s">
        <v>9</v>
      </c>
      <c r="E3" s="142" t="s">
        <v>10</v>
      </c>
      <c r="F3" s="142" t="s">
        <v>7</v>
      </c>
      <c r="G3" s="145" t="s">
        <v>113</v>
      </c>
      <c r="H3" s="28" t="s">
        <v>11</v>
      </c>
      <c r="I3" s="28" t="s">
        <v>12</v>
      </c>
      <c r="J3" s="28" t="s">
        <v>13</v>
      </c>
      <c r="K3" s="29" t="s">
        <v>114</v>
      </c>
    </row>
    <row r="4" spans="2:11" x14ac:dyDescent="0.25">
      <c r="B4" s="12">
        <v>2002</v>
      </c>
      <c r="C4" s="23">
        <f>VLOOKUP($C$1&amp;B4,'[1]rec certa'!$A:$U,5,FALSE)</f>
        <v>48209</v>
      </c>
      <c r="D4" s="23">
        <f>VLOOKUP($C$1&amp;B4,'[1]rec certa'!$A:$U,9,FALSE)</f>
        <v>0</v>
      </c>
      <c r="E4" s="23">
        <f>VLOOKUP($C$1&amp;B4,'[1]rec certa'!$A:$U,10,FALSE)</f>
        <v>2550083.35</v>
      </c>
      <c r="F4" s="23">
        <f>G4-SUM(C4:E4)</f>
        <v>0</v>
      </c>
      <c r="G4" s="146">
        <f>VLOOKUP($C$1&amp;B4,'[1]rec certa'!$A:$U,4,FALSE)</f>
        <v>2598292.35</v>
      </c>
      <c r="H4" s="23">
        <f>VLOOKUP($C$1&amp;B4,'[1]rec certa'!$A:$U,18,FALSE)</f>
        <v>0</v>
      </c>
      <c r="I4" s="23">
        <f>VLOOKUP($C$1&amp;B4,'[1]rec certa'!$A:$U,19,FALSE)</f>
        <v>264804.26</v>
      </c>
      <c r="J4" s="143">
        <f>K4-SUM(H4:I4)</f>
        <v>12000</v>
      </c>
      <c r="K4" s="24">
        <f>VLOOKUP($C$1&amp;B4,'[1]rec certa'!$A:$U,17,FALSE)</f>
        <v>276804.26</v>
      </c>
    </row>
    <row r="5" spans="2:11" x14ac:dyDescent="0.25">
      <c r="B5" s="12">
        <v>2003</v>
      </c>
      <c r="C5" s="23">
        <f>VLOOKUP($C$1&amp;B5,'[1]rec certa'!$A:$U,5,FALSE)</f>
        <v>59428.41</v>
      </c>
      <c r="D5" s="23">
        <f>VLOOKUP($C$1&amp;B5,'[1]rec certa'!$A:$U,9,FALSE)</f>
        <v>0</v>
      </c>
      <c r="E5" s="23">
        <f>VLOOKUP($C$1&amp;B5,'[1]rec certa'!$A:$U,10,FALSE)</f>
        <v>2709370.36</v>
      </c>
      <c r="F5" s="23">
        <f>G5-SUM(C5:E5)</f>
        <v>19414.14000000013</v>
      </c>
      <c r="G5" s="146">
        <f>VLOOKUP($C$1&amp;B5,'[1]rec certa'!$A:$U,4,FALSE)</f>
        <v>2788212.91</v>
      </c>
      <c r="H5" s="23">
        <f>VLOOKUP($C$1&amp;B5,'[1]rec certa'!$A:$U,18,FALSE)</f>
        <v>0</v>
      </c>
      <c r="I5" s="23">
        <f>VLOOKUP($C$1&amp;B5,'[1]rec certa'!$A:$U,19,FALSE)</f>
        <v>0</v>
      </c>
      <c r="J5" s="23">
        <f>K5-SUM(H5:I5)</f>
        <v>10000</v>
      </c>
      <c r="K5" s="24">
        <f>VLOOKUP($C$1&amp;B5,'[1]rec certa'!$A:$U,17,FALSE)</f>
        <v>10000</v>
      </c>
    </row>
    <row r="6" spans="2:11" x14ac:dyDescent="0.25">
      <c r="B6" s="12">
        <v>2004</v>
      </c>
      <c r="C6" s="23">
        <f>VLOOKUP($C$1&amp;B6,'[1]rec certa'!$A:$U,5,FALSE)</f>
        <v>71641.2</v>
      </c>
      <c r="D6" s="23">
        <f>VLOOKUP($C$1&amp;B6,'[1]rec certa'!$A:$U,9,FALSE)</f>
        <v>0</v>
      </c>
      <c r="E6" s="23">
        <f>VLOOKUP($C$1&amp;B6,'[1]rec certa'!$A:$U,10,FALSE)</f>
        <v>3317769.04</v>
      </c>
      <c r="F6" s="23">
        <f>G6-SUM(C6:E6)</f>
        <v>23181.5</v>
      </c>
      <c r="G6" s="146">
        <f>VLOOKUP($C$1&amp;B6,'[1]rec certa'!$A:$U,4,FALSE)</f>
        <v>3412591.74</v>
      </c>
      <c r="H6" s="23">
        <f>VLOOKUP($C$1&amp;B6,'[1]rec certa'!$A:$U,18,FALSE)</f>
        <v>0</v>
      </c>
      <c r="I6" s="23">
        <f>VLOOKUP($C$1&amp;B6,'[1]rec certa'!$A:$U,19,FALSE)</f>
        <v>527914.46</v>
      </c>
      <c r="J6" s="23">
        <f>K6-SUM(H6:I6)</f>
        <v>0</v>
      </c>
      <c r="K6" s="24">
        <f>VLOOKUP($C$1&amp;B6,'[1]rec certa'!$A:$U,17,FALSE)</f>
        <v>527914.46</v>
      </c>
    </row>
    <row r="7" spans="2:11" x14ac:dyDescent="0.25">
      <c r="B7" s="12">
        <v>2005</v>
      </c>
      <c r="C7" s="23">
        <f>VLOOKUP($C$1&amp;B7,'[1]rec certa'!$A:$U,5,FALSE)</f>
        <v>134522.23000000001</v>
      </c>
      <c r="D7" s="23">
        <f>VLOOKUP($C$1&amp;B7,'[1]rec certa'!$A:$U,9,FALSE)</f>
        <v>0</v>
      </c>
      <c r="E7" s="23">
        <f>VLOOKUP($C$1&amp;B7,'[1]rec certa'!$A:$U,10,FALSE)</f>
        <v>4204052.93</v>
      </c>
      <c r="F7" s="23">
        <f>IFERROR(G7-SUM(C7:E7),"N/D")</f>
        <v>23021.929999999702</v>
      </c>
      <c r="G7" s="146">
        <f>VLOOKUP($C$1&amp;B7,'[1]rec certa'!$A:$U,4,FALSE)</f>
        <v>4361597.09</v>
      </c>
      <c r="H7" s="23">
        <f>VLOOKUP($C$1&amp;B7,'[1]rec certa'!$A:$U,18,FALSE)</f>
        <v>0</v>
      </c>
      <c r="I7" s="23">
        <f>VLOOKUP($C$1&amp;B7,'[1]rec certa'!$A:$U,19,FALSE)</f>
        <v>251434</v>
      </c>
      <c r="J7" s="23">
        <f>IFERROR(K7-SUM(H7:I7),"N/D")</f>
        <v>13000</v>
      </c>
      <c r="K7" s="24">
        <f>VLOOKUP($C$1&amp;B7,'[1]rec certa'!$A:$U,17,FALSE)</f>
        <v>264434</v>
      </c>
    </row>
    <row r="8" spans="2:11" x14ac:dyDescent="0.25">
      <c r="B8" s="12">
        <v>2006</v>
      </c>
      <c r="C8" s="23">
        <f>VLOOKUP($C$1&amp;B8,'[1]rec certa'!$A:$U,5,FALSE)</f>
        <v>145586.16</v>
      </c>
      <c r="D8" s="23">
        <f>VLOOKUP($C$1&amp;B8,'[1]rec certa'!$A:$U,9,FALSE)</f>
        <v>0</v>
      </c>
      <c r="E8" s="23">
        <f>VLOOKUP($C$1&amp;B8,'[1]rec certa'!$A:$U,10,FALSE)</f>
        <v>4608938.46</v>
      </c>
      <c r="F8" s="23">
        <f t="shared" ref="F8:F17" si="0">G8-SUM(C8:E8)</f>
        <v>32274.769999999553</v>
      </c>
      <c r="G8" s="146">
        <f>VLOOKUP($C$1&amp;B8,'[1]rec certa'!$A:$U,4,FALSE)</f>
        <v>4786799.3899999997</v>
      </c>
      <c r="H8" s="23">
        <f>VLOOKUP($C$1&amp;B8,'[1]rec certa'!$A:$U,18,FALSE)</f>
        <v>0</v>
      </c>
      <c r="I8" s="23">
        <f>VLOOKUP($C$1&amp;B8,'[1]rec certa'!$A:$U,19,FALSE)</f>
        <v>268844.23</v>
      </c>
      <c r="J8" s="23">
        <f t="shared" ref="J8:J17" si="1">K8-SUM(H8:I8)</f>
        <v>0</v>
      </c>
      <c r="K8" s="24">
        <f>VLOOKUP($C$1&amp;B8,'[1]rec certa'!$A:$U,17,FALSE)</f>
        <v>268844.23</v>
      </c>
    </row>
    <row r="9" spans="2:11" x14ac:dyDescent="0.25">
      <c r="B9" s="12">
        <v>2007</v>
      </c>
      <c r="C9" s="23">
        <f>VLOOKUP($C$1&amp;B9,'[1]rec certa'!$A:$U,5,FALSE)</f>
        <v>145352.87</v>
      </c>
      <c r="D9" s="23">
        <f>VLOOKUP($C$1&amp;B9,'[1]rec certa'!$A:$U,9,FALSE)</f>
        <v>0</v>
      </c>
      <c r="E9" s="23">
        <f>VLOOKUP($C$1&amp;B9,'[1]rec certa'!$A:$U,10,FALSE)</f>
        <v>5496752.6699999999</v>
      </c>
      <c r="F9" s="23">
        <f t="shared" si="0"/>
        <v>6976.7900000000373</v>
      </c>
      <c r="G9" s="146">
        <f>VLOOKUP($C$1&amp;B9,'[1]rec certa'!$A:$U,4,FALSE)</f>
        <v>5649082.3300000001</v>
      </c>
      <c r="H9" s="23">
        <f>VLOOKUP($C$1&amp;B9,'[1]rec certa'!$A:$U,18,FALSE)</f>
        <v>0</v>
      </c>
      <c r="I9" s="23">
        <f>VLOOKUP($C$1&amp;B9,'[1]rec certa'!$A:$U,19,FALSE)</f>
        <v>295000</v>
      </c>
      <c r="J9" s="23">
        <f t="shared" si="1"/>
        <v>3000</v>
      </c>
      <c r="K9" s="24">
        <f>VLOOKUP($C$1&amp;B9,'[1]rec certa'!$A:$U,17,FALSE)</f>
        <v>298000</v>
      </c>
    </row>
    <row r="10" spans="2:11" x14ac:dyDescent="0.25">
      <c r="B10" s="12">
        <v>2008</v>
      </c>
      <c r="C10" s="23">
        <f>VLOOKUP($C$1&amp;B10,'[1]rec certa'!$A:$U,5,FALSE)</f>
        <v>158080.41</v>
      </c>
      <c r="D10" s="23">
        <f>VLOOKUP($C$1&amp;B10,'[1]rec certa'!$A:$U,9,FALSE)</f>
        <v>0</v>
      </c>
      <c r="E10" s="23">
        <f>VLOOKUP($C$1&amp;B10,'[1]rec certa'!$A:$U,10,FALSE)</f>
        <v>6477720.2699999996</v>
      </c>
      <c r="F10" s="23">
        <f t="shared" si="0"/>
        <v>5826.4599999999627</v>
      </c>
      <c r="G10" s="146">
        <f>VLOOKUP($C$1&amp;B10,'[1]rec certa'!$A:$U,4,FALSE)</f>
        <v>6641627.1399999997</v>
      </c>
      <c r="H10" s="23">
        <f>VLOOKUP($C$1&amp;B10,'[1]rec certa'!$A:$U,18,FALSE)</f>
        <v>0</v>
      </c>
      <c r="I10" s="23">
        <f>VLOOKUP($C$1&amp;B10,'[1]rec certa'!$A:$U,19,FALSE)</f>
        <v>372199</v>
      </c>
      <c r="J10" s="23">
        <f t="shared" si="1"/>
        <v>13000</v>
      </c>
      <c r="K10" s="24">
        <f>VLOOKUP($C$1&amp;B10,'[1]rec certa'!$A:$U,17,FALSE)</f>
        <v>385199</v>
      </c>
    </row>
    <row r="11" spans="2:11" x14ac:dyDescent="0.25">
      <c r="B11" s="12">
        <v>2009</v>
      </c>
      <c r="C11" s="23">
        <f>VLOOKUP($C$1&amp;B11,'[1]rec certa'!$A:$U,5,FALSE)</f>
        <v>168105.24</v>
      </c>
      <c r="D11" s="23">
        <f>VLOOKUP($C$1&amp;B11,'[1]rec certa'!$A:$U,9,FALSE)</f>
        <v>0</v>
      </c>
      <c r="E11" s="23">
        <f>VLOOKUP($C$1&amp;B11,'[1]rec certa'!$A:$U,10,FALSE)</f>
        <v>6921819.5</v>
      </c>
      <c r="F11" s="23">
        <f t="shared" si="0"/>
        <v>7704.7900000000373</v>
      </c>
      <c r="G11" s="146">
        <f>VLOOKUP($C$1&amp;B11,'[1]rec certa'!$A:$U,4,FALSE)</f>
        <v>7097629.5300000003</v>
      </c>
      <c r="H11" s="23">
        <f>VLOOKUP($C$1&amp;B11,'[1]rec certa'!$A:$U,18,FALSE)</f>
        <v>0</v>
      </c>
      <c r="I11" s="23">
        <f>VLOOKUP($C$1&amp;B11,'[1]rec certa'!$A:$U,19,FALSE)</f>
        <v>84187.64</v>
      </c>
      <c r="J11" s="23">
        <f t="shared" si="1"/>
        <v>0</v>
      </c>
      <c r="K11" s="24">
        <f>VLOOKUP($C$1&amp;B11,'[1]rec certa'!$A:$U,17,FALSE)</f>
        <v>84187.64</v>
      </c>
    </row>
    <row r="12" spans="2:11" x14ac:dyDescent="0.25">
      <c r="B12" s="12">
        <v>2010</v>
      </c>
      <c r="C12" s="23">
        <f>VLOOKUP($C$1&amp;B12,'[1]rec certa'!$A:$U,5,FALSE)</f>
        <v>115212.74</v>
      </c>
      <c r="D12" s="23">
        <f>VLOOKUP($C$1&amp;B12,'[1]rec certa'!$A:$U,9,FALSE)</f>
        <v>0</v>
      </c>
      <c r="E12" s="23">
        <f>VLOOKUP($C$1&amp;B12,'[1]rec certa'!$A:$U,10,FALSE)</f>
        <v>7577133.9900000002</v>
      </c>
      <c r="F12" s="23">
        <f t="shared" si="0"/>
        <v>3952.4599999999627</v>
      </c>
      <c r="G12" s="146">
        <f>VLOOKUP($C$1&amp;B12,'[1]rec certa'!$A:$U,4,FALSE)</f>
        <v>7696299.1900000004</v>
      </c>
      <c r="H12" s="23">
        <f>VLOOKUP($C$1&amp;B12,'[1]rec certa'!$A:$U,18,FALSE)</f>
        <v>0</v>
      </c>
      <c r="I12" s="23">
        <f>VLOOKUP($C$1&amp;B12,'[1]rec certa'!$A:$U,19,FALSE)</f>
        <v>42419.44</v>
      </c>
      <c r="J12" s="23">
        <f t="shared" si="1"/>
        <v>3620</v>
      </c>
      <c r="K12" s="24">
        <f>VLOOKUP($C$1&amp;B12,'[1]rec certa'!$A:$U,17,FALSE)</f>
        <v>46039.44</v>
      </c>
    </row>
    <row r="13" spans="2:11" x14ac:dyDescent="0.25">
      <c r="B13" s="12">
        <v>2011</v>
      </c>
      <c r="C13" s="23">
        <f>VLOOKUP($C$1&amp;B13,'[1]rec certa'!$A:$U,5,FALSE)</f>
        <v>197237.5</v>
      </c>
      <c r="D13" s="23">
        <f>VLOOKUP($C$1&amp;B13,'[1]rec certa'!$A:$U,9,FALSE)</f>
        <v>0</v>
      </c>
      <c r="E13" s="23">
        <f>VLOOKUP($C$1&amp;B13,'[1]rec certa'!$A:$U,10,FALSE)</f>
        <v>9276481.1699999999</v>
      </c>
      <c r="F13" s="23">
        <f t="shared" si="0"/>
        <v>14193.300000000745</v>
      </c>
      <c r="G13" s="146">
        <f>VLOOKUP($C$1&amp;B13,'[1]rec certa'!$A:$U,4,FALSE)</f>
        <v>9487911.9700000007</v>
      </c>
      <c r="H13" s="23">
        <f>VLOOKUP($C$1&amp;B13,'[1]rec certa'!$A:$U,18,FALSE)</f>
        <v>0</v>
      </c>
      <c r="I13" s="23">
        <f>VLOOKUP($C$1&amp;B13,'[1]rec certa'!$A:$U,19,FALSE)</f>
        <v>50000</v>
      </c>
      <c r="J13" s="23">
        <f t="shared" si="1"/>
        <v>0</v>
      </c>
      <c r="K13" s="24">
        <f>VLOOKUP($C$1&amp;B13,'[1]rec certa'!$A:$U,17,FALSE)</f>
        <v>50000</v>
      </c>
    </row>
    <row r="14" spans="2:11" x14ac:dyDescent="0.25">
      <c r="B14" s="12">
        <v>2012</v>
      </c>
      <c r="C14" s="23">
        <f>VLOOKUP($C$1&amp;B14,'[1]rec certa'!$A:$U,5,FALSE)</f>
        <v>191598.21</v>
      </c>
      <c r="D14" s="23">
        <f>VLOOKUP($C$1&amp;B14,'[1]rec certa'!$A:$U,9,FALSE)</f>
        <v>0</v>
      </c>
      <c r="E14" s="23">
        <f>VLOOKUP($C$1&amp;B14,'[1]rec certa'!$A:$U,10,FALSE)</f>
        <v>9901744.9100000001</v>
      </c>
      <c r="F14" s="23">
        <f t="shared" si="0"/>
        <v>184421.66999999806</v>
      </c>
      <c r="G14" s="146">
        <f>VLOOKUP($C$1&amp;B14,'[1]rec certa'!$A:$U,4,FALSE)</f>
        <v>10277764.789999999</v>
      </c>
      <c r="H14" s="23">
        <f>VLOOKUP($C$1&amp;B14,'[1]rec certa'!$A:$U,18,FALSE)</f>
        <v>0</v>
      </c>
      <c r="I14" s="23">
        <f>VLOOKUP($C$1&amp;B14,'[1]rec certa'!$A:$U,19,FALSE)</f>
        <v>333633.5</v>
      </c>
      <c r="J14" s="23">
        <f t="shared" si="1"/>
        <v>0</v>
      </c>
      <c r="K14" s="24">
        <f>VLOOKUP($C$1&amp;B14,'[1]rec certa'!$A:$U,17,FALSE)</f>
        <v>333633.5</v>
      </c>
    </row>
    <row r="15" spans="2:11" x14ac:dyDescent="0.25">
      <c r="B15" s="12">
        <v>2013</v>
      </c>
      <c r="C15" s="23">
        <f>VLOOKUP($C$1&amp;B15,'[1]rec certa'!$A:$U,5,FALSE)</f>
        <v>262738.26</v>
      </c>
      <c r="D15" s="23">
        <f>VLOOKUP($C$1&amp;B15,'[1]rec certa'!$A:$U,9,FALSE)</f>
        <v>0</v>
      </c>
      <c r="E15" s="23">
        <f>VLOOKUP($C$1&amp;B15,'[1]rec certa'!$A:$U,10,FALSE)</f>
        <v>10654664.49</v>
      </c>
      <c r="F15" s="23">
        <f t="shared" si="0"/>
        <v>35668.660000000149</v>
      </c>
      <c r="G15" s="146">
        <f>VLOOKUP($C$1&amp;B15,'[1]rec certa'!$A:$U,4,FALSE)</f>
        <v>10953071.41</v>
      </c>
      <c r="H15" s="23">
        <f>VLOOKUP($C$1&amp;B15,'[1]rec certa'!$A:$U,18,FALSE)</f>
        <v>0</v>
      </c>
      <c r="I15" s="23">
        <f>VLOOKUP($C$1&amp;B15,'[1]rec certa'!$A:$U,19,FALSE)</f>
        <v>464687.58</v>
      </c>
      <c r="J15" s="23">
        <f t="shared" si="1"/>
        <v>0</v>
      </c>
      <c r="K15" s="24">
        <f>VLOOKUP($C$1&amp;B15,'[1]rec certa'!$A:$U,17,FALSE)</f>
        <v>464687.58</v>
      </c>
    </row>
    <row r="16" spans="2:11" x14ac:dyDescent="0.25">
      <c r="B16" s="12">
        <v>2014</v>
      </c>
      <c r="C16" s="23">
        <f>VLOOKUP($C$1&amp;B16,'[1]rec certa'!$A:$U,5,FALSE)</f>
        <v>273796.87</v>
      </c>
      <c r="D16" s="23">
        <f>VLOOKUP($C$1&amp;B16,'[1]rec certa'!$A:$U,9,FALSE)</f>
        <v>0</v>
      </c>
      <c r="E16" s="23">
        <f>VLOOKUP($C$1&amp;B16,'[1]rec certa'!$A:$U,10,FALSE)</f>
        <v>12013585.369999999</v>
      </c>
      <c r="F16" s="23">
        <f t="shared" si="0"/>
        <v>49154.950000001118</v>
      </c>
      <c r="G16" s="146">
        <f>VLOOKUP($C$1&amp;B16,'[1]rec certa'!$A:$U,4,FALSE)</f>
        <v>12336537.189999999</v>
      </c>
      <c r="H16" s="23">
        <f>VLOOKUP($C$1&amp;B16,'[1]rec certa'!$A:$U,18,FALSE)</f>
        <v>0</v>
      </c>
      <c r="I16" s="23">
        <f>VLOOKUP($C$1&amp;B16,'[1]rec certa'!$A:$U,19,FALSE)</f>
        <v>333000</v>
      </c>
      <c r="J16" s="23">
        <f t="shared" si="1"/>
        <v>0</v>
      </c>
      <c r="K16" s="24">
        <f>VLOOKUP($C$1&amp;B16,'[1]rec certa'!$A:$U,17,FALSE)</f>
        <v>333000</v>
      </c>
    </row>
    <row r="17" spans="2:11" ht="15.75" thickBot="1" x14ac:dyDescent="0.3">
      <c r="B17" s="13">
        <v>2015</v>
      </c>
      <c r="C17" s="25">
        <f>VLOOKUP($C$1&amp;B17,'[1]rec certa'!$A:$U,5,FALSE)</f>
        <v>253557.83</v>
      </c>
      <c r="D17" s="25">
        <f>VLOOKUP($C$1&amp;B17,'[1]rec certa'!$A:$U,9,FALSE)</f>
        <v>0</v>
      </c>
      <c r="E17" s="25">
        <f>VLOOKUP($C$1&amp;B17,'[1]rec certa'!$A:$U,10,FALSE)</f>
        <v>12541183.109999999</v>
      </c>
      <c r="F17" s="25">
        <f t="shared" si="0"/>
        <v>25039.620000001043</v>
      </c>
      <c r="G17" s="147">
        <f>VLOOKUP($C$1&amp;B17,'[1]rec certa'!$A:$U,4,FALSE)</f>
        <v>12819780.560000001</v>
      </c>
      <c r="H17" s="25">
        <f>VLOOKUP($C$1&amp;B17,'[1]rec certa'!$A:$U,18,FALSE)</f>
        <v>0</v>
      </c>
      <c r="I17" s="25">
        <f>VLOOKUP($C$1&amp;B17,'[1]rec certa'!$A:$U,19,FALSE)</f>
        <v>0</v>
      </c>
      <c r="J17" s="25">
        <f t="shared" si="1"/>
        <v>51000</v>
      </c>
      <c r="K17" s="26">
        <f>VLOOKUP($C$1&amp;B17,'[1]rec certa'!$A:$U,17,FALSE)</f>
        <v>51000</v>
      </c>
    </row>
    <row r="18" spans="2:11" x14ac:dyDescent="0.25">
      <c r="B18" s="91" t="s">
        <v>72</v>
      </c>
      <c r="C18" s="91"/>
    </row>
  </sheetData>
  <mergeCells count="3">
    <mergeCell ref="C1:K1"/>
    <mergeCell ref="C2:G2"/>
    <mergeCell ref="H2:K2"/>
  </mergeCells>
  <pageMargins left="0.511811024" right="0.511811024" top="0.78740157499999996" bottom="0.78740157499999996" header="0.31496062000000002" footer="0.31496062000000002"/>
  <pageSetup orientation="portrait" horizontalDpi="300" verticalDpi="0" r:id="rId1"/>
  <ignoredErrors>
    <ignoredError sqref="J7 F7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4"/>
  <sheetViews>
    <sheetView zoomScale="87" zoomScaleNormal="87" workbookViewId="0">
      <selection activeCell="E15" sqref="E15"/>
    </sheetView>
  </sheetViews>
  <sheetFormatPr defaultColWidth="8.85546875" defaultRowHeight="15" x14ac:dyDescent="0.25"/>
  <cols>
    <col min="1" max="1" width="10.42578125" style="46" bestFit="1" customWidth="1"/>
    <col min="2" max="3" width="8.85546875" style="46"/>
    <col min="4" max="4" width="37.5703125" style="46" bestFit="1" customWidth="1"/>
    <col min="5" max="5" width="24.85546875" style="46" bestFit="1" customWidth="1"/>
    <col min="6" max="6" width="16.140625" style="46" customWidth="1"/>
    <col min="7" max="7" width="19.28515625" style="46" bestFit="1" customWidth="1"/>
    <col min="8" max="8" width="8.85546875" style="46"/>
    <col min="9" max="9" width="33.7109375" style="46" customWidth="1"/>
    <col min="10" max="10" width="7.85546875" style="46" bestFit="1" customWidth="1"/>
    <col min="11" max="11" width="8.85546875" style="46" bestFit="1" customWidth="1"/>
    <col min="12" max="13" width="8.7109375" style="46" bestFit="1" customWidth="1"/>
    <col min="14" max="15" width="7.85546875" style="46" bestFit="1" customWidth="1"/>
    <col min="16" max="21" width="9.140625" style="46" customWidth="1"/>
    <col min="22" max="22" width="11.85546875" style="46" customWidth="1"/>
    <col min="23" max="23" width="9.140625" style="46" customWidth="1"/>
    <col min="24" max="16384" width="8.85546875" style="46"/>
  </cols>
  <sheetData>
    <row r="2" spans="3:22" x14ac:dyDescent="0.25">
      <c r="D2" s="449" t="s">
        <v>298</v>
      </c>
      <c r="E2" s="449"/>
      <c r="F2" s="449"/>
    </row>
    <row r="3" spans="3:22" x14ac:dyDescent="0.25">
      <c r="C3" s="81" t="s">
        <v>16</v>
      </c>
      <c r="D3" s="81" t="s">
        <v>87</v>
      </c>
      <c r="E3" s="46" t="s">
        <v>73</v>
      </c>
      <c r="F3" s="81"/>
    </row>
    <row r="4" spans="3:22" x14ac:dyDescent="0.25">
      <c r="C4" s="81">
        <v>2002</v>
      </c>
      <c r="D4" s="8">
        <f>VLOOKUP($D$2&amp;C4,'[1]rec certa'!$A:$U,10,FALSE)*'[1]BASE ATUALIZAÇÃO'!G7</f>
        <v>7010083.1902767271</v>
      </c>
      <c r="E4" s="8">
        <f>VLOOKUP($D$2&amp;C4,'[1]rec certa'!$A:$U,5,FALSE)*'[1]BASE ATUALIZAÇÃO'!G7</f>
        <v>132524.72728785541</v>
      </c>
      <c r="F4" s="8"/>
      <c r="V4" s="450"/>
    </row>
    <row r="5" spans="3:22" x14ac:dyDescent="0.25">
      <c r="C5" s="81">
        <v>2003</v>
      </c>
      <c r="D5" s="8">
        <f>VLOOKUP($D$2&amp;C5,'[1]rec certa'!$A:$U,10,FALSE)*'[1]BASE ATUALIZAÇÃO'!G8</f>
        <v>6528083.5322466176</v>
      </c>
      <c r="E5" s="8">
        <f>VLOOKUP($D$2&amp;C5,'[1]rec certa'!$A:$U,5,FALSE)*'[4]BASE ATUALIZAÇÃO'!G8</f>
        <v>143189.58766072875</v>
      </c>
      <c r="F5" s="8"/>
      <c r="V5" s="450"/>
    </row>
    <row r="6" spans="3:22" x14ac:dyDescent="0.25">
      <c r="C6" s="81">
        <v>2004</v>
      </c>
      <c r="D6" s="8">
        <f>VLOOKUP($D$2&amp;C6,'[1]rec certa'!$A:$U,10,FALSE)*'[1]BASE ATUALIZAÇÃO'!G9</f>
        <v>7418872.252671523</v>
      </c>
      <c r="E6" s="8">
        <f>VLOOKUP($D$2&amp;C6,'[1]rec certa'!$A:$U,5,FALSE)*'[1]BASE ATUALIZAÇÃO'!G9</f>
        <v>160197.07954960334</v>
      </c>
      <c r="F6" s="8"/>
      <c r="V6" s="450"/>
    </row>
    <row r="7" spans="3:22" x14ac:dyDescent="0.25">
      <c r="C7" s="81">
        <v>2005</v>
      </c>
      <c r="D7" s="8">
        <f>VLOOKUP($D$2&amp;C7,'[1]rec certa'!$A:$U,10,FALSE)*'[1]BASE ATUALIZAÇÃO'!G10</f>
        <v>8750429.9226400536</v>
      </c>
      <c r="E7" s="8">
        <f>VLOOKUP($D$2&amp;C7,'[1]rec certa'!$A:$U,5,FALSE)*'[1]BASE ATUALIZAÇÃO'!G10</f>
        <v>279998.22225175163</v>
      </c>
      <c r="F7" s="8"/>
      <c r="V7" s="450"/>
    </row>
    <row r="8" spans="3:22" x14ac:dyDescent="0.25">
      <c r="C8" s="81">
        <v>2006</v>
      </c>
      <c r="D8" s="8">
        <f>VLOOKUP($D$2&amp;C8,'[1]rec certa'!$A:$U,10,FALSE)*'[1]BASE ATUALIZAÇÃO'!G11</f>
        <v>8984532.7799483854</v>
      </c>
      <c r="E8" s="8">
        <f>VLOOKUP($D$2&amp;C8,'[1]rec certa'!$A:$U,5,FALSE)*'[1]BASE ATUALIZAÇÃO'!G11</f>
        <v>283801.49532888544</v>
      </c>
      <c r="F8" s="8"/>
      <c r="V8" s="450"/>
    </row>
    <row r="9" spans="3:22" x14ac:dyDescent="0.25">
      <c r="C9" s="81">
        <v>2007</v>
      </c>
      <c r="D9" s="8">
        <f>VLOOKUP($D$2&amp;C9,'[1]rec certa'!$A:$U,10,FALSE)*'[1]BASE ATUALIZAÇÃO'!G12</f>
        <v>10066994.774107717</v>
      </c>
      <c r="E9" s="8">
        <f>VLOOKUP($D$2&amp;C9,'[1]rec certa'!$A:$U,5,FALSE)*'[1]BASE ATUALIZAÇÃO'!G12</f>
        <v>266205.64368444803</v>
      </c>
      <c r="F9" s="8"/>
      <c r="V9" s="450"/>
    </row>
    <row r="10" spans="3:22" x14ac:dyDescent="0.25">
      <c r="C10" s="81">
        <v>2008</v>
      </c>
      <c r="D10" s="8">
        <f>VLOOKUP($D$2&amp;C10,'[1]rec certa'!$A:$U,10,FALSE)*'[1]BASE ATUALIZAÇÃO'!G13</f>
        <v>10906177.473597141</v>
      </c>
      <c r="E10" s="8">
        <f>VLOOKUP($D$2&amp;C10,'[1]rec certa'!$A:$U,5,FALSE)*'[1]BASE ATUALIZAÇÃO'!G13</f>
        <v>266151.19744264602</v>
      </c>
      <c r="F10" s="8"/>
      <c r="V10" s="450"/>
    </row>
    <row r="11" spans="3:22" x14ac:dyDescent="0.25">
      <c r="C11" s="81">
        <v>2009</v>
      </c>
      <c r="D11" s="8">
        <f>VLOOKUP($D$2&amp;C11,'[1]rec certa'!$A:$U,10,FALSE)*'[1]BASE ATUALIZAÇÃO'!G14</f>
        <v>10859663.071353445</v>
      </c>
      <c r="E11" s="8">
        <f>VLOOKUP($D$2&amp;C11,'[1]rec certa'!$A:$U,5,FALSE)*'[1]BASE ATUALIZAÇÃO'!G14</f>
        <v>263740.80787992349</v>
      </c>
      <c r="F11" s="8"/>
      <c r="V11" s="450"/>
    </row>
    <row r="12" spans="3:22" x14ac:dyDescent="0.25">
      <c r="C12" s="81">
        <v>2010</v>
      </c>
      <c r="D12" s="8">
        <f>VLOOKUP($D$2&amp;C12,'[1]rec certa'!$A:$U,10,FALSE)*'[1]BASE ATUALIZAÇÃO'!G15</f>
        <v>10964233.433482036</v>
      </c>
      <c r="E12" s="8">
        <f>VLOOKUP($D$2&amp;C12,'[1]rec certa'!$A:$U,5,FALSE)*'[1]BASE ATUALIZAÇÃO'!G15</f>
        <v>166714.66778048532</v>
      </c>
      <c r="F12" s="8"/>
      <c r="V12" s="450"/>
    </row>
    <row r="13" spans="3:22" x14ac:dyDescent="0.25">
      <c r="C13" s="81">
        <v>2011</v>
      </c>
      <c r="D13" s="8">
        <f>VLOOKUP($D$2&amp;C13,'[1]rec certa'!$A:$U,10,FALSE)*'[1]BASE ATUALIZAÇÃO'!G16</f>
        <v>12392288.108438293</v>
      </c>
      <c r="E13" s="8">
        <f>VLOOKUP($D$2&amp;C13,'[1]rec certa'!$A:$U,5,FALSE)*'[1]BASE ATUALIZAÇÃO'!G16</f>
        <v>263486.10868663015</v>
      </c>
      <c r="F13" s="8"/>
      <c r="V13" s="450"/>
    </row>
    <row r="14" spans="3:22" x14ac:dyDescent="0.25">
      <c r="C14" s="81">
        <v>2012</v>
      </c>
      <c r="D14" s="8">
        <f>VLOOKUP($D$2&amp;C14,'[1]rec certa'!$A:$U,10,FALSE)*'[1]BASE ATUALIZAÇÃO'!G17</f>
        <v>12268732.637370005</v>
      </c>
      <c r="E14" s="8">
        <f>VLOOKUP($D$2&amp;C14,'[1]rec certa'!$A:$U,5,FALSE)*'[1]BASE ATUALIZAÇÃO'!G17</f>
        <v>237399.29009024249</v>
      </c>
      <c r="F14" s="8"/>
      <c r="V14" s="450"/>
    </row>
    <row r="15" spans="3:22" ht="16.5" customHeight="1" x14ac:dyDescent="0.25">
      <c r="C15" s="81">
        <v>2013</v>
      </c>
      <c r="D15" s="8">
        <f>VLOOKUP($D$2&amp;C15,'[1]rec certa'!$A:$U,10,FALSE)*'[1]BASE ATUALIZAÇÃO'!G18</f>
        <v>12293514.977220764</v>
      </c>
      <c r="E15" s="8">
        <f>VLOOKUP($D$2&amp;C15,'[1]rec certa'!$A:$U,5,FALSE)*'[1]BASE ATUALIZAÇÃO'!G18</f>
        <v>303151.42606606125</v>
      </c>
      <c r="F15" s="8"/>
      <c r="I15" s="322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</row>
    <row r="16" spans="3:22" ht="16.5" customHeight="1" x14ac:dyDescent="0.25">
      <c r="C16" s="361">
        <v>2014</v>
      </c>
      <c r="D16" s="8">
        <f>VLOOKUP($D$2&amp;C16,'[1]rec certa'!$A:$U,10,FALSE)*'[1]BASE ATUALIZAÇÃO'!G19</f>
        <v>12971088.104076697</v>
      </c>
      <c r="E16" s="8">
        <f>VLOOKUP($D$2&amp;C16,'[1]rec certa'!$A:$U,5,FALSE)*'[1]BASE ATUALIZAÇÃO'!G19</f>
        <v>295618.93589727196</v>
      </c>
      <c r="F16" s="8"/>
      <c r="I16" s="362"/>
      <c r="J16" s="338"/>
      <c r="K16" s="338"/>
      <c r="L16" s="338"/>
      <c r="M16" s="338"/>
      <c r="N16" s="338"/>
      <c r="O16" s="338"/>
      <c r="P16" s="338"/>
      <c r="Q16" s="338"/>
      <c r="R16" s="338"/>
      <c r="S16" s="338"/>
      <c r="T16" s="338"/>
      <c r="U16" s="338"/>
    </row>
    <row r="17" spans="3:21" ht="15.75" customHeight="1" x14ac:dyDescent="0.25">
      <c r="C17" s="81">
        <v>2015</v>
      </c>
      <c r="D17" s="8">
        <f>VLOOKUP($D$2&amp;C17,'[1]rec certa'!$A:$U,10,FALSE)*'[1]BASE ATUALIZAÇÃO'!G20</f>
        <v>12541183.109999999</v>
      </c>
      <c r="E17" s="8">
        <f>VLOOKUP($D$2&amp;C17,'[1]rec certa'!$A:$U,5,FALSE)*'[1]BASE ATUALIZAÇÃO'!G20</f>
        <v>253557.83</v>
      </c>
      <c r="F17" s="8"/>
      <c r="I17" s="322"/>
      <c r="J17" s="321"/>
      <c r="K17" s="92"/>
      <c r="L17" s="339"/>
      <c r="M17" s="339"/>
      <c r="N17" s="321"/>
      <c r="O17" s="321"/>
      <c r="P17" s="321"/>
      <c r="Q17" s="321"/>
      <c r="R17" s="321"/>
      <c r="S17" s="321"/>
      <c r="T17" s="321"/>
      <c r="U17" s="321"/>
    </row>
    <row r="18" spans="3:21" ht="27" customHeight="1" x14ac:dyDescent="0.25">
      <c r="D18" s="356">
        <f>D17/D4-1</f>
        <v>0.78902058215159765</v>
      </c>
      <c r="E18" s="356">
        <f>E17/E4-1</f>
        <v>0.91328694040056391</v>
      </c>
      <c r="I18" s="340"/>
      <c r="J18" s="39"/>
      <c r="K18" s="321"/>
      <c r="L18" s="339"/>
      <c r="M18" s="339"/>
      <c r="N18" s="39"/>
      <c r="O18" s="321"/>
      <c r="P18" s="321"/>
      <c r="Q18" s="321"/>
      <c r="R18" s="321"/>
      <c r="S18" s="39"/>
      <c r="T18" s="321"/>
      <c r="U18" s="321"/>
    </row>
    <row r="19" spans="3:21" ht="18.75" customHeight="1" x14ac:dyDescent="0.3">
      <c r="C19" s="343"/>
      <c r="D19" s="343"/>
      <c r="E19" s="344"/>
    </row>
    <row r="20" spans="3:21" x14ac:dyDescent="0.25">
      <c r="C20" s="280"/>
      <c r="D20" s="278"/>
      <c r="E20" s="278"/>
    </row>
    <row r="21" spans="3:21" x14ac:dyDescent="0.25">
      <c r="C21" s="280"/>
      <c r="D21" s="278"/>
      <c r="E21" s="278"/>
    </row>
    <row r="22" spans="3:21" x14ac:dyDescent="0.25">
      <c r="C22" s="280"/>
      <c r="D22" s="278"/>
      <c r="E22" s="278"/>
    </row>
    <row r="23" spans="3:21" x14ac:dyDescent="0.25">
      <c r="C23" s="280"/>
      <c r="D23" s="278"/>
      <c r="E23" s="278"/>
    </row>
    <row r="24" spans="3:21" x14ac:dyDescent="0.25">
      <c r="C24" s="280"/>
      <c r="D24" s="278"/>
      <c r="E24" s="278"/>
    </row>
    <row r="25" spans="3:21" x14ac:dyDescent="0.25">
      <c r="C25" s="280"/>
      <c r="D25" s="278"/>
      <c r="E25" s="278"/>
      <c r="I25" s="197" t="s">
        <v>76</v>
      </c>
      <c r="J25" s="197"/>
      <c r="K25" s="197"/>
      <c r="L25" s="448">
        <f>D17/D4-1</f>
        <v>0.78902058215159765</v>
      </c>
      <c r="M25" s="448"/>
      <c r="N25" s="448"/>
      <c r="O25" s="448"/>
      <c r="P25" s="448"/>
      <c r="Q25" s="448"/>
      <c r="R25" s="448"/>
      <c r="S25" s="448"/>
      <c r="T25" s="448"/>
      <c r="U25" s="448"/>
    </row>
    <row r="26" spans="3:21" x14ac:dyDescent="0.25">
      <c r="C26" s="280"/>
      <c r="D26" s="278"/>
      <c r="E26" s="278"/>
      <c r="I26" s="197" t="s">
        <v>77</v>
      </c>
      <c r="J26" s="197"/>
      <c r="K26" s="197"/>
      <c r="L26" s="448">
        <f>E17/E4-1</f>
        <v>0.91328694040056391</v>
      </c>
      <c r="M26" s="448"/>
      <c r="N26" s="448"/>
      <c r="O26" s="448"/>
      <c r="P26" s="448"/>
      <c r="Q26" s="448"/>
      <c r="R26" s="448"/>
      <c r="S26" s="448"/>
      <c r="T26" s="448"/>
      <c r="U26" s="448"/>
    </row>
    <row r="27" spans="3:21" x14ac:dyDescent="0.25">
      <c r="C27" s="280"/>
      <c r="D27" s="278"/>
      <c r="E27" s="278"/>
    </row>
    <row r="28" spans="3:21" x14ac:dyDescent="0.25">
      <c r="C28" s="280"/>
      <c r="D28" s="278"/>
      <c r="E28" s="278"/>
    </row>
    <row r="29" spans="3:21" x14ac:dyDescent="0.25">
      <c r="C29" s="280"/>
      <c r="D29" s="278"/>
      <c r="E29" s="278"/>
    </row>
    <row r="30" spans="3:21" x14ac:dyDescent="0.25">
      <c r="C30" s="280"/>
      <c r="D30" s="278"/>
      <c r="E30" s="278"/>
    </row>
    <row r="31" spans="3:21" x14ac:dyDescent="0.25">
      <c r="C31" s="280"/>
      <c r="D31" s="278"/>
      <c r="E31" s="278"/>
    </row>
    <row r="32" spans="3:21" x14ac:dyDescent="0.25">
      <c r="C32" s="280"/>
      <c r="D32" s="278"/>
      <c r="E32" s="278"/>
      <c r="H32" s="93" t="s">
        <v>74</v>
      </c>
    </row>
    <row r="33" spans="2:5" x14ac:dyDescent="0.25">
      <c r="C33" s="281" t="s">
        <v>74</v>
      </c>
      <c r="D33" s="197"/>
      <c r="E33" s="197"/>
    </row>
    <row r="34" spans="2:5" x14ac:dyDescent="0.25">
      <c r="B34" s="46" t="s">
        <v>74</v>
      </c>
      <c r="D34" s="341"/>
      <c r="E34" s="341"/>
    </row>
  </sheetData>
  <mergeCells count="4">
    <mergeCell ref="L26:U26"/>
    <mergeCell ref="D2:F2"/>
    <mergeCell ref="V4:V14"/>
    <mergeCell ref="L25:U25"/>
  </mergeCells>
  <conditionalFormatting sqref="J17">
    <cfRule type="colorScale" priority="4">
      <colorScale>
        <cfvo type="formula" val="$J$17&lt;0"/>
        <cfvo type="formula" val="$J$17&gt;0"/>
        <color rgb="FFFF5050"/>
        <color rgb="FF99CC00"/>
      </colorScale>
    </cfRule>
    <cfRule type="expression" dxfId="38" priority="5">
      <formula>$J$17&lt;0</formula>
    </cfRule>
  </conditionalFormatting>
  <conditionalFormatting sqref="J17:U17">
    <cfRule type="cellIs" dxfId="37" priority="3" operator="lessThan">
      <formula>0</formula>
    </cfRule>
  </conditionalFormatting>
  <conditionalFormatting sqref="J17:U18">
    <cfRule type="cellIs" dxfId="36" priority="1" operator="greaterThan">
      <formula>0</formula>
    </cfRule>
    <cfRule type="cellIs" dxfId="35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8"/>
  <sheetViews>
    <sheetView workbookViewId="0">
      <selection activeCell="C20" sqref="C20"/>
    </sheetView>
  </sheetViews>
  <sheetFormatPr defaultColWidth="8.85546875" defaultRowHeight="15" x14ac:dyDescent="0.25"/>
  <cols>
    <col min="1" max="2" width="8.85546875" style="46"/>
    <col min="3" max="3" width="21.28515625" style="46" customWidth="1"/>
    <col min="4" max="4" width="21.140625" style="46" customWidth="1"/>
    <col min="5" max="6" width="8.85546875" style="46"/>
    <col min="7" max="7" width="18.28515625" style="46" customWidth="1"/>
    <col min="8" max="8" width="7.85546875" style="46" bestFit="1" customWidth="1"/>
    <col min="9" max="11" width="7.140625" style="46" bestFit="1" customWidth="1"/>
    <col min="12" max="12" width="7.85546875" style="46" bestFit="1" customWidth="1"/>
    <col min="13" max="13" width="7.7109375" style="46" bestFit="1" customWidth="1"/>
    <col min="14" max="19" width="9.140625" style="46" customWidth="1"/>
    <col min="20" max="20" width="11.85546875" style="46" customWidth="1"/>
    <col min="21" max="16384" width="8.85546875" style="46"/>
  </cols>
  <sheetData>
    <row r="2" spans="2:20" x14ac:dyDescent="0.25">
      <c r="C2" s="449" t="s">
        <v>298</v>
      </c>
      <c r="D2" s="449"/>
    </row>
    <row r="3" spans="2:20" x14ac:dyDescent="0.25">
      <c r="C3" s="89"/>
      <c r="D3" s="89"/>
    </row>
    <row r="4" spans="2:20" ht="23.25" customHeight="1" x14ac:dyDescent="0.25">
      <c r="B4" s="451" t="s">
        <v>16</v>
      </c>
      <c r="C4" s="451" t="s">
        <v>78</v>
      </c>
      <c r="D4" s="451"/>
    </row>
    <row r="5" spans="2:20" ht="23.25" customHeight="1" x14ac:dyDescent="0.25">
      <c r="B5" s="451"/>
      <c r="C5" s="287" t="s">
        <v>51</v>
      </c>
      <c r="D5" s="287" t="s">
        <v>52</v>
      </c>
    </row>
    <row r="6" spans="2:20" x14ac:dyDescent="0.25">
      <c r="B6" s="96">
        <v>2002</v>
      </c>
      <c r="C6" s="95">
        <f>VLOOKUP($C$2&amp;B6,'[1]rec certa'!$A:$V,11,FALSE)*'[1]BASE ATUALIZAÇÃO'!G7</f>
        <v>3661504.1906013973</v>
      </c>
      <c r="D6" s="95">
        <f>VLOOKUP($C$2&amp;B6,'[1]rec certa'!$A:$V,15,FALSE)*'[1]BASE ATUALIZAÇÃO'!G7</f>
        <v>1277934.6339817352</v>
      </c>
      <c r="T6" s="450"/>
    </row>
    <row r="7" spans="2:20" x14ac:dyDescent="0.25">
      <c r="B7" s="96">
        <v>2003</v>
      </c>
      <c r="C7" s="95">
        <f>VLOOKUP($C$2&amp;B7,'[1]rec certa'!$A:$V,11,FALSE)*'[1]BASE ATUALIZAÇÃO'!G8</f>
        <v>3407897.5176137015</v>
      </c>
      <c r="D7" s="95">
        <f>VLOOKUP($C$2&amp;B7,'[1]rec certa'!$A:$V,15,FALSE)*'[1]BASE ATUALIZAÇÃO'!G8</f>
        <v>1264647.7224839672</v>
      </c>
      <c r="T7" s="450"/>
    </row>
    <row r="8" spans="2:20" x14ac:dyDescent="0.25">
      <c r="B8" s="96">
        <v>2004</v>
      </c>
      <c r="C8" s="95">
        <f>VLOOKUP($C$2&amp;B8,'[1]rec certa'!$A:$V,11,FALSE)*'[1]BASE ATUALIZAÇÃO'!G9</f>
        <v>3526377.4907292742</v>
      </c>
      <c r="D8" s="95">
        <f>VLOOKUP($C$2&amp;B8,'[1]rec certa'!$A:$V,15,FALSE)*'[1]BASE ATUALIZAÇÃO'!G9</f>
        <v>1387573.9410590322</v>
      </c>
      <c r="T8" s="450"/>
    </row>
    <row r="9" spans="2:20" x14ac:dyDescent="0.25">
      <c r="B9" s="96">
        <v>2005</v>
      </c>
      <c r="C9" s="95">
        <f>VLOOKUP($C$2&amp;B9,'[1]rec certa'!$A:$V,11,FALSE)*'[1]BASE ATUALIZAÇÃO'!G10</f>
        <v>4126818.6208450855</v>
      </c>
      <c r="D9" s="95">
        <f>VLOOKUP($C$2&amp;B9,'[1]rec certa'!$A:$V,15,FALSE)*'[1]BASE ATUALIZAÇÃO'!G10</f>
        <v>1675087.031393301</v>
      </c>
      <c r="T9" s="450"/>
    </row>
    <row r="10" spans="2:20" x14ac:dyDescent="0.25">
      <c r="B10" s="96">
        <v>2006</v>
      </c>
      <c r="C10" s="95">
        <f>VLOOKUP($C$2&amp;B10,'[1]rec certa'!$A:$V,11,FALSE)*'[1]BASE ATUALIZAÇÃO'!G11</f>
        <v>4325846.0785646057</v>
      </c>
      <c r="D10" s="95">
        <f>VLOOKUP($C$2&amp;B10,'[1]rec certa'!$A:$V,15,FALSE)*'[1]BASE ATUALIZAÇÃO'!G11</f>
        <v>1770159.9874805037</v>
      </c>
      <c r="T10" s="450"/>
    </row>
    <row r="11" spans="2:20" x14ac:dyDescent="0.25">
      <c r="B11" s="96">
        <v>2007</v>
      </c>
      <c r="C11" s="95">
        <f>VLOOKUP($C$2&amp;B11,'[1]rec certa'!$A:$V,11,FALSE)*'[1]BASE ATUALIZAÇÃO'!G12</f>
        <v>4731277.9810324656</v>
      </c>
      <c r="D11" s="95">
        <f>VLOOKUP($C$2&amp;B11,'[1]rec certa'!$A:$V,15,FALSE)*'[1]BASE ATUALIZAÇÃO'!G12</f>
        <v>2184547.5920662698</v>
      </c>
      <c r="T11" s="450"/>
    </row>
    <row r="12" spans="2:20" x14ac:dyDescent="0.25">
      <c r="B12" s="96">
        <v>2008</v>
      </c>
      <c r="C12" s="95">
        <f>VLOOKUP($C$2&amp;B12,'[1]rec certa'!$A:$V,11,FALSE)*'[1]BASE ATUALIZAÇÃO'!G13</f>
        <v>5185124.2290797578</v>
      </c>
      <c r="D12" s="95">
        <f>VLOOKUP($C$2&amp;B12,'[1]rec certa'!$A:$V,15,FALSE)*'[1]BASE ATUALIZAÇÃO'!G13</f>
        <v>2459450.6710292269</v>
      </c>
      <c r="T12" s="450"/>
    </row>
    <row r="13" spans="2:20" x14ac:dyDescent="0.25">
      <c r="B13" s="96">
        <v>2009</v>
      </c>
      <c r="C13" s="95">
        <f>VLOOKUP($C$2&amp;B13,'[1]rec certa'!$A:$V,11,FALSE)*'[1]BASE ATUALIZAÇÃO'!G14</f>
        <v>4516154.4164286228</v>
      </c>
      <c r="D13" s="95">
        <f>VLOOKUP($C$2&amp;B13,'[1]rec certa'!$A:$V,15,FALSE)*'[1]BASE ATUALIZAÇÃO'!G14</f>
        <v>2632546.3152534789</v>
      </c>
      <c r="T13" s="450"/>
    </row>
    <row r="14" spans="2:20" x14ac:dyDescent="0.25">
      <c r="B14" s="96">
        <v>2010</v>
      </c>
      <c r="C14" s="95">
        <f>VLOOKUP($C$2&amp;B14,'[1]rec certa'!$A:$V,11,FALSE)*'[1]BASE ATUALIZAÇÃO'!G15</f>
        <v>4479578.7811955074</v>
      </c>
      <c r="D14" s="95">
        <f>VLOOKUP($C$2&amp;B14,'[1]rec certa'!$A:$V,15,FALSE)*'[1]BASE ATUALIZAÇÃO'!G15</f>
        <v>2858081.5628689891</v>
      </c>
      <c r="T14" s="450"/>
    </row>
    <row r="15" spans="2:20" x14ac:dyDescent="0.25">
      <c r="B15" s="96">
        <v>2011</v>
      </c>
      <c r="C15" s="95">
        <f>VLOOKUP($C$2&amp;B15,'[1]rec certa'!$A:$V,11,FALSE)*'[1]BASE ATUALIZAÇÃO'!G16</f>
        <v>5092601.5714746593</v>
      </c>
      <c r="D15" s="95">
        <f>VLOOKUP($C$2&amp;B15,'[1]rec certa'!$A:$V,15,FALSE)*'[1]BASE ATUALIZAÇÃO'!G16</f>
        <v>3488788.3756048838</v>
      </c>
      <c r="T15" s="450"/>
    </row>
    <row r="16" spans="2:20" x14ac:dyDescent="0.25">
      <c r="B16" s="96">
        <v>2012</v>
      </c>
      <c r="C16" s="95">
        <f>VLOOKUP($C$2&amp;B16,'[1]rec certa'!$A:$V,11,FALSE)*'[1]BASE ATUALIZAÇÃO'!G17</f>
        <v>4864575.6772429803</v>
      </c>
      <c r="D16" s="95">
        <f>VLOOKUP($C$2&amp;B16,'[1]rec certa'!$A:$V,15,FALSE)*'[1]BASE ATUALIZAÇÃO'!G17</f>
        <v>3581408.2847925969</v>
      </c>
      <c r="G16" s="93" t="s">
        <v>74</v>
      </c>
      <c r="T16" s="450"/>
    </row>
    <row r="17" spans="2:19" ht="15" customHeight="1" x14ac:dyDescent="0.25">
      <c r="B17" s="96">
        <v>2013</v>
      </c>
      <c r="C17" s="95">
        <f>VLOOKUP($C$2&amp;B17,'[1]rec certa'!$A:$V,11,FALSE)*'[1]BASE ATUALIZAÇÃO'!G18</f>
        <v>4871777.9192087846</v>
      </c>
      <c r="D17" s="95">
        <f>VLOOKUP($C$2&amp;B17,'[1]rec certa'!$A:$V,15,FALSE)*'[1]BASE ATUALIZAÇÃO'!G18</f>
        <v>3266357.097560877</v>
      </c>
      <c r="G17" s="454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</row>
    <row r="18" spans="2:19" ht="15" customHeight="1" x14ac:dyDescent="0.25">
      <c r="B18" s="363">
        <v>2014</v>
      </c>
      <c r="C18" s="95">
        <f>VLOOKUP($C$2&amp;B18,'[1]rec certa'!$A:$V,11,FALSE)*'[1]BASE ATUALIZAÇÃO'!G19</f>
        <v>4956260.4089882839</v>
      </c>
      <c r="D18" s="95">
        <f>VLOOKUP($C$2&amp;B18,'[1]rec certa'!$A:$V,15,FALSE)*'[1]BASE ATUALIZAÇÃO'!G19</f>
        <v>3549222.9257912724</v>
      </c>
      <c r="G18" s="454"/>
      <c r="H18" s="363"/>
      <c r="I18" s="363"/>
      <c r="J18" s="363"/>
      <c r="K18" s="363"/>
      <c r="L18" s="363"/>
      <c r="M18" s="363"/>
      <c r="N18" s="363"/>
      <c r="O18" s="363"/>
      <c r="P18" s="363"/>
      <c r="Q18" s="363"/>
      <c r="R18" s="363"/>
      <c r="S18" s="363"/>
    </row>
    <row r="19" spans="2:19" x14ac:dyDescent="0.25">
      <c r="B19" s="96">
        <v>2015</v>
      </c>
      <c r="C19" s="95">
        <f>VLOOKUP($C$2&amp;B19,'[1]rec certa'!$A:$V,11,FALSE)*'[1]BASE ATUALIZAÇÃO'!G20</f>
        <v>4888201.2699999996</v>
      </c>
      <c r="D19" s="95">
        <f>VLOOKUP($C$2&amp;B19,'[1]rec certa'!$A:$V,15,FALSE)*'[1]BASE ATUALIZAÇÃO'!G20</f>
        <v>3330056.07</v>
      </c>
      <c r="F19" s="93" t="s">
        <v>74</v>
      </c>
      <c r="G19" s="454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</row>
    <row r="20" spans="2:19" ht="18" customHeight="1" x14ac:dyDescent="0.25">
      <c r="B20" s="93" t="s">
        <v>74</v>
      </c>
      <c r="G20" s="455"/>
      <c r="H20" s="455"/>
      <c r="I20" s="455"/>
      <c r="J20" s="455"/>
      <c r="K20" s="455"/>
      <c r="L20" s="455"/>
      <c r="M20" s="455"/>
      <c r="N20" s="455"/>
      <c r="O20" s="455"/>
      <c r="P20" s="455"/>
      <c r="Q20" s="455"/>
      <c r="R20" s="455"/>
      <c r="S20" s="455"/>
    </row>
    <row r="21" spans="2:19" x14ac:dyDescent="0.25">
      <c r="C21" s="356">
        <f>C19/C6-1</f>
        <v>0.33502544734138873</v>
      </c>
      <c r="D21" s="356">
        <f>D19/D6-1</f>
        <v>1.6058109557797575</v>
      </c>
      <c r="G21" s="97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</row>
    <row r="22" spans="2:19" x14ac:dyDescent="0.25">
      <c r="G22" s="97"/>
      <c r="H22" s="321"/>
      <c r="I22" s="321"/>
      <c r="J22" s="321"/>
      <c r="K22" s="321"/>
      <c r="L22" s="321"/>
      <c r="M22" s="321"/>
      <c r="N22" s="321"/>
      <c r="O22" s="321"/>
      <c r="P22" s="321"/>
      <c r="Q22" s="321"/>
      <c r="R22" s="321"/>
      <c r="S22" s="321"/>
    </row>
    <row r="23" spans="2:19" ht="23.25" customHeight="1" x14ac:dyDescent="0.25">
      <c r="B23" s="452"/>
      <c r="C23" s="452"/>
      <c r="D23" s="452"/>
      <c r="G23" s="97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</row>
    <row r="24" spans="2:19" ht="23.25" customHeight="1" x14ac:dyDescent="0.25">
      <c r="B24" s="452"/>
      <c r="C24" s="323"/>
      <c r="D24" s="323"/>
      <c r="G24" s="342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</row>
    <row r="25" spans="2:19" x14ac:dyDescent="0.25">
      <c r="B25" s="280">
        <v>2002</v>
      </c>
      <c r="C25" s="95"/>
      <c r="D25" s="95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</row>
    <row r="26" spans="2:19" x14ac:dyDescent="0.25">
      <c r="B26" s="280">
        <v>2003</v>
      </c>
      <c r="C26" s="95"/>
      <c r="D26" s="95"/>
      <c r="G26" s="97"/>
      <c r="H26" s="97"/>
      <c r="I26" s="97"/>
      <c r="J26" s="453"/>
      <c r="K26" s="453"/>
      <c r="L26" s="453"/>
      <c r="M26" s="453"/>
      <c r="N26" s="453"/>
      <c r="O26" s="453"/>
      <c r="P26" s="453"/>
      <c r="Q26" s="453"/>
      <c r="R26" s="453"/>
      <c r="S26" s="453"/>
    </row>
    <row r="27" spans="2:19" x14ac:dyDescent="0.25">
      <c r="B27" s="280">
        <v>2004</v>
      </c>
      <c r="C27" s="95"/>
      <c r="D27" s="95"/>
      <c r="G27" s="97"/>
      <c r="H27" s="97"/>
      <c r="I27" s="97"/>
      <c r="J27" s="453"/>
      <c r="K27" s="453"/>
      <c r="L27" s="453"/>
      <c r="M27" s="453"/>
      <c r="N27" s="453"/>
      <c r="O27" s="453"/>
      <c r="P27" s="453"/>
      <c r="Q27" s="453"/>
      <c r="R27" s="453"/>
      <c r="S27" s="453"/>
    </row>
    <row r="28" spans="2:19" x14ac:dyDescent="0.25">
      <c r="B28" s="280">
        <v>2005</v>
      </c>
      <c r="C28" s="95"/>
      <c r="D28" s="95"/>
      <c r="G28" s="97"/>
      <c r="H28" s="97"/>
      <c r="I28" s="97"/>
      <c r="J28" s="453"/>
      <c r="K28" s="453"/>
      <c r="L28" s="453"/>
      <c r="M28" s="453"/>
      <c r="N28" s="453"/>
      <c r="O28" s="453"/>
      <c r="P28" s="453"/>
      <c r="Q28" s="453"/>
      <c r="R28" s="453"/>
      <c r="S28" s="453"/>
    </row>
    <row r="29" spans="2:19" x14ac:dyDescent="0.25">
      <c r="B29" s="280">
        <v>2006</v>
      </c>
      <c r="C29" s="95"/>
      <c r="D29" s="95"/>
    </row>
    <row r="30" spans="2:19" x14ac:dyDescent="0.25">
      <c r="B30" s="280">
        <v>2007</v>
      </c>
      <c r="C30" s="95"/>
      <c r="D30" s="95"/>
    </row>
    <row r="31" spans="2:19" x14ac:dyDescent="0.25">
      <c r="B31" s="280">
        <v>2008</v>
      </c>
      <c r="C31" s="95"/>
      <c r="D31" s="95"/>
    </row>
    <row r="32" spans="2:19" x14ac:dyDescent="0.25">
      <c r="B32" s="280">
        <v>2009</v>
      </c>
      <c r="C32" s="95"/>
      <c r="D32" s="95"/>
    </row>
    <row r="33" spans="2:4" x14ac:dyDescent="0.25">
      <c r="B33" s="280">
        <v>2010</v>
      </c>
      <c r="C33" s="95"/>
      <c r="D33" s="95"/>
    </row>
    <row r="34" spans="2:4" x14ac:dyDescent="0.25">
      <c r="B34" s="280">
        <v>2011</v>
      </c>
      <c r="C34" s="95"/>
      <c r="D34" s="95"/>
    </row>
    <row r="35" spans="2:4" x14ac:dyDescent="0.25">
      <c r="B35" s="280">
        <v>2012</v>
      </c>
      <c r="C35" s="95"/>
      <c r="D35" s="95"/>
    </row>
    <row r="36" spans="2:4" x14ac:dyDescent="0.25">
      <c r="B36" s="280">
        <v>2013</v>
      </c>
      <c r="C36" s="278" t="e">
        <f>VLOOKUP($C$2&amp;B36,'[5]rec certa'!$A:$V,11,FALSE)</f>
        <v>#N/A</v>
      </c>
      <c r="D36" s="278" t="e">
        <f>VLOOKUP($C$2&amp;B36,[5]Educação!$A:$P,16,FALSE)</f>
        <v>#N/A</v>
      </c>
    </row>
    <row r="37" spans="2:4" x14ac:dyDescent="0.25">
      <c r="B37" s="280">
        <v>2014</v>
      </c>
      <c r="C37" s="278" t="e">
        <f>VLOOKUP($C$2&amp;B37,'[5]rec certa'!$A:$V,11,FALSE)</f>
        <v>#N/A</v>
      </c>
      <c r="D37" s="278" t="e">
        <f>VLOOKUP($C$2&amp;B37,[5]Educação!$A:$P,16,FALSE)</f>
        <v>#N/A</v>
      </c>
    </row>
    <row r="38" spans="2:4" x14ac:dyDescent="0.25">
      <c r="B38" s="281" t="s">
        <v>75</v>
      </c>
      <c r="C38" s="197"/>
      <c r="D38" s="197"/>
    </row>
  </sheetData>
  <mergeCells count="11">
    <mergeCell ref="J28:S28"/>
    <mergeCell ref="T6:T16"/>
    <mergeCell ref="G17:G19"/>
    <mergeCell ref="J26:S26"/>
    <mergeCell ref="J27:S27"/>
    <mergeCell ref="G20:S20"/>
    <mergeCell ref="B4:B5"/>
    <mergeCell ref="C4:D4"/>
    <mergeCell ref="B23:B24"/>
    <mergeCell ref="C23:D23"/>
    <mergeCell ref="C2:D2"/>
  </mergeCells>
  <conditionalFormatting sqref="H22:S23">
    <cfRule type="cellIs" dxfId="34" priority="1" operator="greaterThan">
      <formula>0</formula>
    </cfRule>
    <cfRule type="cellIs" dxfId="33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8"/>
  <sheetViews>
    <sheetView workbookViewId="0">
      <selection activeCell="D18" sqref="D18"/>
    </sheetView>
  </sheetViews>
  <sheetFormatPr defaultRowHeight="15" x14ac:dyDescent="0.25"/>
  <cols>
    <col min="1" max="2" width="9.140625" style="1"/>
    <col min="3" max="3" width="20.7109375" style="1" customWidth="1"/>
    <col min="4" max="4" width="23.28515625" style="1" customWidth="1"/>
    <col min="5" max="16384" width="9.140625" style="1"/>
  </cols>
  <sheetData>
    <row r="2" spans="2:4" x14ac:dyDescent="0.25">
      <c r="C2" s="406" t="s">
        <v>298</v>
      </c>
      <c r="D2" s="406"/>
    </row>
    <row r="4" spans="2:4" ht="21.75" customHeight="1" x14ac:dyDescent="0.25">
      <c r="B4" s="456" t="s">
        <v>16</v>
      </c>
      <c r="C4" s="456" t="s">
        <v>37</v>
      </c>
      <c r="D4" s="456"/>
    </row>
    <row r="5" spans="2:4" ht="24.75" customHeight="1" x14ac:dyDescent="0.25">
      <c r="B5" s="456"/>
      <c r="C5" s="346" t="s">
        <v>35</v>
      </c>
      <c r="D5" s="346" t="s">
        <v>36</v>
      </c>
    </row>
    <row r="6" spans="2:4" x14ac:dyDescent="0.25">
      <c r="B6" s="320">
        <v>2002</v>
      </c>
      <c r="C6" s="23">
        <f>VLOOKUP($C$2&amp;B6,'[1]rec certa'!$A:$U,13,FALSE)*'[1]BASE ATUALIZAÇÃO'!G7</f>
        <v>304013.82460559718</v>
      </c>
      <c r="D6" s="23">
        <f>VLOOKUP($C$2&amp;B6,'[1]rec certa'!$A:$U,14,FALSE)*'[1]BASE ATUALIZAÇÃO'!G7</f>
        <v>42567.654935907573</v>
      </c>
    </row>
    <row r="7" spans="2:4" x14ac:dyDescent="0.25">
      <c r="B7" s="320">
        <v>2003</v>
      </c>
      <c r="C7" s="23">
        <f>VLOOKUP($C$2&amp;B7,'[1]rec certa'!$A:$U,13,FALSE)*'[1]BASE ATUALIZAÇÃO'!G8</f>
        <v>280709.28939000907</v>
      </c>
      <c r="D7" s="23">
        <f>VLOOKUP($C$2&amp;B7,'[1]rec certa'!$A:$U,14,FALSE)*'[1]BASE ATUALIZAÇÃO'!G8</f>
        <v>51320.853758923942</v>
      </c>
    </row>
    <row r="8" spans="2:4" x14ac:dyDescent="0.25">
      <c r="B8" s="320">
        <v>2004</v>
      </c>
      <c r="C8" s="23">
        <f>VLOOKUP($C$2&amp;B8,'[1]rec certa'!$A:$U,13,FALSE)*'[1]BASE ATUALIZAÇÃO'!G9</f>
        <v>368333.36077718623</v>
      </c>
      <c r="D8" s="23">
        <f>VLOOKUP($C$2&amp;B8,'[1]rec certa'!$A:$U,14,FALSE)*'[1]BASE ATUALIZAÇÃO'!G9</f>
        <v>51581.701143822189</v>
      </c>
    </row>
    <row r="9" spans="2:4" x14ac:dyDescent="0.25">
      <c r="B9" s="320">
        <v>2005</v>
      </c>
      <c r="C9" s="23">
        <f>VLOOKUP($C$2&amp;B9,'[1]rec certa'!$A:$U,13,FALSE)*'[1]BASE ATUALIZAÇÃO'!G10</f>
        <v>412859.52646203735</v>
      </c>
      <c r="D9" s="23">
        <f>VLOOKUP($C$2&amp;B9,'[1]rec certa'!$A:$U,14,FALSE)*'[1]BASE ATUALIZAÇÃO'!G10</f>
        <v>70062.066023921012</v>
      </c>
    </row>
    <row r="10" spans="2:4" x14ac:dyDescent="0.25">
      <c r="B10" s="320">
        <v>2006</v>
      </c>
      <c r="C10" s="23">
        <f>VLOOKUP($C$2&amp;B10,'[1]rec certa'!$A:$U,13,FALSE)*'[1]BASE ATUALIZAÇÃO'!G11</f>
        <v>355428.41799630411</v>
      </c>
      <c r="D10" s="23">
        <f>VLOOKUP($C$2&amp;B10,'[1]rec certa'!$A:$U,14,FALSE)*'[1]BASE ATUALIZAÇÃO'!G11</f>
        <v>89109.197207448378</v>
      </c>
    </row>
    <row r="11" spans="2:4" x14ac:dyDescent="0.25">
      <c r="B11" s="320">
        <v>2007</v>
      </c>
      <c r="C11" s="23">
        <f>VLOOKUP($C$2&amp;B11,'[1]rec certa'!$A:$U,13,FALSE)*'[1]BASE ATUALIZAÇÃO'!G12</f>
        <v>363855.94920782821</v>
      </c>
      <c r="D11" s="23">
        <f>VLOOKUP($C$2&amp;B11,'[1]rec certa'!$A:$U,14,FALSE)*'[1]BASE ATUALIZAÇÃO'!G12</f>
        <v>92915.161968410626</v>
      </c>
    </row>
    <row r="12" spans="2:4" x14ac:dyDescent="0.25">
      <c r="B12" s="320">
        <v>2008</v>
      </c>
      <c r="C12" s="23">
        <f>VLOOKUP($C$2&amp;B12,'[1]rec certa'!$A:$U,13,FALSE)*'[1]BASE ATUALIZAÇÃO'!G13</f>
        <v>394225.72408542578</v>
      </c>
      <c r="D12" s="23">
        <f>VLOOKUP($C$2&amp;B12,'[1]rec certa'!$A:$U,14,FALSE)*'[1]BASE ATUALIZAÇÃO'!G13</f>
        <v>82800.20061759396</v>
      </c>
    </row>
    <row r="13" spans="2:4" x14ac:dyDescent="0.25">
      <c r="B13" s="320">
        <v>2009</v>
      </c>
      <c r="C13" s="23">
        <f>VLOOKUP($C$2&amp;B13,'[1]rec certa'!$A:$U,13,FALSE)*'[1]BASE ATUALIZAÇÃO'!G14</f>
        <v>457658.95466853818</v>
      </c>
      <c r="D13" s="23">
        <f>VLOOKUP($C$2&amp;B13,'[1]rec certa'!$A:$U,14,FALSE)*'[1]BASE ATUALIZAÇÃO'!G14</f>
        <v>76734.227726553669</v>
      </c>
    </row>
    <row r="14" spans="2:4" x14ac:dyDescent="0.25">
      <c r="B14" s="320">
        <v>2010</v>
      </c>
      <c r="C14" s="23">
        <f>VLOOKUP($C$2&amp;B14,'[1]rec certa'!$A:$U,13,FALSE)*'[1]BASE ATUALIZAÇÃO'!G15</f>
        <v>519773.97517978348</v>
      </c>
      <c r="D14" s="23">
        <f>VLOOKUP($C$2&amp;B14,'[1]rec certa'!$A:$U,14,FALSE)*'[1]BASE ATUALIZAÇÃO'!G15</f>
        <v>70998.689348968721</v>
      </c>
    </row>
    <row r="15" spans="2:4" x14ac:dyDescent="0.25">
      <c r="B15" s="320">
        <v>2011</v>
      </c>
      <c r="C15" s="23">
        <f>VLOOKUP($C$2&amp;B15,'[1]rec certa'!$A:$U,13,FALSE)*'[1]BASE ATUALIZAÇÃO'!G16</f>
        <v>544094.00860088761</v>
      </c>
      <c r="D15" s="23">
        <f>VLOOKUP($C$2&amp;B15,'[1]rec certa'!$A:$U,14,FALSE)*'[1]BASE ATUALIZAÇÃO'!G16</f>
        <v>69983.767343731859</v>
      </c>
    </row>
    <row r="16" spans="2:4" x14ac:dyDescent="0.25">
      <c r="B16" s="320">
        <v>2012</v>
      </c>
      <c r="C16" s="23">
        <f>VLOOKUP($C$2&amp;B16,'[1]rec certa'!$A:$U,13,FALSE)*'[1]BASE ATUALIZAÇÃO'!G17</f>
        <v>550378.75762834097</v>
      </c>
      <c r="D16" s="23">
        <f>VLOOKUP($C$2&amp;B16,'[1]rec certa'!$A:$U,14,FALSE)*'[1]BASE ATUALIZAÇÃO'!G17</f>
        <v>79658.960861695596</v>
      </c>
    </row>
    <row r="17" spans="2:18" x14ac:dyDescent="0.25">
      <c r="B17" s="320">
        <v>2013</v>
      </c>
      <c r="C17" s="23">
        <f>VLOOKUP($C$2&amp;B17,'[1]rec certa'!$A:$U,13,FALSE)*'[1]BASE ATUALIZAÇÃO'!G18</f>
        <v>569193.50962886389</v>
      </c>
      <c r="D17" s="23">
        <f>VLOOKUP($C$2&amp;B17,'[1]rec certa'!$A:$U,14,FALSE)*'[1]BASE ATUALIZAÇÃO'!G18</f>
        <v>99105.788884686015</v>
      </c>
    </row>
    <row r="18" spans="2:18" x14ac:dyDescent="0.25">
      <c r="B18" s="360">
        <v>2014</v>
      </c>
      <c r="C18" s="23">
        <f>VLOOKUP($C$2&amp;B18,'[1]rec certa'!$A:$U,13,FALSE)*'[1]BASE ATUALIZAÇÃO'!G19</f>
        <v>614375.17662922002</v>
      </c>
      <c r="D18" s="23">
        <f>VLOOKUP($C$2&amp;B18,'[1]rec certa'!$A:$U,14,FALSE)*'[1]BASE ATUALIZAÇÃO'!G19</f>
        <v>76908.866189999753</v>
      </c>
    </row>
    <row r="19" spans="2:18" x14ac:dyDescent="0.25">
      <c r="B19" s="320">
        <v>2015</v>
      </c>
      <c r="C19" s="23">
        <f>VLOOKUP($C$2&amp;B19,'[1]rec certa'!$A:$U,13,FALSE)*'[1]BASE ATUALIZAÇÃO'!G20</f>
        <v>568855.94999999995</v>
      </c>
      <c r="D19" s="23">
        <f>VLOOKUP($C$2&amp;B19,'[1]rec certa'!$A:$U,14,FALSE)*'[1]BASE ATUALIZAÇÃO'!G20</f>
        <v>103053.98</v>
      </c>
    </row>
    <row r="20" spans="2:18" x14ac:dyDescent="0.25">
      <c r="B20" s="93" t="s">
        <v>74</v>
      </c>
    </row>
    <row r="22" spans="2:18" x14ac:dyDescent="0.25">
      <c r="C22" s="356">
        <f>C19/C6-1</f>
        <v>0.87115158574774498</v>
      </c>
      <c r="D22" s="356">
        <f>D19/D6-1</f>
        <v>1.4209456723694149</v>
      </c>
    </row>
    <row r="23" spans="2:18" ht="16.5" customHeight="1" x14ac:dyDescent="0.25">
      <c r="B23" s="452"/>
      <c r="C23" s="452"/>
      <c r="D23" s="452"/>
      <c r="F23" s="93" t="s">
        <v>74</v>
      </c>
    </row>
    <row r="24" spans="2:18" ht="17.25" customHeight="1" x14ac:dyDescent="0.25">
      <c r="B24" s="452"/>
      <c r="C24" s="279"/>
      <c r="D24" s="279"/>
      <c r="E24" s="35"/>
      <c r="F24" s="414"/>
      <c r="G24" s="414"/>
      <c r="H24" s="414"/>
      <c r="I24" s="414"/>
      <c r="J24" s="414"/>
      <c r="K24" s="414"/>
      <c r="L24" s="414"/>
      <c r="M24" s="414"/>
      <c r="N24" s="414"/>
      <c r="O24" s="414"/>
      <c r="P24" s="414"/>
      <c r="Q24" s="414"/>
      <c r="R24" s="414"/>
    </row>
    <row r="25" spans="2:18" x14ac:dyDescent="0.25">
      <c r="B25" s="280"/>
      <c r="C25" s="278"/>
      <c r="D25" s="278"/>
      <c r="E25" s="35"/>
      <c r="F25" s="35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</row>
    <row r="26" spans="2:18" x14ac:dyDescent="0.25">
      <c r="B26" s="280"/>
      <c r="C26" s="278"/>
      <c r="D26" s="278"/>
      <c r="F26" s="35"/>
      <c r="G26" s="39"/>
      <c r="H26" s="39"/>
      <c r="I26" s="153"/>
      <c r="J26" s="153"/>
      <c r="K26" s="149"/>
      <c r="L26" s="39"/>
      <c r="M26" s="39"/>
      <c r="N26" s="149"/>
      <c r="O26" s="149"/>
      <c r="P26" s="39"/>
      <c r="Q26" s="39"/>
      <c r="R26" s="39"/>
    </row>
    <row r="27" spans="2:18" x14ac:dyDescent="0.25">
      <c r="B27" s="280"/>
      <c r="C27" s="278"/>
      <c r="D27" s="278"/>
      <c r="F27" s="35"/>
      <c r="G27" s="39"/>
      <c r="H27" s="149"/>
      <c r="I27" s="153"/>
      <c r="J27" s="153"/>
      <c r="K27" s="149"/>
      <c r="L27" s="39"/>
      <c r="M27" s="321"/>
      <c r="N27" s="149"/>
      <c r="O27" s="149"/>
      <c r="P27" s="149"/>
      <c r="Q27" s="39"/>
      <c r="R27" s="39"/>
    </row>
    <row r="28" spans="2:18" x14ac:dyDescent="0.25">
      <c r="B28" s="280"/>
      <c r="C28" s="278"/>
      <c r="D28" s="278"/>
      <c r="F28" s="342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2:18" x14ac:dyDescent="0.25">
      <c r="B29" s="280"/>
      <c r="C29" s="278"/>
      <c r="D29" s="278"/>
      <c r="F29" s="97"/>
      <c r="G29" s="97"/>
      <c r="H29" s="97"/>
      <c r="I29" s="453"/>
      <c r="J29" s="453"/>
      <c r="K29" s="453"/>
      <c r="L29" s="453"/>
      <c r="M29" s="453"/>
      <c r="N29" s="453"/>
      <c r="O29" s="453"/>
      <c r="P29" s="453"/>
      <c r="Q29" s="453"/>
      <c r="R29" s="453"/>
    </row>
    <row r="30" spans="2:18" x14ac:dyDescent="0.25">
      <c r="B30" s="280"/>
      <c r="C30" s="278"/>
      <c r="D30" s="278"/>
      <c r="F30" s="97"/>
      <c r="G30" s="97"/>
      <c r="H30" s="97"/>
      <c r="I30" s="453"/>
      <c r="J30" s="453"/>
      <c r="K30" s="453"/>
      <c r="L30" s="453"/>
      <c r="M30" s="453"/>
      <c r="N30" s="453"/>
      <c r="O30" s="453"/>
      <c r="P30" s="453"/>
      <c r="Q30" s="453"/>
      <c r="R30" s="453"/>
    </row>
    <row r="31" spans="2:18" x14ac:dyDescent="0.25">
      <c r="B31" s="280"/>
      <c r="C31" s="278"/>
      <c r="D31" s="278"/>
      <c r="F31" s="93"/>
    </row>
    <row r="32" spans="2:18" x14ac:dyDescent="0.25">
      <c r="B32" s="280"/>
      <c r="C32" s="278"/>
      <c r="D32" s="278"/>
    </row>
    <row r="33" spans="2:4" x14ac:dyDescent="0.25">
      <c r="B33" s="280"/>
      <c r="C33" s="278"/>
      <c r="D33" s="278"/>
    </row>
    <row r="34" spans="2:4" x14ac:dyDescent="0.25">
      <c r="B34" s="280"/>
      <c r="C34" s="278"/>
      <c r="D34" s="278"/>
    </row>
    <row r="35" spans="2:4" x14ac:dyDescent="0.25">
      <c r="B35" s="280"/>
      <c r="C35" s="278"/>
      <c r="D35" s="278"/>
    </row>
    <row r="36" spans="2:4" x14ac:dyDescent="0.25">
      <c r="B36" s="280"/>
      <c r="C36" s="278"/>
      <c r="D36" s="278"/>
    </row>
    <row r="37" spans="2:4" x14ac:dyDescent="0.25">
      <c r="B37" s="280">
        <v>2014</v>
      </c>
      <c r="C37" s="278" t="e">
        <f>VLOOKUP($C$2&amp;B37,'[5]rec certa'!$A:$U,13,FALSE)</f>
        <v>#N/A</v>
      </c>
      <c r="D37" s="278" t="e">
        <f>VLOOKUP($C$2&amp;B37,'[5]rec certa'!$A:$U,14,FALSE)</f>
        <v>#N/A</v>
      </c>
    </row>
    <row r="38" spans="2:4" x14ac:dyDescent="0.25">
      <c r="B38" s="281" t="s">
        <v>75</v>
      </c>
      <c r="C38" s="197"/>
      <c r="D38" s="197"/>
    </row>
  </sheetData>
  <mergeCells count="8">
    <mergeCell ref="I29:R29"/>
    <mergeCell ref="I30:R30"/>
    <mergeCell ref="C2:D2"/>
    <mergeCell ref="B4:B5"/>
    <mergeCell ref="C4:D4"/>
    <mergeCell ref="F24:R24"/>
    <mergeCell ref="B23:B24"/>
    <mergeCell ref="C23:D23"/>
  </mergeCells>
  <conditionalFormatting sqref="G26:R27">
    <cfRule type="cellIs" dxfId="32" priority="1" operator="greaterThan">
      <formula>0</formula>
    </cfRule>
    <cfRule type="cellIs" dxfId="31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orientation="portrait" horizontalDpi="30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8"/>
  <sheetViews>
    <sheetView workbookViewId="0">
      <selection activeCell="C19" sqref="C19"/>
    </sheetView>
  </sheetViews>
  <sheetFormatPr defaultRowHeight="15" x14ac:dyDescent="0.25"/>
  <cols>
    <col min="1" max="2" width="9.140625" style="1"/>
    <col min="3" max="3" width="20.7109375" style="1" customWidth="1"/>
    <col min="4" max="4" width="23.28515625" style="1" customWidth="1"/>
    <col min="5" max="16384" width="9.140625" style="1"/>
  </cols>
  <sheetData>
    <row r="2" spans="2:4" x14ac:dyDescent="0.25">
      <c r="C2" s="406" t="s">
        <v>298</v>
      </c>
      <c r="D2" s="406"/>
    </row>
    <row r="4" spans="2:4" ht="21.75" customHeight="1" x14ac:dyDescent="0.25">
      <c r="B4" s="456" t="s">
        <v>16</v>
      </c>
      <c r="C4" s="456" t="s">
        <v>34</v>
      </c>
      <c r="D4" s="456"/>
    </row>
    <row r="5" spans="2:4" x14ac:dyDescent="0.25">
      <c r="B5" s="456"/>
      <c r="C5" s="346" t="s">
        <v>32</v>
      </c>
      <c r="D5" s="346" t="s">
        <v>33</v>
      </c>
    </row>
    <row r="6" spans="2:4" x14ac:dyDescent="0.25">
      <c r="B6" s="320">
        <v>2002</v>
      </c>
      <c r="C6" s="23">
        <f>VLOOKUP($C$2&amp;B6,'[1]rec certa'!$A:$U,7,FALSE)*'[1]BASE ATUALIZAÇÃO'!G7</f>
        <v>6890.246711189543</v>
      </c>
      <c r="D6" s="23">
        <f>VLOOKUP($C$2&amp;B6,'[1]rec certa'!$A:$U,8,FALSE)*'[1]BASE ATUALIZAÇÃO'!G7</f>
        <v>31747.711525916246</v>
      </c>
    </row>
    <row r="7" spans="2:4" x14ac:dyDescent="0.25">
      <c r="B7" s="320">
        <v>2003</v>
      </c>
      <c r="C7" s="23">
        <f>VLOOKUP($C$2&amp;B7,'[1]rec certa'!$A:$U,7,FALSE)*'[1]BASE ATUALIZAÇÃO'!G8</f>
        <v>5516.6933088716523</v>
      </c>
      <c r="D7" s="23">
        <f>VLOOKUP($C$2&amp;B7,'[1]rec certa'!$A:$U,8,FALSE)*'[1]BASE ATUALIZAÇÃO'!G8</f>
        <v>53628.525451266709</v>
      </c>
    </row>
    <row r="8" spans="2:4" x14ac:dyDescent="0.25">
      <c r="B8" s="320">
        <v>2004</v>
      </c>
      <c r="C8" s="23">
        <f>VLOOKUP($C$2&amp;B8,'[1]rec certa'!$A:$U,7,FALSE)*'[1]BASE ATUALIZAÇÃO'!G9</f>
        <v>7133.5029748966672</v>
      </c>
      <c r="D8" s="23">
        <f>VLOOKUP($C$2&amp;B8,'[1]rec certa'!$A:$U,8,FALSE)*'[1]BASE ATUALIZAÇÃO'!G9</f>
        <v>49944.963423807341</v>
      </c>
    </row>
    <row r="9" spans="2:4" x14ac:dyDescent="0.25">
      <c r="B9" s="320">
        <v>2005</v>
      </c>
      <c r="C9" s="23">
        <f>VLOOKUP($C$2&amp;B9,'[1]rec certa'!$A:$U,7,FALSE)*'[1]BASE ATUALIZAÇÃO'!G10</f>
        <v>24118.953424921834</v>
      </c>
      <c r="D9" s="23">
        <f>VLOOKUP($C$2&amp;B9,'[1]rec certa'!$A:$U,8,FALSE)*'[1]BASE ATUALIZAÇÃO'!G10</f>
        <v>94237.488567513341</v>
      </c>
    </row>
    <row r="10" spans="2:4" x14ac:dyDescent="0.25">
      <c r="B10" s="320">
        <v>2006</v>
      </c>
      <c r="C10" s="23">
        <f>VLOOKUP($C$2&amp;B10,'[1]rec certa'!$A:$U,7,FALSE)*'[1]BASE ATUALIZAÇÃO'!G11</f>
        <v>29118.949594107795</v>
      </c>
      <c r="D10" s="23">
        <f>VLOOKUP($C$2&amp;B10,'[1]rec certa'!$A:$U,8,FALSE)*'[1]BASE ATUALIZAÇÃO'!G11</f>
        <v>110754.33486070181</v>
      </c>
    </row>
    <row r="11" spans="2:4" x14ac:dyDescent="0.25">
      <c r="B11" s="320">
        <v>2007</v>
      </c>
      <c r="C11" s="23">
        <f>VLOOKUP($C$2&amp;B11,'[1]rec certa'!$A:$U,7,FALSE)*'[1]BASE ATUALIZAÇÃO'!G12</f>
        <v>16791.795901530306</v>
      </c>
      <c r="D11" s="23">
        <f>VLOOKUP($C$2&amp;B11,'[1]rec certa'!$A:$U,8,FALSE)*'[1]BASE ATUALIZAÇÃO'!G12</f>
        <v>82705.081363441801</v>
      </c>
    </row>
    <row r="12" spans="2:4" x14ac:dyDescent="0.25">
      <c r="B12" s="320">
        <v>2008</v>
      </c>
      <c r="C12" s="23">
        <f>VLOOKUP($C$2&amp;B12,'[1]rec certa'!$A:$U,7,FALSE)*'[1]BASE ATUALIZAÇÃO'!G13</f>
        <v>12687.001376433756</v>
      </c>
      <c r="D12" s="23">
        <f>VLOOKUP($C$2&amp;B12,'[1]rec certa'!$A:$U,8,FALSE)*'[1]BASE ATUALIZAÇÃO'!G13</f>
        <v>106347.83643195304</v>
      </c>
    </row>
    <row r="13" spans="2:4" x14ac:dyDescent="0.25">
      <c r="B13" s="320">
        <v>2009</v>
      </c>
      <c r="C13" s="23">
        <f>VLOOKUP($C$2&amp;B13,'[1]rec certa'!$A:$U,7,FALSE)*'[1]BASE ATUALIZAÇÃO'!G14</f>
        <v>17381.483618831287</v>
      </c>
      <c r="D13" s="23">
        <f>VLOOKUP($C$2&amp;B13,'[1]rec certa'!$A:$U,8,FALSE)*'[1]BASE ATUALIZAÇÃO'!G14</f>
        <v>119307.14680986974</v>
      </c>
    </row>
    <row r="14" spans="2:4" x14ac:dyDescent="0.25">
      <c r="B14" s="320">
        <v>2010</v>
      </c>
      <c r="C14" s="23">
        <f>VLOOKUP($C$2&amp;B14,'[1]rec certa'!$A:$U,7,FALSE)*'[1]BASE ATUALIZAÇÃO'!G15</f>
        <v>3215.1246497692905</v>
      </c>
      <c r="D14" s="23">
        <f>VLOOKUP($C$2&amp;B14,'[1]rec certa'!$A:$U,8,FALSE)*'[1]BASE ATUALIZAÇÃO'!G15</f>
        <v>82899.44017577621</v>
      </c>
    </row>
    <row r="15" spans="2:4" x14ac:dyDescent="0.25">
      <c r="B15" s="320">
        <v>2011</v>
      </c>
      <c r="C15" s="23">
        <f>VLOOKUP($C$2&amp;B15,'[1]rec certa'!$A:$U,7,FALSE)*'[1]BASE ATUALIZAÇÃO'!G16</f>
        <v>679.93743380098113</v>
      </c>
      <c r="D15" s="23">
        <f>VLOOKUP($C$2&amp;B15,'[1]rec certa'!$A:$U,8,FALSE)*'[1]BASE ATUALIZAÇÃO'!G16</f>
        <v>112029.71801626886</v>
      </c>
    </row>
    <row r="16" spans="2:4" x14ac:dyDescent="0.25">
      <c r="B16" s="320">
        <v>2012</v>
      </c>
      <c r="C16" s="23">
        <f>VLOOKUP($C$2&amp;B16,'[1]rec certa'!$A:$U,7,FALSE)*'[1]BASE ATUALIZAÇÃO'!G17</f>
        <v>155.50046582546588</v>
      </c>
      <c r="D16" s="23">
        <f>VLOOKUP($C$2&amp;B16,'[1]rec certa'!$A:$U,8,FALSE)*'[1]BASE ATUALIZAÇÃO'!G17</f>
        <v>96255.135279273585</v>
      </c>
    </row>
    <row r="17" spans="2:18" x14ac:dyDescent="0.25">
      <c r="B17" s="320">
        <v>2013</v>
      </c>
      <c r="C17" s="23">
        <f>VLOOKUP($C$2&amp;B17,'[1]rec certa'!$A:$U,7,FALSE)*'[1]BASE ATUALIZAÇÃO'!G18</f>
        <v>3096.7018255741687</v>
      </c>
      <c r="D17" s="23">
        <f>VLOOKUP($C$2&amp;B17,'[1]rec certa'!$A:$U,8,FALSE)*'[1]BASE ATUALIZAÇÃO'!G18</f>
        <v>114371.66536939106</v>
      </c>
    </row>
    <row r="18" spans="2:18" x14ac:dyDescent="0.25">
      <c r="B18" s="360">
        <v>2014</v>
      </c>
      <c r="C18" s="23">
        <f>VLOOKUP($C$2&amp;B18,'[1]rec certa'!$A:$U,7,FALSE)*'[1]BASE ATUALIZAÇÃO'!G19</f>
        <v>2813.1302922208902</v>
      </c>
      <c r="D18" s="23">
        <f>VLOOKUP($C$2&amp;B18,'[1]rec certa'!$A:$U,8,FALSE)*'[1]BASE ATUALIZAÇÃO'!G19</f>
        <v>144560.26235020405</v>
      </c>
    </row>
    <row r="19" spans="2:18" x14ac:dyDescent="0.25">
      <c r="B19" s="320">
        <v>2015</v>
      </c>
      <c r="C19" s="23">
        <f>VLOOKUP($C$2&amp;B19,'[1]rec certa'!$A:$U,7,FALSE)*'[1]BASE ATUALIZAÇÃO'!G20</f>
        <v>6765.11</v>
      </c>
      <c r="D19" s="23">
        <f>VLOOKUP($C$2&amp;B19,'[1]rec certa'!$A:$U,8,FALSE)*'[1]BASE ATUALIZAÇÃO'!G20</f>
        <v>103543.65</v>
      </c>
    </row>
    <row r="20" spans="2:18" x14ac:dyDescent="0.25">
      <c r="B20" s="90" t="s">
        <v>74</v>
      </c>
    </row>
    <row r="22" spans="2:18" x14ac:dyDescent="0.25">
      <c r="C22" s="355">
        <f>C19/C6-1</f>
        <v>-1.8161426786986512E-2</v>
      </c>
      <c r="D22" s="355">
        <f>D19/D6-1</f>
        <v>2.2614524015526407</v>
      </c>
    </row>
    <row r="23" spans="2:18" ht="27" customHeight="1" x14ac:dyDescent="0.25">
      <c r="B23" s="452" t="s">
        <v>16</v>
      </c>
      <c r="C23" s="452" t="s">
        <v>34</v>
      </c>
      <c r="D23" s="452"/>
      <c r="F23" s="94" t="s">
        <v>74</v>
      </c>
    </row>
    <row r="24" spans="2:18" ht="23.25" customHeight="1" x14ac:dyDescent="0.25">
      <c r="B24" s="452"/>
      <c r="C24" s="279" t="s">
        <v>32</v>
      </c>
      <c r="D24" s="279" t="s">
        <v>33</v>
      </c>
      <c r="F24" s="456"/>
      <c r="G24" s="456"/>
      <c r="H24" s="456"/>
      <c r="I24" s="456"/>
      <c r="J24" s="456"/>
      <c r="K24" s="456"/>
      <c r="L24" s="456"/>
      <c r="M24" s="456"/>
      <c r="N24" s="456"/>
      <c r="O24" s="456"/>
      <c r="P24" s="456"/>
      <c r="Q24" s="456"/>
      <c r="R24" s="456"/>
    </row>
    <row r="25" spans="2:18" x14ac:dyDescent="0.25">
      <c r="B25" s="280"/>
      <c r="C25" s="278"/>
      <c r="D25" s="278"/>
      <c r="F25" s="35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</row>
    <row r="26" spans="2:18" x14ac:dyDescent="0.25">
      <c r="B26" s="280"/>
      <c r="C26" s="278"/>
      <c r="D26" s="278"/>
      <c r="F26" s="35"/>
      <c r="G26" s="321"/>
      <c r="H26" s="39"/>
      <c r="I26" s="39"/>
      <c r="J26" s="149"/>
      <c r="K26" s="39"/>
      <c r="L26" s="39"/>
      <c r="M26" s="321"/>
      <c r="N26" s="149"/>
      <c r="O26" s="39"/>
      <c r="P26" s="39"/>
      <c r="Q26" s="149"/>
      <c r="R26" s="149"/>
    </row>
    <row r="27" spans="2:18" x14ac:dyDescent="0.25">
      <c r="B27" s="280"/>
      <c r="C27" s="278"/>
      <c r="D27" s="278"/>
      <c r="F27" s="35"/>
      <c r="G27" s="39"/>
      <c r="H27" s="321"/>
      <c r="I27" s="149"/>
      <c r="J27" s="149"/>
      <c r="K27" s="39"/>
      <c r="L27" s="321"/>
      <c r="M27" s="321"/>
      <c r="N27" s="149"/>
      <c r="O27" s="149"/>
      <c r="P27" s="39"/>
      <c r="Q27" s="39"/>
      <c r="R27" s="39"/>
    </row>
    <row r="28" spans="2:18" x14ac:dyDescent="0.25">
      <c r="B28" s="280"/>
      <c r="C28" s="278"/>
      <c r="D28" s="278"/>
      <c r="F28" s="34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2:18" x14ac:dyDescent="0.25">
      <c r="B29" s="280"/>
      <c r="C29" s="278"/>
      <c r="D29" s="278"/>
      <c r="F29" s="35"/>
      <c r="G29" s="35"/>
      <c r="H29" s="97"/>
      <c r="I29" s="35"/>
      <c r="J29" s="35"/>
      <c r="K29" s="35"/>
      <c r="L29" s="35"/>
      <c r="M29" s="35"/>
      <c r="N29" s="35"/>
      <c r="O29" s="35"/>
      <c r="P29" s="35"/>
      <c r="Q29" s="35"/>
      <c r="R29" s="35"/>
    </row>
    <row r="30" spans="2:18" x14ac:dyDescent="0.25">
      <c r="B30" s="280"/>
      <c r="C30" s="278"/>
      <c r="D30" s="278"/>
      <c r="F30" s="97"/>
      <c r="G30" s="97"/>
      <c r="H30" s="97"/>
      <c r="I30" s="453"/>
      <c r="J30" s="453"/>
      <c r="K30" s="453"/>
      <c r="L30" s="453"/>
      <c r="M30" s="453"/>
      <c r="N30" s="453"/>
      <c r="O30" s="453"/>
      <c r="P30" s="453"/>
      <c r="Q30" s="453"/>
      <c r="R30" s="453"/>
    </row>
    <row r="31" spans="2:18" x14ac:dyDescent="0.25">
      <c r="B31" s="280"/>
      <c r="C31" s="278"/>
      <c r="D31" s="278"/>
      <c r="F31" s="97"/>
      <c r="G31" s="97"/>
      <c r="H31" s="97"/>
      <c r="I31" s="453"/>
      <c r="J31" s="453"/>
      <c r="K31" s="453"/>
      <c r="L31" s="453"/>
      <c r="M31" s="453"/>
      <c r="N31" s="453"/>
      <c r="O31" s="453"/>
      <c r="P31" s="453"/>
      <c r="Q31" s="453"/>
      <c r="R31" s="453"/>
    </row>
    <row r="32" spans="2:18" x14ac:dyDescent="0.25">
      <c r="B32" s="280"/>
      <c r="C32" s="278"/>
      <c r="D32" s="278"/>
    </row>
    <row r="33" spans="2:7" x14ac:dyDescent="0.25">
      <c r="B33" s="280"/>
      <c r="C33" s="278"/>
      <c r="D33" s="278"/>
    </row>
    <row r="34" spans="2:7" x14ac:dyDescent="0.25">
      <c r="B34" s="280"/>
      <c r="C34" s="278"/>
      <c r="D34" s="278"/>
    </row>
    <row r="35" spans="2:7" x14ac:dyDescent="0.25">
      <c r="B35" s="280"/>
      <c r="C35" s="278"/>
      <c r="D35" s="278"/>
    </row>
    <row r="36" spans="2:7" x14ac:dyDescent="0.25">
      <c r="B36" s="280">
        <v>2013</v>
      </c>
      <c r="C36" s="278" t="e">
        <f>VLOOKUP($C$2&amp;B36,'[5]rec certa'!$A:$U,7,FALSE)</f>
        <v>#N/A</v>
      </c>
      <c r="D36" s="278" t="e">
        <f>VLOOKUP($C$2&amp;B36,'[5]rec certa'!$A:$U,8,FALSE)</f>
        <v>#N/A</v>
      </c>
    </row>
    <row r="37" spans="2:7" x14ac:dyDescent="0.25">
      <c r="B37" s="280">
        <v>2014</v>
      </c>
      <c r="C37" s="278" t="e">
        <f>VLOOKUP($C$2&amp;B37,'[5]rec certa'!$A:$U,7,FALSE)</f>
        <v>#N/A</v>
      </c>
      <c r="D37" s="278" t="e">
        <f>VLOOKUP($C$2&amp;B37,'[5]rec certa'!$A:$U,8,FALSE)</f>
        <v>#N/A</v>
      </c>
      <c r="G37" s="141"/>
    </row>
    <row r="38" spans="2:7" x14ac:dyDescent="0.25">
      <c r="B38" s="281" t="s">
        <v>75</v>
      </c>
      <c r="C38" s="197"/>
      <c r="D38" s="197"/>
    </row>
  </sheetData>
  <mergeCells count="8">
    <mergeCell ref="I30:R30"/>
    <mergeCell ref="I31:R31"/>
    <mergeCell ref="C4:D4"/>
    <mergeCell ref="B4:B5"/>
    <mergeCell ref="C2:D2"/>
    <mergeCell ref="F24:R24"/>
    <mergeCell ref="B23:B24"/>
    <mergeCell ref="C23:D23"/>
  </mergeCells>
  <conditionalFormatting sqref="G26:R27">
    <cfRule type="cellIs" dxfId="30" priority="2" operator="greaterThan">
      <formula>0</formula>
    </cfRule>
    <cfRule type="cellIs" dxfId="29" priority="3" operator="lessThan">
      <formula>0</formula>
    </cfRule>
  </conditionalFormatting>
  <conditionalFormatting sqref="I31:R31">
    <cfRule type="cellIs" dxfId="28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orientation="portrait" horizontalDpi="30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9"/>
  <sheetViews>
    <sheetView workbookViewId="0">
      <selection activeCell="D17" sqref="D17"/>
    </sheetView>
  </sheetViews>
  <sheetFormatPr defaultRowHeight="15" x14ac:dyDescent="0.25"/>
  <cols>
    <col min="1" max="2" width="9.140625" style="1"/>
    <col min="3" max="3" width="14.42578125" style="1" customWidth="1"/>
    <col min="4" max="4" width="22.5703125" style="1" customWidth="1"/>
    <col min="5" max="16384" width="9.140625" style="1"/>
  </cols>
  <sheetData>
    <row r="1" spans="3:4" x14ac:dyDescent="0.25">
      <c r="C1" s="406" t="s">
        <v>298</v>
      </c>
      <c r="D1" s="406"/>
    </row>
    <row r="3" spans="3:4" ht="22.5" x14ac:dyDescent="0.25">
      <c r="C3" s="347" t="s">
        <v>16</v>
      </c>
      <c r="D3" s="347" t="s">
        <v>88</v>
      </c>
    </row>
    <row r="4" spans="3:4" x14ac:dyDescent="0.25">
      <c r="C4" s="320">
        <v>2002</v>
      </c>
      <c r="D4" s="23">
        <f>VLOOKUP($C$1&amp;C4,[1]RCL!$A:$J,7,FALSE)*'[1]BASE ATUALIZAÇÃO'!G7</f>
        <v>6442222.7195839752</v>
      </c>
    </row>
    <row r="5" spans="3:4" x14ac:dyDescent="0.25">
      <c r="C5" s="320">
        <v>2003</v>
      </c>
      <c r="D5" s="23">
        <f>VLOOKUP($C$1&amp;C5,[1]RCL!$A:$J,7,FALSE)*'[1]BASE ATUALIZAÇÃO'!G8</f>
        <v>6064300.553530409</v>
      </c>
    </row>
    <row r="6" spans="3:4" x14ac:dyDescent="0.25">
      <c r="C6" s="320">
        <v>2004</v>
      </c>
      <c r="D6" s="23">
        <f>VLOOKUP($C$1&amp;C6,[1]RCL!$A:$J,7,FALSE)*'[1]BASE ATUALIZAÇÃO'!G9</f>
        <v>6942824.4168986017</v>
      </c>
    </row>
    <row r="7" spans="3:4" x14ac:dyDescent="0.25">
      <c r="C7" s="320">
        <v>2005</v>
      </c>
      <c r="D7" s="23">
        <f>VLOOKUP($C$1&amp;C7,[1]RCL!$A:$J,7,FALSE)*'[1]BASE ATUALIZAÇÃO'!G10</f>
        <v>8276520.3061142452</v>
      </c>
    </row>
    <row r="8" spans="3:4" x14ac:dyDescent="0.25">
      <c r="C8" s="320">
        <v>2006</v>
      </c>
      <c r="D8" s="23">
        <f>VLOOKUP($C$1&amp;C8,[1]RCL!$A:$J,7,FALSE)*'[1]BASE ATUALIZAÇÃO'!G11</f>
        <v>8504874.9583589472</v>
      </c>
    </row>
    <row r="9" spans="3:4" x14ac:dyDescent="0.25">
      <c r="C9" s="320">
        <v>2007</v>
      </c>
      <c r="D9" s="23">
        <f>VLOOKUP($C$1&amp;C9,[1]RCL!$A:$J,7,FALSE)*'[1]BASE ATUALIZAÇÃO'!G12</f>
        <v>9336112.9940781277</v>
      </c>
    </row>
    <row r="10" spans="3:4" x14ac:dyDescent="0.25">
      <c r="C10" s="320">
        <v>2008</v>
      </c>
      <c r="D10" s="23">
        <f>VLOOKUP($C$1&amp;C10,[1]RCL!$A:$J,7,FALSE)*'[1]BASE ATUALIZAÇÃO'!G13</f>
        <v>10012506.702164451</v>
      </c>
    </row>
    <row r="11" spans="3:4" x14ac:dyDescent="0.25">
      <c r="C11" s="320">
        <v>2009</v>
      </c>
      <c r="D11" s="23">
        <f>VLOOKUP($C$1&amp;C11,[1]RCL!$A:$J,7,FALSE)*'[1]BASE ATUALIZAÇÃO'!G14</f>
        <v>9951658.8698571827</v>
      </c>
    </row>
    <row r="12" spans="3:4" x14ac:dyDescent="0.25">
      <c r="C12" s="320">
        <v>2010</v>
      </c>
      <c r="D12" s="23">
        <f>VLOOKUP($C$1&amp;C12,[1]RCL!$A:$J,7,FALSE)*'[1]BASE ATUALIZAÇÃO'!G15</f>
        <v>9943873.1600778382</v>
      </c>
    </row>
    <row r="13" spans="3:4" x14ac:dyDescent="0.25">
      <c r="C13" s="320">
        <v>2011</v>
      </c>
      <c r="D13" s="23">
        <f>VLOOKUP($C$1&amp;C13,[1]RCL!$A:$J,7,FALSE)*'[1]BASE ATUALIZAÇÃO'!G16</f>
        <v>11398417.531278158</v>
      </c>
    </row>
    <row r="14" spans="3:4" x14ac:dyDescent="0.25">
      <c r="C14" s="320">
        <v>2012</v>
      </c>
      <c r="D14" s="23">
        <f>VLOOKUP($C$1&amp;C14,[1]RCL!$A:$J,7,FALSE)*'[1]BASE ATUALIZAÇÃO'!G17</f>
        <v>11443863.50339995</v>
      </c>
    </row>
    <row r="15" spans="3:4" x14ac:dyDescent="0.25">
      <c r="C15" s="320">
        <v>2013</v>
      </c>
      <c r="D15" s="23">
        <f>VLOOKUP($C$1&amp;C15,[1]RCL!$A:$J,7,FALSE)*'[1]BASE ATUALIZAÇÃO'!G18</f>
        <v>11341139.046525851</v>
      </c>
    </row>
    <row r="16" spans="3:4" x14ac:dyDescent="0.25">
      <c r="C16" s="360">
        <v>2014</v>
      </c>
      <c r="D16" s="23">
        <f>VLOOKUP($C$1&amp;C16,[1]RCL!$A:$J,7,FALSE)*'[1]BASE ATUALIZAÇÃO'!G19</f>
        <v>11932101.234877495</v>
      </c>
    </row>
    <row r="17" spans="3:6" x14ac:dyDescent="0.25">
      <c r="C17" s="320">
        <v>2015</v>
      </c>
      <c r="D17" s="23">
        <f>VLOOKUP($C$1&amp;C17,[1]RCL!$A:$J,7,FALSE)*'[1]BASE ATUALIZAÇÃO'!G20</f>
        <v>11456918.83</v>
      </c>
    </row>
    <row r="18" spans="3:6" x14ac:dyDescent="0.25">
      <c r="C18" s="91" t="s">
        <v>74</v>
      </c>
    </row>
    <row r="19" spans="3:6" x14ac:dyDescent="0.25">
      <c r="F19" s="91" t="s">
        <v>74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opLeftCell="A2" workbookViewId="0">
      <selection activeCell="B3" sqref="B3:H3"/>
    </sheetView>
  </sheetViews>
  <sheetFormatPr defaultRowHeight="15" x14ac:dyDescent="0.25"/>
  <cols>
    <col min="1" max="2" width="9.140625" style="1"/>
    <col min="3" max="3" width="18.28515625" style="1" customWidth="1"/>
    <col min="4" max="4" width="15.140625" style="1" customWidth="1"/>
    <col min="5" max="5" width="16.42578125" style="1" customWidth="1"/>
    <col min="6" max="6" width="14.5703125" style="1" bestFit="1" customWidth="1"/>
    <col min="7" max="8" width="14.85546875" style="1" customWidth="1"/>
    <col min="9" max="16384" width="9.140625" style="1"/>
  </cols>
  <sheetData>
    <row r="2" spans="2:8" ht="15.75" thickBot="1" x14ac:dyDescent="0.3">
      <c r="C2" s="406" t="s">
        <v>298</v>
      </c>
      <c r="D2" s="406"/>
      <c r="E2" s="406"/>
      <c r="F2" s="406"/>
      <c r="G2" s="406"/>
      <c r="H2" s="406"/>
    </row>
    <row r="3" spans="2:8" ht="23.25" x14ac:dyDescent="0.35">
      <c r="B3" s="457" t="s">
        <v>79</v>
      </c>
      <c r="C3" s="458"/>
      <c r="D3" s="458"/>
      <c r="E3" s="458"/>
      <c r="F3" s="458"/>
      <c r="G3" s="458"/>
      <c r="H3" s="459"/>
    </row>
    <row r="4" spans="2:8" ht="45" x14ac:dyDescent="0.25">
      <c r="B4" s="100" t="s">
        <v>16</v>
      </c>
      <c r="C4" s="98" t="s">
        <v>80</v>
      </c>
      <c r="D4" s="98" t="s">
        <v>82</v>
      </c>
      <c r="E4" s="98" t="s">
        <v>81</v>
      </c>
      <c r="F4" s="99" t="s">
        <v>83</v>
      </c>
      <c r="G4" s="98" t="s">
        <v>84</v>
      </c>
      <c r="H4" s="101" t="s">
        <v>260</v>
      </c>
    </row>
    <row r="5" spans="2:8" x14ac:dyDescent="0.25">
      <c r="B5" s="30">
        <v>2002</v>
      </c>
      <c r="C5" s="102">
        <f>VLOOKUP($C$2&amp;B5,'[1]DESP CERTA'!$A:$J,5,FALSE)</f>
        <v>849097.08</v>
      </c>
      <c r="D5" s="102">
        <f>VLOOKUP($C$2&amp;B5,'[1]DESP CERTA'!$A:$J,8,FALSE)</f>
        <v>4031.83</v>
      </c>
      <c r="E5" s="102">
        <f>VLOOKUP($C$2&amp;B5,'[1]DESP CERTA'!$A:$J,6,FALSE)</f>
        <v>1272064.47</v>
      </c>
      <c r="F5" s="102">
        <f>VLOOKUP($C$2&amp;B5,'[1]DESP CERTA'!$A:$J,7,FALSE)</f>
        <v>296457.15999999997</v>
      </c>
      <c r="G5" s="102">
        <f>VLOOKUP($C$2&amp;B5,'[1]DESP CERTA'!$A:$J,9,FALSE)</f>
        <v>0</v>
      </c>
      <c r="H5" s="283">
        <f>VLOOKUP($C$2&amp;B5,'[1]DESP CERTA'!$A:$J,10,FALSE)</f>
        <v>31661.84</v>
      </c>
    </row>
    <row r="6" spans="2:8" x14ac:dyDescent="0.25">
      <c r="B6" s="282">
        <v>2003</v>
      </c>
      <c r="C6" s="102">
        <f>VLOOKUP($C$2&amp;B6,'[1]DESP CERTA'!$A:$J,5,FALSE)</f>
        <v>888782.07</v>
      </c>
      <c r="D6" s="102">
        <f>VLOOKUP($C$2&amp;B6,'[1]DESP CERTA'!$A:$J,8,FALSE)</f>
        <v>4285.96</v>
      </c>
      <c r="E6" s="102">
        <f>VLOOKUP($C$2&amp;B6,'[1]DESP CERTA'!$A:$J,6,FALSE)</f>
        <v>1460548.12</v>
      </c>
      <c r="F6" s="102">
        <f>VLOOKUP($C$2&amp;B6,'[1]DESP CERTA'!$A:$J,7,FALSE)</f>
        <v>278631.77</v>
      </c>
      <c r="G6" s="102">
        <f>VLOOKUP($C$2&amp;B6,'[1]DESP CERTA'!$A:$J,9,FALSE)</f>
        <v>5030.1000000000004</v>
      </c>
      <c r="H6" s="24">
        <f>VLOOKUP($C$2&amp;B6,'[1]DESP CERTA'!$A:$J,10,FALSE)</f>
        <v>32039.74</v>
      </c>
    </row>
    <row r="7" spans="2:8" x14ac:dyDescent="0.25">
      <c r="B7" s="31">
        <v>2004</v>
      </c>
      <c r="C7" s="102">
        <f>VLOOKUP($C$2&amp;B7,'[1]DESP CERTA'!$A:$J,5,FALSE)</f>
        <v>1059310.19</v>
      </c>
      <c r="D7" s="102">
        <f>VLOOKUP($C$2&amp;B7,'[1]DESP CERTA'!$A:$J,8,FALSE)</f>
        <v>487.79</v>
      </c>
      <c r="E7" s="102">
        <f>VLOOKUP($C$2&amp;B7,'[1]DESP CERTA'!$A:$J,6,FALSE)</f>
        <v>1946902.68</v>
      </c>
      <c r="F7" s="102">
        <f>VLOOKUP($C$2&amp;B7,'[1]DESP CERTA'!$A:$J,7,FALSE)</f>
        <v>625005.1</v>
      </c>
      <c r="G7" s="102">
        <f>VLOOKUP($C$2&amp;B7,'[1]DESP CERTA'!$A:$J,9,FALSE)</f>
        <v>0</v>
      </c>
      <c r="H7" s="348">
        <f>VLOOKUP($C$2&amp;B7,'[1]DESP CERTA'!$A:$J,10,FALSE)</f>
        <v>37077.46</v>
      </c>
    </row>
    <row r="8" spans="2:8" x14ac:dyDescent="0.25">
      <c r="B8" s="282">
        <v>2005</v>
      </c>
      <c r="C8" s="102">
        <f>VLOOKUP($C$2&amp;B8,'[1]DESP CERTA'!$A:$J,5,FALSE)</f>
        <v>1361442.25</v>
      </c>
      <c r="D8" s="102">
        <f>VLOOKUP($C$2&amp;B8,'[1]DESP CERTA'!$A:$J,8,FALSE)</f>
        <v>2657.3</v>
      </c>
      <c r="E8" s="102">
        <f>VLOOKUP($C$2&amp;B8,'[1]DESP CERTA'!$A:$J,6,FALSE)</f>
        <v>2358586.38</v>
      </c>
      <c r="F8" s="102">
        <f>VLOOKUP($C$2&amp;B8,'[1]DESP CERTA'!$A:$J,7,FALSE)</f>
        <v>376813.64</v>
      </c>
      <c r="G8" s="102">
        <f>VLOOKUP($C$2&amp;B8,'[1]DESP CERTA'!$A:$J,9,FALSE)</f>
        <v>0</v>
      </c>
      <c r="H8" s="348">
        <f>VLOOKUP($C$2&amp;B8,'[1]DESP CERTA'!$A:$J,10,FALSE)</f>
        <v>35230.230000000003</v>
      </c>
    </row>
    <row r="9" spans="2:8" x14ac:dyDescent="0.25">
      <c r="B9" s="31">
        <v>2006</v>
      </c>
      <c r="C9" s="102">
        <f>VLOOKUP($C$2&amp;B9,'[1]DESP CERTA'!$A:$J,5,FALSE)</f>
        <v>1607230.79</v>
      </c>
      <c r="D9" s="102">
        <f>VLOOKUP($C$2&amp;B9,'[1]DESP CERTA'!$A:$J,8,FALSE)</f>
        <v>745.62</v>
      </c>
      <c r="E9" s="102">
        <f>VLOOKUP($C$2&amp;B9,'[1]DESP CERTA'!$A:$J,6,FALSE)</f>
        <v>2568815.66</v>
      </c>
      <c r="F9" s="102">
        <f>VLOOKUP($C$2&amp;B9,'[1]DESP CERTA'!$A:$J,7,FALSE)</f>
        <v>410460.36</v>
      </c>
      <c r="G9" s="102">
        <f>VLOOKUP($C$2&amp;B9,'[1]DESP CERTA'!$A:$J,9,FALSE)</f>
        <v>7000</v>
      </c>
      <c r="H9" s="348">
        <f>VLOOKUP($C$2&amp;B9,'[1]DESP CERTA'!$A:$J,10,FALSE)</f>
        <v>19980.849999999999</v>
      </c>
    </row>
    <row r="10" spans="2:8" x14ac:dyDescent="0.25">
      <c r="B10" s="282">
        <v>2007</v>
      </c>
      <c r="C10" s="102">
        <f>VLOOKUP($C$2&amp;B10,'[1]DESP CERTA'!$A:$J,5,FALSE)</f>
        <v>1914651.17</v>
      </c>
      <c r="D10" s="102">
        <f>VLOOKUP($C$2&amp;B10,'[1]DESP CERTA'!$A:$J,8,FALSE)</f>
        <v>2465.2800000000002</v>
      </c>
      <c r="E10" s="102">
        <f>VLOOKUP($C$2&amp;B10,'[1]DESP CERTA'!$A:$J,6,FALSE)</f>
        <v>2981296.33</v>
      </c>
      <c r="F10" s="102">
        <f>VLOOKUP($C$2&amp;B10,'[1]DESP CERTA'!$A:$J,7,FALSE)</f>
        <v>381218.94</v>
      </c>
      <c r="G10" s="102">
        <f>VLOOKUP($C$2&amp;B10,'[1]DESP CERTA'!$A:$J,9,FALSE)</f>
        <v>35537.550000000003</v>
      </c>
      <c r="H10" s="348">
        <f>VLOOKUP($C$2&amp;B10,'[1]DESP CERTA'!$A:$J,10,FALSE)</f>
        <v>0</v>
      </c>
    </row>
    <row r="11" spans="2:8" x14ac:dyDescent="0.25">
      <c r="B11" s="282">
        <v>2008</v>
      </c>
      <c r="C11" s="102">
        <f>VLOOKUP($C$2&amp;B11,'[1]DESP CERTA'!$A:$J,5,FALSE)</f>
        <v>2577422.9300000002</v>
      </c>
      <c r="D11" s="102">
        <f>VLOOKUP($C$2&amp;B11,'[1]DESP CERTA'!$A:$J,8,FALSE)</f>
        <v>639</v>
      </c>
      <c r="E11" s="102">
        <f>VLOOKUP($C$2&amp;B11,'[1]DESP CERTA'!$A:$J,6,FALSE)</f>
        <v>3043649.4</v>
      </c>
      <c r="F11" s="102">
        <f>VLOOKUP($C$2&amp;B11,'[1]DESP CERTA'!$A:$J,7,FALSE)</f>
        <v>833399.59</v>
      </c>
      <c r="G11" s="102">
        <f>VLOOKUP($C$2&amp;B11,'[1]DESP CERTA'!$A:$J,9,FALSE)</f>
        <v>5000</v>
      </c>
      <c r="H11" s="348">
        <f>VLOOKUP($C$2&amp;B11,'[1]DESP CERTA'!$A:$J,10,FALSE)</f>
        <v>34706.22</v>
      </c>
    </row>
    <row r="12" spans="2:8" x14ac:dyDescent="0.25">
      <c r="B12" s="282">
        <v>2009</v>
      </c>
      <c r="C12" s="102">
        <f>VLOOKUP($C$2&amp;B12,'[1]DESP CERTA'!$A:$J,5,FALSE)</f>
        <v>2940175.36</v>
      </c>
      <c r="D12" s="102">
        <f>VLOOKUP($C$2&amp;B12,'[1]DESP CERTA'!$A:$J,8,FALSE)</f>
        <v>0</v>
      </c>
      <c r="E12" s="102">
        <f>VLOOKUP($C$2&amp;B12,'[1]DESP CERTA'!$A:$J,6,FALSE)</f>
        <v>2989417.33</v>
      </c>
      <c r="F12" s="102">
        <f>VLOOKUP($C$2&amp;B12,'[1]DESP CERTA'!$A:$J,7,FALSE)</f>
        <v>409916.8</v>
      </c>
      <c r="G12" s="102">
        <f>VLOOKUP($C$2&amp;B12,'[1]DESP CERTA'!$A:$J,9,FALSE)</f>
        <v>0</v>
      </c>
      <c r="H12" s="283">
        <f>VLOOKUP($C$2&amp;B12,'[1]DESP CERTA'!$A:$J,10,FALSE)</f>
        <v>0</v>
      </c>
    </row>
    <row r="13" spans="2:8" x14ac:dyDescent="0.25">
      <c r="B13" s="282">
        <v>2010</v>
      </c>
      <c r="C13" s="102">
        <f>VLOOKUP($C$2&amp;B13,'[1]DESP CERTA'!$A:$J,5,FALSE)</f>
        <v>3420538.72</v>
      </c>
      <c r="D13" s="102">
        <f>VLOOKUP($C$2&amp;B13,'[1]DESP CERTA'!$A:$J,8,FALSE)</f>
        <v>0</v>
      </c>
      <c r="E13" s="102">
        <f>VLOOKUP($C$2&amp;B13,'[1]DESP CERTA'!$A:$J,6,FALSE)</f>
        <v>3532933.45</v>
      </c>
      <c r="F13" s="102">
        <f>VLOOKUP($C$2&amp;B13,'[1]DESP CERTA'!$A:$J,7,FALSE)</f>
        <v>120638.38</v>
      </c>
      <c r="G13" s="102">
        <f>VLOOKUP($C$2&amp;B13,'[1]DESP CERTA'!$A:$J,9,FALSE)</f>
        <v>0</v>
      </c>
      <c r="H13" s="24">
        <f>VLOOKUP($C$2&amp;B13,'[1]DESP CERTA'!$A:$J,10,FALSE)</f>
        <v>0</v>
      </c>
    </row>
    <row r="14" spans="2:8" x14ac:dyDescent="0.25">
      <c r="B14" s="282">
        <v>2011</v>
      </c>
      <c r="C14" s="102">
        <f>VLOOKUP($C$2&amp;B14,'[1]DESP CERTA'!$A:$J,5,FALSE)</f>
        <v>3631089.02</v>
      </c>
      <c r="D14" s="102">
        <f>VLOOKUP($C$2&amp;B14,'[1]DESP CERTA'!$A:$J,8,FALSE)</f>
        <v>0</v>
      </c>
      <c r="E14" s="102">
        <f>VLOOKUP($C$2&amp;B14,'[1]DESP CERTA'!$A:$J,6,FALSE)</f>
        <v>4716061.55</v>
      </c>
      <c r="F14" s="102">
        <f>VLOOKUP($C$2&amp;B14,'[1]DESP CERTA'!$A:$J,7,FALSE)</f>
        <v>555592.72</v>
      </c>
      <c r="G14" s="102">
        <f>VLOOKUP($C$2&amp;B14,'[1]DESP CERTA'!$A:$J,9,FALSE)</f>
        <v>0</v>
      </c>
      <c r="H14" s="348">
        <f>VLOOKUP($C$2&amp;B14,'[1]DESP CERTA'!$A:$J,10,FALSE)</f>
        <v>0</v>
      </c>
    </row>
    <row r="15" spans="2:8" x14ac:dyDescent="0.25">
      <c r="B15" s="282">
        <v>2012</v>
      </c>
      <c r="C15" s="102">
        <f>VLOOKUP($C$2&amp;B15,'[1]DESP CERTA'!$A:$J,5,FALSE)</f>
        <v>5534321.7300000004</v>
      </c>
      <c r="D15" s="102">
        <f>VLOOKUP($C$2&amp;B15,'[1]DESP CERTA'!$A:$J,8,FALSE)</f>
        <v>0</v>
      </c>
      <c r="E15" s="102">
        <f>VLOOKUP($C$2&amp;B15,'[1]DESP CERTA'!$A:$J,6,FALSE)</f>
        <v>4064027.95</v>
      </c>
      <c r="F15" s="102">
        <f>VLOOKUP($C$2&amp;B15,'[1]DESP CERTA'!$A:$J,7,FALSE)</f>
        <v>316131.53999999998</v>
      </c>
      <c r="G15" s="102">
        <f>VLOOKUP($C$2&amp;B15,'[1]DESP CERTA'!$A:$J,9,FALSE)</f>
        <v>0</v>
      </c>
      <c r="H15" s="348">
        <f>VLOOKUP($C$2&amp;B15,'[1]DESP CERTA'!$A:$J,10,FALSE)</f>
        <v>66271.17</v>
      </c>
    </row>
    <row r="16" spans="2:8" x14ac:dyDescent="0.25">
      <c r="B16" s="282">
        <v>2013</v>
      </c>
      <c r="C16" s="102">
        <f>VLOOKUP($C$2&amp;B16,'[1]DESP CERTA'!$A:$J,5,FALSE)</f>
        <v>4848546.9400000004</v>
      </c>
      <c r="D16" s="102">
        <f>VLOOKUP($C$2&amp;B16,'[1]DESP CERTA'!$A:$J,8,FALSE)</f>
        <v>7689.7</v>
      </c>
      <c r="E16" s="102">
        <f>VLOOKUP($C$2&amp;B16,'[1]DESP CERTA'!$A:$J,6,FALSE)</f>
        <v>4743185.49</v>
      </c>
      <c r="F16" s="102">
        <f>VLOOKUP($C$2&amp;B16,'[1]DESP CERTA'!$A:$J,7,FALSE)</f>
        <v>199794</v>
      </c>
      <c r="G16" s="102">
        <f>VLOOKUP($C$2&amp;B16,'[1]DESP CERTA'!$A:$J,9,FALSE)</f>
        <v>429760</v>
      </c>
      <c r="H16" s="348">
        <f>VLOOKUP($C$2&amp;B16,'[1]DESP CERTA'!$A:$J,10,FALSE)</f>
        <v>5649.99</v>
      </c>
    </row>
    <row r="17" spans="2:8" x14ac:dyDescent="0.25">
      <c r="B17" s="282">
        <v>2014</v>
      </c>
      <c r="C17" s="102">
        <f>VLOOKUP($C$2&amp;B17,'[1]DESP CERTA'!$A:$J,5,FALSE)</f>
        <v>5837485.6200000001</v>
      </c>
      <c r="D17" s="102">
        <f>VLOOKUP($C$2&amp;B17,'[1]DESP CERTA'!$A:$J,8,FALSE)</f>
        <v>0</v>
      </c>
      <c r="E17" s="102">
        <f>VLOOKUP($C$2&amp;B17,'[1]DESP CERTA'!$A:$J,6,FALSE)</f>
        <v>5508170.2199999997</v>
      </c>
      <c r="F17" s="102">
        <f>VLOOKUP($C$2&amp;B17,'[1]DESP CERTA'!$A:$J,7,FALSE)</f>
        <v>507020.67</v>
      </c>
      <c r="G17" s="102">
        <f>VLOOKUP($C$2&amp;B17,'[1]DESP CERTA'!$A:$J,9,FALSE)</f>
        <v>0</v>
      </c>
      <c r="H17" s="348">
        <f>VLOOKUP($C$2&amp;B17,'[1]DESP CERTA'!$A:$J,10,FALSE)</f>
        <v>1500.06</v>
      </c>
    </row>
    <row r="18" spans="2:8" ht="15.75" thickBot="1" x14ac:dyDescent="0.3">
      <c r="B18" s="32">
        <v>2015</v>
      </c>
      <c r="C18" s="349">
        <f>VLOOKUP($C$2&amp;B18,'[1]DESP CERTA'!$A:$J,5,FALSE)</f>
        <v>6060972.5</v>
      </c>
      <c r="D18" s="349">
        <f>VLOOKUP($C$2&amp;B18,'[1]DESP CERTA'!$A:$J,8,FALSE)</f>
        <v>0</v>
      </c>
      <c r="E18" s="349">
        <f>VLOOKUP($C$2&amp;B18,'[1]DESP CERTA'!$A:$J,6,FALSE)</f>
        <v>5681039.8099999996</v>
      </c>
      <c r="F18" s="349">
        <f>VLOOKUP($C$2&amp;B18,'[1]DESP CERTA'!$A:$J,7,FALSE)</f>
        <v>296949.14</v>
      </c>
      <c r="G18" s="349">
        <f>VLOOKUP($C$2&amp;B18,'[1]DESP CERTA'!$A:$J,9,FALSE)</f>
        <v>0</v>
      </c>
      <c r="H18" s="350">
        <f>VLOOKUP($C$2&amp;B18,'[1]DESP CERTA'!$A:$J,10,FALSE)</f>
        <v>0</v>
      </c>
    </row>
    <row r="19" spans="2:8" x14ac:dyDescent="0.25">
      <c r="B19" s="91" t="s">
        <v>75</v>
      </c>
    </row>
  </sheetData>
  <mergeCells count="2">
    <mergeCell ref="C2:H2"/>
    <mergeCell ref="B3:H3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D21" sqref="D21"/>
    </sheetView>
  </sheetViews>
  <sheetFormatPr defaultRowHeight="15" x14ac:dyDescent="0.25"/>
  <cols>
    <col min="1" max="2" width="9.140625" style="1"/>
    <col min="3" max="3" width="28.5703125" style="1" customWidth="1"/>
    <col min="4" max="4" width="29.85546875" style="1" customWidth="1"/>
    <col min="5" max="16384" width="9.140625" style="1"/>
  </cols>
  <sheetData>
    <row r="2" spans="2:4" x14ac:dyDescent="0.25">
      <c r="C2" s="406" t="s">
        <v>298</v>
      </c>
      <c r="D2" s="406"/>
    </row>
    <row r="3" spans="2:4" ht="23.25" x14ac:dyDescent="0.35">
      <c r="B3" s="460" t="s">
        <v>85</v>
      </c>
      <c r="C3" s="460"/>
      <c r="D3" s="460"/>
    </row>
    <row r="4" spans="2:4" ht="30" x14ac:dyDescent="0.25">
      <c r="B4" s="346" t="s">
        <v>16</v>
      </c>
      <c r="C4" s="319" t="s">
        <v>80</v>
      </c>
      <c r="D4" s="346" t="s">
        <v>83</v>
      </c>
    </row>
    <row r="5" spans="2:4" x14ac:dyDescent="0.25">
      <c r="B5" s="320">
        <v>2002</v>
      </c>
      <c r="C5" s="23">
        <f>VLOOKUP($C$2&amp;B5,'[1]DESP CERTA'!$A:$J,5,FALSE)*'[1]BASE ATUALIZAÇÃO'!G7</f>
        <v>2334135.928310364</v>
      </c>
      <c r="D5" s="23">
        <f>VLOOKUP($C$2&amp;B5,'[1]DESP CERTA'!$A:$J,7,FALSE)*'[1]BASE ATUALIZAÇÃO'!G7</f>
        <v>814949.57957087085</v>
      </c>
    </row>
    <row r="6" spans="2:4" x14ac:dyDescent="0.25">
      <c r="B6" s="320">
        <v>2003</v>
      </c>
      <c r="C6" s="23">
        <f>VLOOKUP($C$2&amp;B6,'[1]DESP CERTA'!$A:$J,5,FALSE)*'[1]BASE ATUALIZAÇÃO'!G8</f>
        <v>2141473.0450225566</v>
      </c>
      <c r="D6" s="23">
        <f>VLOOKUP($C$2&amp;B6,'[1]DESP CERTA'!$A:$J,7,FALSE)*'[1]BASE ATUALIZAÇÃO'!G8</f>
        <v>671348.40483666002</v>
      </c>
    </row>
    <row r="7" spans="2:4" x14ac:dyDescent="0.25">
      <c r="B7" s="320">
        <v>2004</v>
      </c>
      <c r="C7" s="23">
        <f>VLOOKUP($C$2&amp;B7,'[1]DESP CERTA'!$A:$J,5,FALSE)*'[1]BASE ATUALIZAÇÃO'!G9</f>
        <v>2368726.3582287207</v>
      </c>
      <c r="D7" s="23">
        <f>VLOOKUP($C$2&amp;B7,'[1]DESP CERTA'!$A:$J,7,FALSE)*'[1]BASE ATUALIZAÇÃO'!G9</f>
        <v>1397575.5811405696</v>
      </c>
    </row>
    <row r="8" spans="2:4" x14ac:dyDescent="0.25">
      <c r="B8" s="320">
        <v>2005</v>
      </c>
      <c r="C8" s="23">
        <f>VLOOKUP($C$2&amp;B8,'[1]DESP CERTA'!$A:$J,5,FALSE)*'[1]BASE ATUALIZAÇÃO'!G10</f>
        <v>2833742.8668735628</v>
      </c>
      <c r="D8" s="23">
        <f>VLOOKUP($C$2&amp;B8,'[1]DESP CERTA'!$A:$J,7,FALSE)*'[1]BASE ATUALIZAÇÃO'!G10</f>
        <v>784310.14205021376</v>
      </c>
    </row>
    <row r="9" spans="2:4" x14ac:dyDescent="0.25">
      <c r="B9" s="320">
        <v>2006</v>
      </c>
      <c r="C9" s="23">
        <f>VLOOKUP($C$2&amp;B9,'[1]DESP CERTA'!$A:$J,5,FALSE)*'[1]BASE ATUALIZAÇÃO'!G11</f>
        <v>3133089.7218569806</v>
      </c>
      <c r="D9" s="23">
        <f>VLOOKUP($C$2&amp;B9,'[1]DESP CERTA'!$A:$J,7,FALSE)*'[1]BASE ATUALIZAÇÃO'!G11</f>
        <v>800139.68320362759</v>
      </c>
    </row>
    <row r="10" spans="2:4" x14ac:dyDescent="0.25">
      <c r="B10" s="320">
        <v>2007</v>
      </c>
      <c r="C10" s="23">
        <f>VLOOKUP($C$2&amp;B10,'[1]DESP CERTA'!$A:$J,5,FALSE)*'[1]BASE ATUALIZAÇÃO'!G12</f>
        <v>3506576.4242634601</v>
      </c>
      <c r="D10" s="23">
        <f>VLOOKUP($C$2&amp;B10,'[1]DESP CERTA'!$A:$J,7,FALSE)*'[1]BASE ATUALIZAÇÃO'!G12</f>
        <v>698181.14570013632</v>
      </c>
    </row>
    <row r="11" spans="2:4" x14ac:dyDescent="0.25">
      <c r="B11" s="320">
        <v>2008</v>
      </c>
      <c r="C11" s="23">
        <f>VLOOKUP($C$2&amp;B11,'[1]DESP CERTA'!$A:$J,5,FALSE)*'[1]BASE ATUALIZAÇÃO'!G13</f>
        <v>4339463.6889898833</v>
      </c>
      <c r="D11" s="23">
        <f>VLOOKUP($C$2&amp;B11,'[1]DESP CERTA'!$A:$J,7,FALSE)*'[1]BASE ATUALIZAÇÃO'!G13</f>
        <v>1403148.5547558377</v>
      </c>
    </row>
    <row r="12" spans="2:4" x14ac:dyDescent="0.25">
      <c r="B12" s="320">
        <v>2009</v>
      </c>
      <c r="C12" s="23">
        <f>VLOOKUP($C$2&amp;B12,'[1]DESP CERTA'!$A:$J,5,FALSE)*'[1]BASE ATUALIZAÇÃO'!G14</f>
        <v>4612849.8121477049</v>
      </c>
      <c r="D12" s="23">
        <f>VLOOKUP($C$2&amp;B12,'[1]DESP CERTA'!$A:$J,7,FALSE)*'[1]BASE ATUALIZAÇÃO'!G14</f>
        <v>643119.6790507721</v>
      </c>
    </row>
    <row r="13" spans="2:4" x14ac:dyDescent="0.25">
      <c r="B13" s="320">
        <v>2010</v>
      </c>
      <c r="C13" s="23">
        <f>VLOOKUP($C$2&amp;B13,'[1]DESP CERTA'!$A:$J,5,FALSE)*'[1]BASE ATUALIZAÇÃO'!G15</f>
        <v>4949573.9475954352</v>
      </c>
      <c r="D13" s="23">
        <f>VLOOKUP($C$2&amp;B13,'[1]DESP CERTA'!$A:$J,7,FALSE)*'[1]BASE ATUALIZAÇÃO'!G15</f>
        <v>174565.65518080679</v>
      </c>
    </row>
    <row r="14" spans="2:4" x14ac:dyDescent="0.25">
      <c r="B14" s="320">
        <v>2011</v>
      </c>
      <c r="C14" s="23">
        <f>VLOOKUP($C$2&amp;B14,'[1]DESP CERTA'!$A:$J,5,FALSE)*'[1]BASE ATUALIZAÇÃO'!G16</f>
        <v>4850707.9849143764</v>
      </c>
      <c r="D14" s="23">
        <f>VLOOKUP($C$2&amp;B14,'[1]DESP CERTA'!$A:$J,7,FALSE)*'[1]BASE ATUALIZAÇÃO'!G16</f>
        <v>742206.5469670851</v>
      </c>
    </row>
    <row r="15" spans="2:4" x14ac:dyDescent="0.25">
      <c r="B15" s="320">
        <v>2012</v>
      </c>
      <c r="C15" s="23">
        <f>VLOOKUP($C$2&amp;B15,'[1]DESP CERTA'!$A:$J,5,FALSE)*'[1]BASE ATUALIZAÇÃO'!G17</f>
        <v>6857287.7055218983</v>
      </c>
      <c r="D15" s="23">
        <f>VLOOKUP($C$2&amp;B15,'[1]DESP CERTA'!$A:$J,7,FALSE)*'[1]BASE ATUALIZAÇÃO'!G17</f>
        <v>391702.00583364064</v>
      </c>
    </row>
    <row r="16" spans="2:4" x14ac:dyDescent="0.25">
      <c r="B16" s="320">
        <v>2013</v>
      </c>
      <c r="C16" s="23">
        <f>VLOOKUP($C$2&amp;B16,'[1]DESP CERTA'!$A:$J,5,FALSE)*'[1]BASE ATUALIZAÇÃO'!G18</f>
        <v>5594327.6750376504</v>
      </c>
      <c r="D16" s="23">
        <f>VLOOKUP($C$2&amp;B16,'[1]DESP CERTA'!$A:$J,7,FALSE)*'[1]BASE ATUALIZAÇÃO'!G18</f>
        <v>230525.37540380546</v>
      </c>
    </row>
    <row r="17" spans="2:7" x14ac:dyDescent="0.25">
      <c r="B17" s="360">
        <v>2014</v>
      </c>
      <c r="C17" s="23">
        <f>VLOOKUP($C$2&amp;B17,'[1]DESP CERTA'!$A:$J,5,FALSE)*'[1]BASE ATUALIZAÇÃO'!G19</f>
        <v>6302742.9323791275</v>
      </c>
      <c r="D17" s="23">
        <f>VLOOKUP($C$2&amp;B17,'[1]DESP CERTA'!$A:$J,7,FALSE)*'[1]BASE ATUALIZAÇÃO'!G19</f>
        <v>547431.06063747872</v>
      </c>
    </row>
    <row r="18" spans="2:7" x14ac:dyDescent="0.25">
      <c r="B18" s="320">
        <v>2015</v>
      </c>
      <c r="C18" s="23">
        <f>VLOOKUP($C$2&amp;B18,'[1]DESP CERTA'!$A:$J,5,FALSE)*'[1]BASE ATUALIZAÇÃO'!G20</f>
        <v>6060972.5</v>
      </c>
      <c r="D18" s="23">
        <f>VLOOKUP($C$2&amp;B18,'[1]DESP CERTA'!$A:$J,7,FALSE)*'[1]BASE ATUALIZAÇÃO'!G20</f>
        <v>296949.14</v>
      </c>
    </row>
    <row r="19" spans="2:7" x14ac:dyDescent="0.25">
      <c r="B19" s="91" t="s">
        <v>74</v>
      </c>
    </row>
    <row r="20" spans="2:7" x14ac:dyDescent="0.25">
      <c r="G20" s="91" t="s">
        <v>74</v>
      </c>
    </row>
  </sheetData>
  <mergeCells count="2">
    <mergeCell ref="C2:D2"/>
    <mergeCell ref="B3:D3"/>
  </mergeCells>
  <pageMargins left="0.511811024" right="0.511811024" top="0.78740157499999996" bottom="0.78740157499999996" header="0.31496062000000002" footer="0.3149606200000000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86" zoomScaleNormal="86" workbookViewId="0">
      <selection activeCell="D19" sqref="D19"/>
    </sheetView>
  </sheetViews>
  <sheetFormatPr defaultRowHeight="15" x14ac:dyDescent="0.25"/>
  <cols>
    <col min="1" max="2" width="9.140625" style="1"/>
    <col min="3" max="3" width="28.5703125" style="1" customWidth="1"/>
    <col min="4" max="4" width="29.85546875" style="1" customWidth="1"/>
    <col min="5" max="5" width="18.140625" style="1" bestFit="1" customWidth="1"/>
    <col min="6" max="16384" width="9.140625" style="1"/>
  </cols>
  <sheetData>
    <row r="2" spans="2:5" ht="15.75" thickBot="1" x14ac:dyDescent="0.3">
      <c r="C2" s="406" t="s">
        <v>298</v>
      </c>
      <c r="D2" s="406"/>
      <c r="E2" s="263"/>
    </row>
    <row r="3" spans="2:5" ht="23.25" x14ac:dyDescent="0.35">
      <c r="B3" s="461" t="s">
        <v>213</v>
      </c>
      <c r="C3" s="462"/>
      <c r="D3" s="462"/>
      <c r="E3" s="463"/>
    </row>
    <row r="4" spans="2:5" ht="45" x14ac:dyDescent="0.25">
      <c r="B4" s="284" t="s">
        <v>16</v>
      </c>
      <c r="C4" s="319" t="s">
        <v>214</v>
      </c>
      <c r="D4" s="319" t="s">
        <v>215</v>
      </c>
      <c r="E4" s="285" t="s">
        <v>216</v>
      </c>
    </row>
    <row r="5" spans="2:5" x14ac:dyDescent="0.25">
      <c r="B5" s="12">
        <v>2002</v>
      </c>
      <c r="C5" s="23">
        <f>VLOOKUP($C$2&amp;B5,[1]RCL!$A:$J,7,FALSE)*'[1]BASE ATUALIZAÇÃO'!G7</f>
        <v>6442222.7195839752</v>
      </c>
      <c r="D5" s="23">
        <f>VLOOKUP($C$2&amp;B5,'[1]DESP CERTA'!$A:$K,11,FALSE)*'[1]BASE ATUALIZAÇÃO'!G7</f>
        <v>6744063.4344504029</v>
      </c>
      <c r="E5" s="150">
        <f>C5/D5</f>
        <v>0.95524349410408149</v>
      </c>
    </row>
    <row r="6" spans="2:5" x14ac:dyDescent="0.25">
      <c r="B6" s="12">
        <v>2003</v>
      </c>
      <c r="C6" s="23">
        <f>VLOOKUP($C$2&amp;B6,[1]RCL!$A:$J,7,FALSE)*'[1]BASE ATUALIZAÇÃO'!G8</f>
        <v>6064300.553530409</v>
      </c>
      <c r="D6" s="23">
        <f>VLOOKUP($C$2&amp;B6,'[1]DESP CERTA'!$A:$K,11,FALSE)*'[1]BASE ATUALIZAÇÃO'!G8</f>
        <v>6431578.9264740581</v>
      </c>
      <c r="E6" s="150">
        <f t="shared" ref="E6:E18" si="0">C6/D6</f>
        <v>0.94289452447954336</v>
      </c>
    </row>
    <row r="7" spans="2:5" x14ac:dyDescent="0.25">
      <c r="B7" s="12">
        <v>2004</v>
      </c>
      <c r="C7" s="23">
        <f>VLOOKUP($C$2&amp;B7,[1]RCL!$A:$J,7,FALSE)*'[1]BASE ATUALIZAÇÃO'!G9</f>
        <v>6942824.4168986017</v>
      </c>
      <c r="D7" s="23">
        <f>VLOOKUP($C$2&amp;B7,'[1]DESP CERTA'!$A:$K,11,FALSE)*'[1]BASE ATUALIZAÇÃO'!G9</f>
        <v>8203776.0024202541</v>
      </c>
      <c r="E7" s="150">
        <f t="shared" si="0"/>
        <v>0.84629619517285093</v>
      </c>
    </row>
    <row r="8" spans="2:5" x14ac:dyDescent="0.25">
      <c r="B8" s="12">
        <v>2005</v>
      </c>
      <c r="C8" s="23">
        <f>VLOOKUP($C$2&amp;B8,[1]RCL!$A:$J,7,FALSE)*'[1]BASE ATUALIZAÇÃO'!G10</f>
        <v>8276520.3061142452</v>
      </c>
      <c r="D8" s="23">
        <f>VLOOKUP($C$2&amp;B8,'[1]DESP CERTA'!$A:$K,11,FALSE)*'[1]BASE ATUALIZAÇÃO'!G10</f>
        <v>8606138.877502555</v>
      </c>
      <c r="E8" s="150">
        <f t="shared" si="0"/>
        <v>0.96169959884682188</v>
      </c>
    </row>
    <row r="9" spans="2:5" x14ac:dyDescent="0.25">
      <c r="B9" s="12">
        <v>2006</v>
      </c>
      <c r="C9" s="23">
        <f>VLOOKUP($C$2&amp;B9,[1]RCL!$A:$J,7,FALSE)*'[1]BASE ATUALIZAÇÃO'!G11</f>
        <v>8504874.9583589472</v>
      </c>
      <c r="D9" s="23">
        <f>VLOOKUP($C$2&amp;B9,'[1]DESP CERTA'!$A:$K,11,FALSE)*'[1]BASE ATUALIZAÇÃO'!G11</f>
        <v>8994854.350580493</v>
      </c>
      <c r="E9" s="150">
        <f t="shared" si="0"/>
        <v>0.94552670080867685</v>
      </c>
    </row>
    <row r="10" spans="2:5" x14ac:dyDescent="0.25">
      <c r="B10" s="12">
        <v>2007</v>
      </c>
      <c r="C10" s="23">
        <f>VLOOKUP($C$2&amp;B10,[1]RCL!$A:$J,7,FALSE)*'[1]BASE ATUALIZAÇÃO'!G12</f>
        <v>9336112.9940781277</v>
      </c>
      <c r="D10" s="23">
        <f>VLOOKUP($C$2&amp;B10,'[1]DESP CERTA'!$A:$K,11,FALSE)*'[1]BASE ATUALIZAÇÃO'!G12</f>
        <v>9734434.9431294203</v>
      </c>
      <c r="E10" s="150">
        <f t="shared" si="0"/>
        <v>0.95908114324268723</v>
      </c>
    </row>
    <row r="11" spans="2:5" x14ac:dyDescent="0.25">
      <c r="B11" s="12">
        <v>2008</v>
      </c>
      <c r="C11" s="23">
        <f>VLOOKUP($C$2&amp;B11,[1]RCL!$A:$J,7,FALSE)*'[1]BASE ATUALIZAÇÃO'!G13</f>
        <v>10012506.702164451</v>
      </c>
      <c r="D11" s="23">
        <f>VLOOKUP($C$2&amp;B11,'[1]DESP CERTA'!$A:$K,11,FALSE)*'[1]BASE ATUALIZAÇÃO'!G13</f>
        <v>10934962.523073046</v>
      </c>
      <c r="E11" s="150">
        <f t="shared" si="0"/>
        <v>0.9156416111200939</v>
      </c>
    </row>
    <row r="12" spans="2:5" x14ac:dyDescent="0.25">
      <c r="B12" s="12">
        <v>2009</v>
      </c>
      <c r="C12" s="23">
        <f>VLOOKUP($C$2&amp;B12,[1]RCL!$A:$J,7,FALSE)*'[1]BASE ATUALIZAÇÃO'!G14</f>
        <v>9951658.8698571827</v>
      </c>
      <c r="D12" s="23">
        <f>VLOOKUP($C$2&amp;B12,'[1]DESP CERTA'!$A:$K,11,FALSE)*'[1]BASE ATUALIZAÇÃO'!G14</f>
        <v>9946075.1756164264</v>
      </c>
      <c r="E12" s="150">
        <f t="shared" si="0"/>
        <v>1.0005613967461704</v>
      </c>
    </row>
    <row r="13" spans="2:5" x14ac:dyDescent="0.25">
      <c r="B13" s="12">
        <v>2010</v>
      </c>
      <c r="C13" s="23">
        <f>VLOOKUP($C$2&amp;B13,[1]RCL!$A:$J,7,FALSE)*'[1]BASE ATUALIZAÇÃO'!G15</f>
        <v>9943873.1600778382</v>
      </c>
      <c r="D13" s="23">
        <f>VLOOKUP($C$2&amp;B13,'[1]DESP CERTA'!$A:$K,11,FALSE)*'[1]BASE ATUALIZAÇÃO'!G15</f>
        <v>10236350.512848459</v>
      </c>
      <c r="E13" s="150">
        <f t="shared" si="0"/>
        <v>0.97142757544268254</v>
      </c>
    </row>
    <row r="14" spans="2:5" x14ac:dyDescent="0.25">
      <c r="B14" s="12">
        <v>2011</v>
      </c>
      <c r="C14" s="23">
        <f>VLOOKUP($C$2&amp;B14,[1]RCL!$A:$J,7,FALSE)*'[1]BASE ATUALIZAÇÃO'!G16</f>
        <v>11398417.531278158</v>
      </c>
      <c r="D14" s="23">
        <f>VLOOKUP($C$2&amp;B14,'[1]DESP CERTA'!$A:$K,11,FALSE)*'[1]BASE ATUALIZAÇÃO'!G16</f>
        <v>11893018.245100994</v>
      </c>
      <c r="E14" s="150">
        <f t="shared" si="0"/>
        <v>0.95841251534053828</v>
      </c>
    </row>
    <row r="15" spans="2:5" x14ac:dyDescent="0.25">
      <c r="B15" s="12">
        <v>2012</v>
      </c>
      <c r="C15" s="23">
        <f>VLOOKUP($C$2&amp;B15,[1]RCL!$A:$J,7,FALSE)*'[1]BASE ATUALIZAÇÃO'!G17</f>
        <v>11443863.50339995</v>
      </c>
      <c r="D15" s="23">
        <f>VLOOKUP($C$2&amp;B15,'[1]DESP CERTA'!$A:$K,11,FALSE)*'[1]BASE ATUALIZAÇÃO'!G17</f>
        <v>12366626.66082575</v>
      </c>
      <c r="E15" s="150">
        <f t="shared" si="0"/>
        <v>0.92538279170755</v>
      </c>
    </row>
    <row r="16" spans="2:5" x14ac:dyDescent="0.25">
      <c r="B16" s="12">
        <v>2013</v>
      </c>
      <c r="C16" s="23">
        <f>VLOOKUP($C$2&amp;B16,[1]RCL!$A:$J,7,FALSE)*'[1]BASE ATUALIZAÇÃO'!G18</f>
        <v>11341139.046525851</v>
      </c>
      <c r="D16" s="23">
        <f>VLOOKUP($C$2&amp;B16,'[1]DESP CERTA'!$A:$K,11,FALSE)*'[1]BASE ATUALIZAÇÃO'!G18</f>
        <v>11808868.276477735</v>
      </c>
      <c r="E16" s="150">
        <f t="shared" si="0"/>
        <v>0.96039169723964479</v>
      </c>
    </row>
    <row r="17" spans="1:8" x14ac:dyDescent="0.25">
      <c r="B17" s="12">
        <v>2014</v>
      </c>
      <c r="C17" s="23">
        <f>VLOOKUP($C$2&amp;B17,[1]RCL!$A:$J,7,FALSE)*'[1]BASE ATUALIZAÇÃO'!G19</f>
        <v>11932101.234877495</v>
      </c>
      <c r="D17" s="23">
        <f>VLOOKUP($C$2&amp;B17,'[1]DESP CERTA'!$A:$K,11,FALSE)*'[1]BASE ATUALIZAÇÃO'!G19</f>
        <v>12798974.157600023</v>
      </c>
      <c r="E17" s="150">
        <f t="shared" si="0"/>
        <v>0.93227012477341564</v>
      </c>
    </row>
    <row r="18" spans="1:8" ht="15.75" thickBot="1" x14ac:dyDescent="0.3">
      <c r="B18" s="13">
        <v>2015</v>
      </c>
      <c r="C18" s="25">
        <f>VLOOKUP($C$2&amp;B18,[1]RCL!$A:$J,7,FALSE)*'[1]BASE ATUALIZAÇÃO'!G20</f>
        <v>11456918.83</v>
      </c>
      <c r="D18" s="25">
        <f>VLOOKUP($C$2&amp;B18,'[1]DESP CERTA'!$A:$K,11,FALSE)*'[1]BASE ATUALIZAÇÃO'!G20</f>
        <v>12038961.449999999</v>
      </c>
      <c r="E18" s="286">
        <f t="shared" si="0"/>
        <v>0.95165341940687087</v>
      </c>
    </row>
    <row r="19" spans="1:8" x14ac:dyDescent="0.25">
      <c r="B19" s="91" t="s">
        <v>74</v>
      </c>
    </row>
    <row r="20" spans="1:8" x14ac:dyDescent="0.25">
      <c r="H20" s="91" t="s">
        <v>74</v>
      </c>
    </row>
    <row r="21" spans="1:8" ht="23.25" x14ac:dyDescent="0.35">
      <c r="A21" s="197"/>
      <c r="B21" s="464"/>
      <c r="C21" s="464"/>
      <c r="D21" s="464"/>
      <c r="E21" s="464"/>
      <c r="F21" s="197"/>
      <c r="G21" s="197"/>
    </row>
    <row r="22" spans="1:8" x14ac:dyDescent="0.25">
      <c r="A22" s="197"/>
      <c r="B22" s="287"/>
      <c r="C22" s="267"/>
      <c r="D22" s="267"/>
      <c r="E22" s="267"/>
      <c r="F22" s="197"/>
      <c r="G22" s="197"/>
    </row>
    <row r="23" spans="1:8" x14ac:dyDescent="0.25">
      <c r="A23" s="197"/>
      <c r="B23" s="96"/>
      <c r="C23" s="95"/>
      <c r="D23" s="95"/>
      <c r="E23" s="266"/>
      <c r="F23" s="197"/>
      <c r="G23" s="197"/>
    </row>
    <row r="24" spans="1:8" x14ac:dyDescent="0.25">
      <c r="A24" s="197"/>
      <c r="B24" s="96"/>
      <c r="C24" s="95"/>
      <c r="D24" s="95"/>
      <c r="E24" s="266"/>
      <c r="F24" s="197"/>
      <c r="G24" s="197"/>
    </row>
    <row r="25" spans="1:8" x14ac:dyDescent="0.25">
      <c r="A25" s="197"/>
      <c r="B25" s="96"/>
      <c r="C25" s="95"/>
      <c r="D25" s="95"/>
      <c r="E25" s="266"/>
      <c r="F25" s="197"/>
      <c r="G25" s="197"/>
    </row>
    <row r="26" spans="1:8" x14ac:dyDescent="0.25">
      <c r="A26" s="197"/>
      <c r="B26" s="96"/>
      <c r="C26" s="95"/>
      <c r="D26" s="95"/>
      <c r="E26" s="266"/>
      <c r="F26" s="197"/>
      <c r="G26" s="197"/>
    </row>
    <row r="27" spans="1:8" x14ac:dyDescent="0.25">
      <c r="A27" s="197"/>
      <c r="B27" s="96"/>
      <c r="C27" s="95"/>
      <c r="D27" s="95"/>
      <c r="E27" s="266"/>
      <c r="F27" s="197"/>
      <c r="G27" s="197"/>
    </row>
    <row r="28" spans="1:8" x14ac:dyDescent="0.25">
      <c r="A28" s="197"/>
      <c r="B28" s="96"/>
      <c r="C28" s="95"/>
      <c r="D28" s="95"/>
      <c r="E28" s="266"/>
      <c r="F28" s="197"/>
      <c r="G28" s="197"/>
    </row>
    <row r="29" spans="1:8" x14ac:dyDescent="0.25">
      <c r="A29" s="197"/>
      <c r="B29" s="96"/>
      <c r="C29" s="95"/>
      <c r="D29" s="95"/>
      <c r="E29" s="266"/>
      <c r="F29" s="197"/>
      <c r="G29" s="197"/>
    </row>
    <row r="30" spans="1:8" x14ac:dyDescent="0.25">
      <c r="A30" s="197"/>
      <c r="B30" s="96"/>
      <c r="C30" s="95"/>
      <c r="D30" s="95"/>
      <c r="E30" s="266"/>
      <c r="F30" s="197"/>
      <c r="G30" s="197"/>
    </row>
    <row r="31" spans="1:8" x14ac:dyDescent="0.25">
      <c r="A31" s="197"/>
      <c r="B31" s="96"/>
      <c r="C31" s="95"/>
      <c r="D31" s="95"/>
      <c r="E31" s="266"/>
      <c r="F31" s="197"/>
      <c r="G31" s="197"/>
    </row>
    <row r="32" spans="1:8" x14ac:dyDescent="0.25">
      <c r="A32" s="197"/>
      <c r="B32" s="96"/>
      <c r="C32" s="95"/>
      <c r="D32" s="95"/>
      <c r="E32" s="266"/>
      <c r="F32" s="197"/>
      <c r="G32" s="197"/>
    </row>
    <row r="33" spans="1:7" x14ac:dyDescent="0.25">
      <c r="A33" s="197"/>
      <c r="B33" s="96"/>
      <c r="C33" s="95"/>
      <c r="D33" s="95"/>
      <c r="E33" s="266"/>
      <c r="F33" s="197"/>
      <c r="G33" s="197"/>
    </row>
    <row r="34" spans="1:7" x14ac:dyDescent="0.25">
      <c r="A34" s="197"/>
      <c r="B34" s="96"/>
      <c r="C34" s="95"/>
      <c r="D34" s="95"/>
      <c r="E34" s="266"/>
      <c r="F34" s="197"/>
      <c r="G34" s="197"/>
    </row>
    <row r="35" spans="1:7" x14ac:dyDescent="0.25">
      <c r="A35" s="197"/>
      <c r="B35" s="96"/>
      <c r="C35" s="95"/>
      <c r="D35" s="95"/>
      <c r="E35" s="266"/>
      <c r="F35" s="197"/>
      <c r="G35" s="197"/>
    </row>
    <row r="36" spans="1:7" x14ac:dyDescent="0.25">
      <c r="A36" s="197"/>
      <c r="B36" s="288"/>
      <c r="C36" s="197"/>
      <c r="D36" s="197"/>
      <c r="E36" s="197"/>
      <c r="F36" s="197"/>
      <c r="G36" s="197"/>
    </row>
  </sheetData>
  <mergeCells count="3">
    <mergeCell ref="C2:D2"/>
    <mergeCell ref="B3:E3"/>
    <mergeCell ref="B21:E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opLeftCell="H1" zoomScale="84" zoomScaleNormal="84" workbookViewId="0">
      <selection activeCell="S18" sqref="S18"/>
    </sheetView>
  </sheetViews>
  <sheetFormatPr defaultRowHeight="15" x14ac:dyDescent="0.25"/>
  <cols>
    <col min="1" max="2" width="9.140625" style="1"/>
    <col min="3" max="3" width="16.7109375" style="1" bestFit="1" customWidth="1"/>
    <col min="4" max="6" width="9.140625" style="1"/>
    <col min="7" max="7" width="11.85546875" style="1" bestFit="1" customWidth="1"/>
    <col min="8" max="8" width="11.42578125" style="1" customWidth="1"/>
    <col min="9" max="9" width="14.140625" style="1" customWidth="1"/>
    <col min="10" max="10" width="14" style="1" customWidth="1"/>
    <col min="11" max="11" width="15.42578125" style="1" customWidth="1"/>
    <col min="12" max="12" width="15.85546875" style="1" customWidth="1"/>
    <col min="13" max="13" width="11.140625" style="1" customWidth="1"/>
    <col min="14" max="14" width="12.42578125" style="1" customWidth="1"/>
    <col min="15" max="17" width="9.140625" style="1"/>
    <col min="18" max="18" width="26.28515625" style="1" bestFit="1" customWidth="1"/>
    <col min="19" max="19" width="16.42578125" style="1" customWidth="1"/>
    <col min="20" max="20" width="21" style="1" customWidth="1"/>
    <col min="21" max="21" width="16.42578125" style="1" customWidth="1"/>
    <col min="22" max="22" width="17.28515625" style="1" customWidth="1"/>
    <col min="23" max="16384" width="9.140625" style="1"/>
  </cols>
  <sheetData>
    <row r="1" spans="2:22" x14ac:dyDescent="0.25">
      <c r="J1" s="406" t="s">
        <v>298</v>
      </c>
      <c r="K1" s="406"/>
      <c r="L1" s="406"/>
    </row>
    <row r="2" spans="2:22" ht="15.75" thickBot="1" x14ac:dyDescent="0.3">
      <c r="B2" s="406"/>
      <c r="C2" s="406"/>
      <c r="S2" s="465" t="s">
        <v>55</v>
      </c>
      <c r="T2" s="465"/>
      <c r="U2" s="465"/>
    </row>
    <row r="3" spans="2:22" ht="34.5" thickBot="1" x14ac:dyDescent="0.3">
      <c r="B3" s="17" t="s">
        <v>14</v>
      </c>
      <c r="C3" s="18" t="s">
        <v>15</v>
      </c>
      <c r="G3" s="14" t="s">
        <v>16</v>
      </c>
      <c r="H3" s="15" t="s">
        <v>17</v>
      </c>
      <c r="I3" s="15" t="s">
        <v>18</v>
      </c>
      <c r="J3" s="15" t="s">
        <v>19</v>
      </c>
      <c r="K3" s="15" t="s">
        <v>20</v>
      </c>
      <c r="L3" s="15" t="s">
        <v>21</v>
      </c>
      <c r="M3" s="15" t="s">
        <v>22</v>
      </c>
      <c r="N3" s="16" t="s">
        <v>23</v>
      </c>
      <c r="R3" s="14" t="s">
        <v>16</v>
      </c>
      <c r="S3" s="15" t="s">
        <v>24</v>
      </c>
      <c r="T3" s="15" t="s">
        <v>25</v>
      </c>
      <c r="U3" s="15" t="s">
        <v>26</v>
      </c>
      <c r="V3" s="16" t="s">
        <v>27</v>
      </c>
    </row>
    <row r="4" spans="2:22" x14ac:dyDescent="0.25">
      <c r="B4" s="12">
        <v>2002</v>
      </c>
      <c r="C4" s="20">
        <v>2.7489623781421604</v>
      </c>
      <c r="G4" s="10">
        <v>2002</v>
      </c>
      <c r="H4" s="9">
        <f>VLOOKUP($J$1&amp;G4,[1]RCL!$A:$J,7,FALSE)</f>
        <v>2343510.69</v>
      </c>
      <c r="I4" s="9">
        <f>VLOOKUP($J$1&amp;G4,'[1]DESP CERTA'!$A:$G,5,FALSE)</f>
        <v>849097.08</v>
      </c>
      <c r="J4" s="3">
        <f>I4/H4</f>
        <v>0.36231841553920968</v>
      </c>
      <c r="K4" s="9">
        <f>VLOOKUP($J$1&amp;G4,'[1]DESP CERTA'!$A:$G,7,FALSE)</f>
        <v>296457.15999999997</v>
      </c>
      <c r="L4" s="3">
        <f>K4/H4</f>
        <v>0.12650130475828977</v>
      </c>
      <c r="M4" s="9">
        <f>VLOOKUP($J$1&amp;G4,'[1]DESP CERTA'!$A:$G,6,FALSE)</f>
        <v>1272064.47</v>
      </c>
      <c r="N4" s="3">
        <f>M4/H4</f>
        <v>0.54280293041889216</v>
      </c>
      <c r="R4" s="10">
        <v>2002</v>
      </c>
      <c r="S4" s="9">
        <f>H4*C4</f>
        <v>6442222.7195839752</v>
      </c>
      <c r="T4" s="9">
        <f>I4*C4</f>
        <v>2334135.928310364</v>
      </c>
      <c r="U4" s="9">
        <f>K4*C4</f>
        <v>814949.57957087085</v>
      </c>
      <c r="V4" s="9">
        <f>M4*C4</f>
        <v>3496857.3706013467</v>
      </c>
    </row>
    <row r="5" spans="2:22" x14ac:dyDescent="0.25">
      <c r="B5" s="12">
        <v>2003</v>
      </c>
      <c r="C5" s="20">
        <v>2.4094467218747524</v>
      </c>
      <c r="G5" s="10">
        <v>2003</v>
      </c>
      <c r="H5" s="9">
        <f>VLOOKUP($J$1&amp;G5,[1]RCL!$A:$J,7,FALSE)</f>
        <v>2516885.1</v>
      </c>
      <c r="I5" s="9">
        <f>VLOOKUP($J$1&amp;G5,'[1]DESP CERTA'!$A:$G,5,FALSE)</f>
        <v>888782.07</v>
      </c>
      <c r="J5" s="3">
        <f t="shared" ref="J5:J15" si="0">I5/H5</f>
        <v>0.35312778878940476</v>
      </c>
      <c r="K5" s="9">
        <f>VLOOKUP($J$1&amp;G5,'[1]DESP CERTA'!$A:$G,7,FALSE)</f>
        <v>278631.77</v>
      </c>
      <c r="L5" s="3">
        <f t="shared" ref="L5:L15" si="1">K5/H5</f>
        <v>0.11070500198837047</v>
      </c>
      <c r="M5" s="9">
        <f>VLOOKUP($J$1&amp;G5,'[1]DESP CERTA'!$A:$G,6,FALSE)</f>
        <v>1460548.12</v>
      </c>
      <c r="N5" s="3">
        <f t="shared" ref="N5:N15" si="2">M5/H5</f>
        <v>0.58029987940252026</v>
      </c>
      <c r="R5" s="10">
        <v>2003</v>
      </c>
      <c r="S5" s="9">
        <f t="shared" ref="S5:S17" si="3">H5*C5</f>
        <v>6064300.553530409</v>
      </c>
      <c r="T5" s="9">
        <f t="shared" ref="T5:T15" si="4">I5*C5</f>
        <v>2141473.0450225566</v>
      </c>
      <c r="U5" s="9">
        <f t="shared" ref="U5:U15" si="5">K5*C5</f>
        <v>671348.40483666002</v>
      </c>
      <c r="V5" s="9">
        <f t="shared" ref="V5:V15" si="6">M5*C5</f>
        <v>3519112.8798743328</v>
      </c>
    </row>
    <row r="6" spans="2:22" x14ac:dyDescent="0.25">
      <c r="B6" s="12">
        <v>2004</v>
      </c>
      <c r="C6" s="20">
        <v>2.2361026832270166</v>
      </c>
      <c r="G6" s="10">
        <v>2004</v>
      </c>
      <c r="H6" s="9">
        <f>VLOOKUP($J$1&amp;G6,[1]RCL!$A:$J,7,FALSE)</f>
        <v>3104877.2800000003</v>
      </c>
      <c r="I6" s="9">
        <f>VLOOKUP($J$1&amp;G6,'[1]DESP CERTA'!$A:$G,5,FALSE)</f>
        <v>1059310.19</v>
      </c>
      <c r="J6" s="3">
        <f t="shared" si="0"/>
        <v>0.34117618651903686</v>
      </c>
      <c r="K6" s="9">
        <f>VLOOKUP($J$1&amp;G6,'[1]DESP CERTA'!$A:$G,7,FALSE)</f>
        <v>625005.1</v>
      </c>
      <c r="L6" s="3">
        <f t="shared" si="1"/>
        <v>0.20129784324358221</v>
      </c>
      <c r="M6" s="9">
        <f>VLOOKUP($J$1&amp;G6,'[1]DESP CERTA'!$A:$G,6,FALSE)</f>
        <v>1946902.68</v>
      </c>
      <c r="N6" s="3">
        <f t="shared" si="2"/>
        <v>0.62704658008254666</v>
      </c>
      <c r="R6" s="10">
        <v>2004</v>
      </c>
      <c r="S6" s="9">
        <f t="shared" si="3"/>
        <v>6942824.4168986017</v>
      </c>
      <c r="T6" s="9">
        <f t="shared" si="4"/>
        <v>2368726.3582287207</v>
      </c>
      <c r="U6" s="9">
        <f t="shared" si="5"/>
        <v>1397575.5811405696</v>
      </c>
      <c r="V6" s="9">
        <f t="shared" si="6"/>
        <v>4353474.306729869</v>
      </c>
    </row>
    <row r="7" spans="2:22" x14ac:dyDescent="0.25">
      <c r="B7" s="12">
        <v>2005</v>
      </c>
      <c r="C7" s="20">
        <v>2.0814271533541455</v>
      </c>
      <c r="G7" s="10">
        <v>2005</v>
      </c>
      <c r="H7" s="9">
        <f>VLOOKUP($J$1&amp;G7,[1]RCL!$A:$J,7,FALSE)</f>
        <v>3976367.9899999998</v>
      </c>
      <c r="I7" s="9">
        <f>VLOOKUP($J$1&amp;G7,'[1]DESP CERTA'!$A:$G,5,FALSE)</f>
        <v>1361442.25</v>
      </c>
      <c r="J7" s="3">
        <f t="shared" si="0"/>
        <v>0.34238336427207788</v>
      </c>
      <c r="K7" s="9">
        <f>VLOOKUP($J$1&amp;G7,'[1]DESP CERTA'!$A:$G,7,FALSE)</f>
        <v>376813.64</v>
      </c>
      <c r="L7" s="3">
        <f t="shared" si="1"/>
        <v>9.4763271645791528E-2</v>
      </c>
      <c r="M7" s="9">
        <f>VLOOKUP($J$1&amp;G7,'[1]DESP CERTA'!$A:$G,6,FALSE)</f>
        <v>2358586.38</v>
      </c>
      <c r="N7" s="3">
        <f t="shared" si="2"/>
        <v>0.59315093219025739</v>
      </c>
      <c r="R7" s="10">
        <v>2005</v>
      </c>
      <c r="S7" s="9">
        <f t="shared" si="3"/>
        <v>8276520.3061142452</v>
      </c>
      <c r="T7" s="9">
        <f t="shared" si="4"/>
        <v>2833742.8668735628</v>
      </c>
      <c r="U7" s="9">
        <f t="shared" si="5"/>
        <v>784310.14205021376</v>
      </c>
      <c r="V7" s="9">
        <f t="shared" si="6"/>
        <v>4909225.7348632589</v>
      </c>
    </row>
    <row r="8" spans="2:22" x14ac:dyDescent="0.25">
      <c r="B8" s="12">
        <v>2006</v>
      </c>
      <c r="C8" s="20">
        <v>1.9493713916823237</v>
      </c>
      <c r="G8" s="10">
        <v>2006</v>
      </c>
      <c r="H8" s="9">
        <f>VLOOKUP($J$1&amp;G8,[1]RCL!$A:$J,7,FALSE)</f>
        <v>4362880.7699999996</v>
      </c>
      <c r="I8" s="9">
        <f>VLOOKUP($J$1&amp;G8,'[1]DESP CERTA'!$A:$G,5,FALSE)</f>
        <v>1607230.79</v>
      </c>
      <c r="J8" s="3">
        <f t="shared" si="0"/>
        <v>0.36838751153862043</v>
      </c>
      <c r="K8" s="9">
        <f>VLOOKUP($J$1&amp;G8,'[1]DESP CERTA'!$A:$G,7,FALSE)</f>
        <v>410460.36</v>
      </c>
      <c r="L8" s="3">
        <f t="shared" si="1"/>
        <v>9.4080123120119097E-2</v>
      </c>
      <c r="M8" s="9">
        <f>VLOOKUP($J$1&amp;G8,'[1]DESP CERTA'!$A:$G,6,FALSE)</f>
        <v>2568815.66</v>
      </c>
      <c r="N8" s="3">
        <f t="shared" si="2"/>
        <v>0.58878887492495025</v>
      </c>
      <c r="R8" s="10">
        <v>2006</v>
      </c>
      <c r="S8" s="9">
        <f t="shared" si="3"/>
        <v>8504874.9583589472</v>
      </c>
      <c r="T8" s="9">
        <f t="shared" si="4"/>
        <v>3133089.7218569806</v>
      </c>
      <c r="U8" s="9">
        <f t="shared" si="5"/>
        <v>800139.68320362759</v>
      </c>
      <c r="V8" s="9">
        <f t="shared" si="6"/>
        <v>5007575.7581095472</v>
      </c>
    </row>
    <row r="9" spans="2:22" x14ac:dyDescent="0.25">
      <c r="B9" s="12">
        <v>2007</v>
      </c>
      <c r="C9" s="20">
        <v>1.8314440140359667</v>
      </c>
      <c r="G9" s="10">
        <v>2007</v>
      </c>
      <c r="H9" s="9">
        <f>VLOOKUP($J$1&amp;G9,[1]RCL!$A:$J,7,FALSE)</f>
        <v>5097678.62</v>
      </c>
      <c r="I9" s="9">
        <f>VLOOKUP($J$1&amp;G9,'[1]DESP CERTA'!$A:$G,5,FALSE)</f>
        <v>1914651.17</v>
      </c>
      <c r="J9" s="3">
        <f t="shared" si="0"/>
        <v>0.37559275755206395</v>
      </c>
      <c r="K9" s="9">
        <f>VLOOKUP($J$1&amp;G9,'[1]DESP CERTA'!$A:$G,7,FALSE)</f>
        <v>381218.94</v>
      </c>
      <c r="L9" s="3">
        <f t="shared" si="1"/>
        <v>7.4782850865557304E-2</v>
      </c>
      <c r="M9" s="9">
        <f>VLOOKUP($J$1&amp;G9,'[1]DESP CERTA'!$A:$G,6,FALSE)</f>
        <v>2981296.33</v>
      </c>
      <c r="N9" s="3">
        <f t="shared" si="2"/>
        <v>0.58483410827495441</v>
      </c>
      <c r="R9" s="10">
        <v>2007</v>
      </c>
      <c r="S9" s="9">
        <f t="shared" si="3"/>
        <v>9336112.9940781277</v>
      </c>
      <c r="T9" s="9">
        <f t="shared" si="4"/>
        <v>3506576.4242634601</v>
      </c>
      <c r="U9" s="9">
        <f t="shared" si="5"/>
        <v>698181.14570013632</v>
      </c>
      <c r="V9" s="9">
        <f t="shared" si="6"/>
        <v>5460077.3176458962</v>
      </c>
    </row>
    <row r="10" spans="2:22" x14ac:dyDescent="0.25">
      <c r="B10" s="12">
        <v>2008</v>
      </c>
      <c r="C10" s="20">
        <v>1.6836444025078505</v>
      </c>
      <c r="G10" s="10">
        <v>2008</v>
      </c>
      <c r="H10" s="9">
        <f>VLOOKUP($J$1&amp;G10,[1]RCL!$A:$J,7,FALSE)</f>
        <v>5946924.8300000001</v>
      </c>
      <c r="I10" s="9">
        <f>VLOOKUP($J$1&amp;G10,'[1]DESP CERTA'!$A:$G,5,FALSE)</f>
        <v>2577422.9300000002</v>
      </c>
      <c r="J10" s="3">
        <f t="shared" si="0"/>
        <v>0.43340432302050808</v>
      </c>
      <c r="K10" s="9">
        <f>VLOOKUP($J$1&amp;G10,'[1]DESP CERTA'!$A:$G,7,FALSE)</f>
        <v>833399.59</v>
      </c>
      <c r="L10" s="3">
        <f t="shared" si="1"/>
        <v>0.14013958706789303</v>
      </c>
      <c r="M10" s="9">
        <f>VLOOKUP($J$1&amp;G10,'[1]DESP CERTA'!$A:$G,6,FALSE)</f>
        <v>3043649.4</v>
      </c>
      <c r="N10" s="3">
        <f t="shared" si="2"/>
        <v>0.51180223174268702</v>
      </c>
      <c r="R10" s="10">
        <v>2008</v>
      </c>
      <c r="S10" s="9">
        <f t="shared" si="3"/>
        <v>10012506.702164451</v>
      </c>
      <c r="T10" s="9">
        <f t="shared" si="4"/>
        <v>4339463.6889898833</v>
      </c>
      <c r="U10" s="9">
        <f t="shared" si="5"/>
        <v>1403148.5547558377</v>
      </c>
      <c r="V10" s="9">
        <f t="shared" si="6"/>
        <v>5124423.2755063772</v>
      </c>
    </row>
    <row r="11" spans="2:22" x14ac:dyDescent="0.25">
      <c r="B11" s="12">
        <v>2009</v>
      </c>
      <c r="C11" s="20">
        <v>1.5689029555528637</v>
      </c>
      <c r="G11" s="10">
        <v>2009</v>
      </c>
      <c r="H11" s="9">
        <f>VLOOKUP($J$1&amp;G11,[1]RCL!$A:$J,7,FALSE)</f>
        <v>6343068.4700000007</v>
      </c>
      <c r="I11" s="9">
        <f>VLOOKUP($J$1&amp;G11,'[1]DESP CERTA'!$A:$G,5,FALSE)</f>
        <v>2940175.36</v>
      </c>
      <c r="J11" s="3">
        <f t="shared" si="0"/>
        <v>0.46352571691536532</v>
      </c>
      <c r="K11" s="9">
        <f>VLOOKUP($J$1&amp;G11,'[1]DESP CERTA'!$A:$G,7,FALSE)</f>
        <v>409916.8</v>
      </c>
      <c r="L11" s="3">
        <f t="shared" si="1"/>
        <v>6.4624369410283211E-2</v>
      </c>
      <c r="M11" s="9">
        <f>VLOOKUP($J$1&amp;G11,'[1]DESP CERTA'!$A:$G,6,FALSE)</f>
        <v>2989417.33</v>
      </c>
      <c r="N11" s="3">
        <f t="shared" si="2"/>
        <v>0.47128883191765386</v>
      </c>
      <c r="R11" s="10">
        <v>2009</v>
      </c>
      <c r="S11" s="9">
        <f t="shared" si="3"/>
        <v>9951658.8698571827</v>
      </c>
      <c r="T11" s="9">
        <f t="shared" si="4"/>
        <v>4612849.8121477049</v>
      </c>
      <c r="U11" s="9">
        <f t="shared" si="5"/>
        <v>643119.6790507721</v>
      </c>
      <c r="V11" s="9">
        <f t="shared" si="6"/>
        <v>4690105.6844179509</v>
      </c>
    </row>
    <row r="12" spans="2:22" x14ac:dyDescent="0.25">
      <c r="B12" s="12">
        <v>2010</v>
      </c>
      <c r="C12" s="20">
        <v>1.4470159097030877</v>
      </c>
      <c r="G12" s="10">
        <v>2010</v>
      </c>
      <c r="H12" s="9">
        <f>VLOOKUP($J$1&amp;G12,[1]RCL!$A:$J,7,FALSE)</f>
        <v>6871986.0600000005</v>
      </c>
      <c r="I12" s="9">
        <f>VLOOKUP($J$1&amp;G12,'[1]DESP CERTA'!$A:$G,5,FALSE)</f>
        <v>3420538.72</v>
      </c>
      <c r="J12" s="3">
        <f t="shared" si="0"/>
        <v>0.49775111447184744</v>
      </c>
      <c r="K12" s="9">
        <f>VLOOKUP($J$1&amp;G12,'[1]DESP CERTA'!$A:$G,7,FALSE)</f>
        <v>120638.38</v>
      </c>
      <c r="L12" s="3">
        <f t="shared" si="1"/>
        <v>1.755509672847037E-2</v>
      </c>
      <c r="M12" s="9">
        <f>VLOOKUP($J$1&amp;G12,'[1]DESP CERTA'!$A:$G,6,FALSE)</f>
        <v>3532933.45</v>
      </c>
      <c r="N12" s="3">
        <f t="shared" si="2"/>
        <v>0.51410660894152049</v>
      </c>
      <c r="R12" s="10">
        <v>2010</v>
      </c>
      <c r="S12" s="9">
        <f t="shared" si="3"/>
        <v>9943873.1600778382</v>
      </c>
      <c r="T12" s="9">
        <f t="shared" si="4"/>
        <v>4949573.9475954352</v>
      </c>
      <c r="U12" s="9">
        <f t="shared" si="5"/>
        <v>174565.65518080679</v>
      </c>
      <c r="V12" s="9">
        <f t="shared" si="6"/>
        <v>5112210.9100722186</v>
      </c>
    </row>
    <row r="13" spans="2:22" x14ac:dyDescent="0.25">
      <c r="B13" s="12">
        <v>2011</v>
      </c>
      <c r="C13" s="20">
        <v>1.3358824193504284</v>
      </c>
      <c r="G13" s="10">
        <v>2011</v>
      </c>
      <c r="H13" s="9">
        <f>VLOOKUP($J$1&amp;G13,[1]RCL!$A:$J,7,FALSE)</f>
        <v>8532500.5899999999</v>
      </c>
      <c r="I13" s="9">
        <f>VLOOKUP($J$1&amp;G13,'[1]DESP CERTA'!$A:$G,5,FALSE)</f>
        <v>3631089.02</v>
      </c>
      <c r="J13" s="3">
        <f t="shared" si="0"/>
        <v>0.42555977367942965</v>
      </c>
      <c r="K13" s="9">
        <f>VLOOKUP($J$1&amp;G13,'[1]DESP CERTA'!$A:$G,7,FALSE)</f>
        <v>555592.72</v>
      </c>
      <c r="L13" s="3">
        <f t="shared" si="1"/>
        <v>6.5114876247550302E-2</v>
      </c>
      <c r="M13" s="9">
        <f>VLOOKUP($J$1&amp;G13,'[1]DESP CERTA'!$A:$G,6,FALSE)</f>
        <v>4716061.55</v>
      </c>
      <c r="N13" s="3">
        <f t="shared" si="2"/>
        <v>0.55271740098408828</v>
      </c>
      <c r="R13" s="10">
        <v>2011</v>
      </c>
      <c r="S13" s="9">
        <f t="shared" si="3"/>
        <v>11398417.531278158</v>
      </c>
      <c r="T13" s="9">
        <f t="shared" si="4"/>
        <v>4850707.9849143764</v>
      </c>
      <c r="U13" s="9">
        <f t="shared" si="5"/>
        <v>742206.5469670851</v>
      </c>
      <c r="V13" s="9">
        <f t="shared" si="6"/>
        <v>6300103.7132195309</v>
      </c>
    </row>
    <row r="14" spans="2:22" x14ac:dyDescent="0.25">
      <c r="B14" s="12">
        <v>2012</v>
      </c>
      <c r="C14" s="20">
        <v>1.2390475364578954</v>
      </c>
      <c r="G14" s="10">
        <v>2012</v>
      </c>
      <c r="H14" s="9">
        <f>VLOOKUP($J$1&amp;G14,[1]RCL!$A:$J,7,FALSE)</f>
        <v>9236016.5099999998</v>
      </c>
      <c r="I14" s="9">
        <f>VLOOKUP($J$1&amp;G14,'[1]DESP CERTA'!$A:$G,5,FALSE)</f>
        <v>5534321.7300000004</v>
      </c>
      <c r="J14" s="3">
        <f t="shared" si="0"/>
        <v>0.59921089617021495</v>
      </c>
      <c r="K14" s="9">
        <f>VLOOKUP($J$1&amp;G14,'[1]DESP CERTA'!$A:$G,7,FALSE)</f>
        <v>316131.53999999998</v>
      </c>
      <c r="L14" s="3">
        <f t="shared" si="1"/>
        <v>3.422812634188329E-2</v>
      </c>
      <c r="M14" s="9">
        <f>VLOOKUP($J$1&amp;G14,'[1]DESP CERTA'!$A:$G,6,FALSE)</f>
        <v>4064027.95</v>
      </c>
      <c r="N14" s="3">
        <f t="shared" si="2"/>
        <v>0.44001956315255658</v>
      </c>
      <c r="R14" s="10">
        <v>2012</v>
      </c>
      <c r="S14" s="9">
        <f t="shared" si="3"/>
        <v>11443863.50339995</v>
      </c>
      <c r="T14" s="9">
        <f t="shared" si="4"/>
        <v>6857287.7055218983</v>
      </c>
      <c r="U14" s="9">
        <f t="shared" si="5"/>
        <v>391702.00583364064</v>
      </c>
      <c r="V14" s="9">
        <f t="shared" si="6"/>
        <v>5035523.8195435312</v>
      </c>
    </row>
    <row r="15" spans="2:22" x14ac:dyDescent="0.25">
      <c r="B15" s="12">
        <v>2013</v>
      </c>
      <c r="C15" s="20">
        <v>1.1538153067850159</v>
      </c>
      <c r="G15" s="10">
        <v>2013</v>
      </c>
      <c r="H15" s="9">
        <f>VLOOKUP($J$1&amp;G15,[1]RCL!$A:$J,7,FALSE)</f>
        <v>9829249.9499999993</v>
      </c>
      <c r="I15" s="9">
        <f>VLOOKUP($J$1&amp;G15,'[1]DESP CERTA'!$A:$G,5,FALSE)</f>
        <v>4848546.9400000004</v>
      </c>
      <c r="J15" s="3">
        <f t="shared" si="0"/>
        <v>0.49327740821160021</v>
      </c>
      <c r="K15" s="9">
        <f>VLOOKUP($J$1&amp;G15,'[1]DESP CERTA'!$A:$G,7,FALSE)</f>
        <v>199794</v>
      </c>
      <c r="L15" s="3">
        <f t="shared" si="1"/>
        <v>2.0326474656390238E-2</v>
      </c>
      <c r="M15" s="9">
        <f>VLOOKUP($J$1&amp;G15,'[1]DESP CERTA'!$A:$G,6,FALSE)</f>
        <v>4743185.49</v>
      </c>
      <c r="N15" s="3">
        <f t="shared" si="2"/>
        <v>0.48255823324545744</v>
      </c>
      <c r="R15" s="10">
        <v>2013</v>
      </c>
      <c r="S15" s="9">
        <f t="shared" si="3"/>
        <v>11341139.046525851</v>
      </c>
      <c r="T15" s="9">
        <f t="shared" si="4"/>
        <v>5594327.6750376504</v>
      </c>
      <c r="U15" s="9">
        <f t="shared" si="5"/>
        <v>230525.37540380546</v>
      </c>
      <c r="V15" s="9">
        <f t="shared" si="6"/>
        <v>5472760.0212825863</v>
      </c>
    </row>
    <row r="16" spans="2:22" x14ac:dyDescent="0.25">
      <c r="B16" s="12">
        <v>2014</v>
      </c>
      <c r="C16" s="20">
        <v>1.0797016631244614</v>
      </c>
      <c r="G16" s="360">
        <v>2014</v>
      </c>
      <c r="H16" s="23">
        <f>VLOOKUP($J$1&amp;G16,[1]RCL!$A:$J,7,FALSE)</f>
        <v>11051294.67</v>
      </c>
      <c r="I16" s="23">
        <f>VLOOKUP($J$1&amp;G16,'[1]DESP CERTA'!$A:$G,5,FALSE)</f>
        <v>5837485.6200000001</v>
      </c>
      <c r="J16" s="149">
        <f>IF(ISERR(I16/H16),"N/D",(I16/H16))</f>
        <v>0.5282173531981299</v>
      </c>
      <c r="K16" s="23">
        <f>VLOOKUP($J$1&amp;G16,'[1]DESP CERTA'!$A:$G,7,FALSE)</f>
        <v>507020.67</v>
      </c>
      <c r="L16" s="149">
        <f>IF(ISERR(K16/H16),"N/D",(K16/H16))</f>
        <v>4.587884814766232E-2</v>
      </c>
      <c r="M16" s="23">
        <f>VLOOKUP($J$1&amp;G16,'[1]DESP CERTA'!$A:$G,6,FALSE)</f>
        <v>5508170.2199999997</v>
      </c>
      <c r="N16" s="371">
        <f>IF(ISERR(M16/H16),"N/D",(M16/H16))</f>
        <v>0.4984185459240858</v>
      </c>
      <c r="R16" s="10">
        <v>2014</v>
      </c>
      <c r="S16" s="9">
        <f t="shared" si="3"/>
        <v>11932101.234877495</v>
      </c>
      <c r="T16" s="9">
        <f>IF(ISERR(I16*C16),"N/D",(I16*C16))</f>
        <v>6302742.9323791275</v>
      </c>
      <c r="U16" s="9">
        <f>IF(ISERR(K16*C16),"N/D",(K16*C16))</f>
        <v>547431.06063747872</v>
      </c>
      <c r="V16" s="9">
        <f>IF(ISERR(M16*C16),"N/D",(M16*C16))</f>
        <v>5947180.5473066298</v>
      </c>
    </row>
    <row r="17" spans="2:22" ht="15.75" thickBot="1" x14ac:dyDescent="0.3">
      <c r="B17" s="13">
        <v>2015</v>
      </c>
      <c r="C17" s="21">
        <v>1</v>
      </c>
      <c r="G17" s="368">
        <v>2015</v>
      </c>
      <c r="H17" s="369">
        <f>VLOOKUP($J$1&amp;G17,[1]RCL!$A:$J,7,FALSE)</f>
        <v>11456918.83</v>
      </c>
      <c r="I17" s="369">
        <f>VLOOKUP($J$1&amp;G17,'[1]DESP CERTA'!$A:$G,5,FALSE)</f>
        <v>6060972.5</v>
      </c>
      <c r="J17" s="370">
        <f>IF(ISERR(I17/H17),"N/D",(I17/H17))</f>
        <v>0.52902290658892626</v>
      </c>
      <c r="K17" s="369">
        <f>VLOOKUP($J$1&amp;G17,'[1]DESP CERTA'!$A:$G,7,FALSE)</f>
        <v>296949.14</v>
      </c>
      <c r="L17" s="370">
        <f>IF(ISERR(K17/H17),"N/D",(K17/H17))</f>
        <v>2.5918760916978586E-2</v>
      </c>
      <c r="M17" s="369">
        <f>VLOOKUP($J$1&amp;G17,'[1]DESP CERTA'!$A:$G,6,FALSE)</f>
        <v>5681039.8099999996</v>
      </c>
      <c r="N17" s="372">
        <f>IF(ISERR(M17/H17),"N/D",(M17/H17))</f>
        <v>0.49586105080226001</v>
      </c>
      <c r="R17" s="359">
        <v>2015</v>
      </c>
      <c r="S17" s="9">
        <f t="shared" si="3"/>
        <v>11456918.83</v>
      </c>
      <c r="T17" s="9">
        <f>IF(ISERR(I17*C17),"N/D",(I17*C17))</f>
        <v>6060972.5</v>
      </c>
      <c r="U17" s="9">
        <f>IF(ISERR(K17*C17),"N/D",(K17*C17))</f>
        <v>296949.14</v>
      </c>
      <c r="V17" s="9">
        <f>IF(ISERR(M17*C17),"N/D",(M17*C17))</f>
        <v>5681039.8099999996</v>
      </c>
    </row>
    <row r="18" spans="2:22" ht="15.75" thickBot="1" x14ac:dyDescent="0.3">
      <c r="G18" s="91" t="s">
        <v>75</v>
      </c>
      <c r="R18" s="19" t="s">
        <v>261</v>
      </c>
      <c r="S18" s="33">
        <f>S17/S4-1</f>
        <v>0.77841085735388282</v>
      </c>
      <c r="T18" s="33">
        <f>T17/T4-1</f>
        <v>1.5966664693719963</v>
      </c>
      <c r="U18" s="33">
        <f>U17/U4-1</f>
        <v>-0.63562268458821103</v>
      </c>
      <c r="V18" s="34">
        <f>V17/V4-1</f>
        <v>0.62461296184437853</v>
      </c>
    </row>
    <row r="19" spans="2:22" x14ac:dyDescent="0.25">
      <c r="R19" s="91" t="s">
        <v>74</v>
      </c>
    </row>
  </sheetData>
  <mergeCells count="3">
    <mergeCell ref="B2:C2"/>
    <mergeCell ref="J1:L1"/>
    <mergeCell ref="S2:U2"/>
  </mergeCells>
  <pageMargins left="0.511811024" right="0.511811024" top="0.78740157499999996" bottom="0.78740157499999996" header="0.31496062000000002" footer="0.31496062000000002"/>
  <ignoredErrors>
    <ignoredError sqref="V7" evalError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opLeftCell="D1" zoomScale="86" zoomScaleNormal="86" workbookViewId="0">
      <selection activeCell="Q18" sqref="Q18"/>
    </sheetView>
  </sheetViews>
  <sheetFormatPr defaultRowHeight="15" x14ac:dyDescent="0.25"/>
  <cols>
    <col min="1" max="2" width="9.140625" style="1"/>
    <col min="3" max="3" width="16.7109375" style="1" bestFit="1" customWidth="1"/>
    <col min="4" max="5" width="9.140625" style="1"/>
    <col min="6" max="6" width="11.85546875" style="1" bestFit="1" customWidth="1"/>
    <col min="7" max="7" width="11.42578125" style="1" customWidth="1"/>
    <col min="8" max="8" width="18.5703125" style="1" customWidth="1"/>
    <col min="9" max="9" width="15.28515625" style="1" customWidth="1"/>
    <col min="10" max="10" width="15.42578125" style="1" customWidth="1"/>
    <col min="11" max="11" width="15.85546875" style="1" customWidth="1"/>
    <col min="12" max="13" width="9.140625" style="1"/>
    <col min="14" max="14" width="26.28515625" style="1" bestFit="1" customWidth="1"/>
    <col min="15" max="15" width="16.42578125" style="1" customWidth="1"/>
    <col min="16" max="16" width="21" style="1" customWidth="1"/>
    <col min="17" max="17" width="16.42578125" style="1" customWidth="1"/>
    <col min="18" max="16384" width="9.140625" style="1"/>
  </cols>
  <sheetData>
    <row r="1" spans="2:17" x14ac:dyDescent="0.25">
      <c r="I1" s="406" t="s">
        <v>298</v>
      </c>
      <c r="J1" s="406"/>
      <c r="K1" s="406"/>
    </row>
    <row r="2" spans="2:17" ht="15.75" thickBot="1" x14ac:dyDescent="0.3">
      <c r="B2" s="406"/>
      <c r="C2" s="406"/>
      <c r="O2" s="465" t="s">
        <v>55</v>
      </c>
      <c r="P2" s="465"/>
      <c r="Q2" s="465"/>
    </row>
    <row r="3" spans="2:17" ht="34.5" thickBot="1" x14ac:dyDescent="0.3">
      <c r="B3" s="17" t="s">
        <v>14</v>
      </c>
      <c r="C3" s="265" t="s">
        <v>15</v>
      </c>
      <c r="F3" s="14" t="s">
        <v>16</v>
      </c>
      <c r="G3" s="15" t="s">
        <v>217</v>
      </c>
      <c r="H3" s="15" t="s">
        <v>218</v>
      </c>
      <c r="I3" s="15" t="s">
        <v>219</v>
      </c>
      <c r="J3" s="15" t="s">
        <v>220</v>
      </c>
      <c r="K3" s="16" t="s">
        <v>221</v>
      </c>
      <c r="N3" s="14" t="s">
        <v>16</v>
      </c>
      <c r="O3" s="15" t="s">
        <v>217</v>
      </c>
      <c r="P3" s="15" t="s">
        <v>218</v>
      </c>
      <c r="Q3" s="15" t="s">
        <v>220</v>
      </c>
    </row>
    <row r="4" spans="2:17" x14ac:dyDescent="0.25">
      <c r="B4" s="12">
        <v>2002</v>
      </c>
      <c r="C4" s="289">
        <v>2.7489623781421604</v>
      </c>
      <c r="F4" s="264">
        <v>2002</v>
      </c>
      <c r="G4" s="23">
        <f>VLOOKUP($I$1&amp;F4,'[1]DESP CERTA'!$A:$L,5,FALSE)</f>
        <v>849097.08</v>
      </c>
      <c r="H4" s="23" t="e">
        <f>VLOOKUP($I$1&amp;F4,[1]Educação!$A:$P,13,FALSE)</f>
        <v>#N/A</v>
      </c>
      <c r="I4" s="149" t="e">
        <f>H4/G4</f>
        <v>#N/A</v>
      </c>
      <c r="J4" s="23" t="e">
        <f>VLOOKUP($I$1&amp;F4,[1]SAÚDE!$A:$K,8,FALSE)</f>
        <v>#N/A</v>
      </c>
      <c r="K4" s="149" t="e">
        <f>J4/G4</f>
        <v>#N/A</v>
      </c>
      <c r="N4" s="263">
        <v>2002</v>
      </c>
      <c r="O4" s="9">
        <f t="shared" ref="O4:O17" si="0">G4*C4</f>
        <v>2334135.928310364</v>
      </c>
      <c r="P4" s="9" t="e">
        <f t="shared" ref="P4:P15" si="1">H4*C4</f>
        <v>#N/A</v>
      </c>
      <c r="Q4" s="9" t="e">
        <f t="shared" ref="Q4:Q15" si="2">J4*C4</f>
        <v>#N/A</v>
      </c>
    </row>
    <row r="5" spans="2:17" x14ac:dyDescent="0.25">
      <c r="B5" s="12">
        <v>2003</v>
      </c>
      <c r="C5" s="289">
        <v>2.4094467218747524</v>
      </c>
      <c r="F5" s="264">
        <v>2003</v>
      </c>
      <c r="G5" s="23">
        <f>VLOOKUP($I$1&amp;F5,'[1]DESP CERTA'!$A:$L,5,FALSE)</f>
        <v>888782.07</v>
      </c>
      <c r="H5" s="23" t="e">
        <f>VLOOKUP($I$1&amp;F5,[1]Educação!$A:$P,13,FALSE)</f>
        <v>#N/A</v>
      </c>
      <c r="I5" s="149" t="e">
        <f>H5/G5</f>
        <v>#N/A</v>
      </c>
      <c r="J5" s="23" t="e">
        <f>VLOOKUP($I$1&amp;F5,[1]SAÚDE!$A:$K,8,FALSE)</f>
        <v>#N/A</v>
      </c>
      <c r="K5" s="149" t="e">
        <f>J5/G5</f>
        <v>#N/A</v>
      </c>
      <c r="N5" s="263">
        <v>2003</v>
      </c>
      <c r="O5" s="9">
        <f t="shared" si="0"/>
        <v>2141473.0450225566</v>
      </c>
      <c r="P5" s="9" t="e">
        <f t="shared" si="1"/>
        <v>#N/A</v>
      </c>
      <c r="Q5" s="9" t="e">
        <f t="shared" si="2"/>
        <v>#N/A</v>
      </c>
    </row>
    <row r="6" spans="2:17" x14ac:dyDescent="0.25">
      <c r="B6" s="12">
        <v>2004</v>
      </c>
      <c r="C6" s="289">
        <v>2.2361026832270166</v>
      </c>
      <c r="F6" s="264">
        <v>2004</v>
      </c>
      <c r="G6" s="23">
        <f>VLOOKUP($I$1&amp;F6,'[1]DESP CERTA'!$A:$L,5,FALSE)</f>
        <v>1059310.19</v>
      </c>
      <c r="H6" s="23" t="e">
        <f>VLOOKUP($I$1&amp;F6,[1]Educação!$A:$P,13,FALSE)</f>
        <v>#N/A</v>
      </c>
      <c r="I6" s="149">
        <v>0</v>
      </c>
      <c r="J6" s="23" t="e">
        <f>VLOOKUP($I$1&amp;F6,[1]SAÚDE!$A:$K,8,FALSE)</f>
        <v>#N/A</v>
      </c>
      <c r="K6" s="149">
        <v>0</v>
      </c>
      <c r="N6" s="263">
        <v>2004</v>
      </c>
      <c r="O6" s="9">
        <f t="shared" si="0"/>
        <v>2368726.3582287207</v>
      </c>
      <c r="P6" s="9" t="e">
        <f t="shared" si="1"/>
        <v>#N/A</v>
      </c>
      <c r="Q6" s="9" t="e">
        <f t="shared" si="2"/>
        <v>#N/A</v>
      </c>
    </row>
    <row r="7" spans="2:17" x14ac:dyDescent="0.25">
      <c r="B7" s="12">
        <v>2005</v>
      </c>
      <c r="C7" s="289">
        <v>2.0814271533541455</v>
      </c>
      <c r="F7" s="264">
        <v>2005</v>
      </c>
      <c r="G7" s="23">
        <f>VLOOKUP($I$1&amp;F7,'[1]DESP CERTA'!$A:$L,5,FALSE)</f>
        <v>1361442.25</v>
      </c>
      <c r="H7" s="23" t="e">
        <f>VLOOKUP($I$1&amp;F7,[1]Educação!$A:$P,13,FALSE)</f>
        <v>#N/A</v>
      </c>
      <c r="I7" s="149" t="e">
        <f t="shared" ref="I7:I15" si="3">H7/G7</f>
        <v>#N/A</v>
      </c>
      <c r="J7" s="23" t="e">
        <f>VLOOKUP($I$1&amp;F7,[1]SAÚDE!$A:$K,8,FALSE)</f>
        <v>#N/A</v>
      </c>
      <c r="K7" s="149" t="e">
        <f t="shared" ref="K7:K15" si="4">J7/G7</f>
        <v>#N/A</v>
      </c>
      <c r="N7" s="263">
        <v>2005</v>
      </c>
      <c r="O7" s="9">
        <f t="shared" si="0"/>
        <v>2833742.8668735628</v>
      </c>
      <c r="P7" s="9" t="e">
        <f t="shared" si="1"/>
        <v>#N/A</v>
      </c>
      <c r="Q7" s="9" t="e">
        <f t="shared" si="2"/>
        <v>#N/A</v>
      </c>
    </row>
    <row r="8" spans="2:17" x14ac:dyDescent="0.25">
      <c r="B8" s="12">
        <v>2006</v>
      </c>
      <c r="C8" s="289">
        <v>1.9493713916823237</v>
      </c>
      <c r="F8" s="264">
        <v>2006</v>
      </c>
      <c r="G8" s="23">
        <f>VLOOKUP($I$1&amp;F8,'[1]DESP CERTA'!$A:$L,5,FALSE)</f>
        <v>1607230.79</v>
      </c>
      <c r="H8" s="23">
        <f>VLOOKUP($I$1&amp;F8,[1]Educação!$A:$P,13,FALSE)</f>
        <v>796632.18</v>
      </c>
      <c r="I8" s="149">
        <f t="shared" si="3"/>
        <v>0.49565512616890572</v>
      </c>
      <c r="J8" s="23">
        <f>VLOOKUP($I$1&amp;F8,[1]SAÚDE!$A:$K,8,FALSE)</f>
        <v>83357.899999999994</v>
      </c>
      <c r="K8" s="149">
        <f t="shared" si="4"/>
        <v>5.1864300085988267E-2</v>
      </c>
      <c r="N8" s="263">
        <v>2006</v>
      </c>
      <c r="O8" s="9">
        <f t="shared" si="0"/>
        <v>3133089.7218569806</v>
      </c>
      <c r="P8" s="9">
        <f t="shared" si="1"/>
        <v>1552931.9813855235</v>
      </c>
      <c r="Q8" s="9">
        <f t="shared" si="2"/>
        <v>162495.50553071595</v>
      </c>
    </row>
    <row r="9" spans="2:17" x14ac:dyDescent="0.25">
      <c r="B9" s="12">
        <v>2007</v>
      </c>
      <c r="C9" s="289">
        <v>1.8314440140359667</v>
      </c>
      <c r="F9" s="264">
        <v>2007</v>
      </c>
      <c r="G9" s="23">
        <f>VLOOKUP($I$1&amp;F9,'[1]DESP CERTA'!$A:$L,5,FALSE)</f>
        <v>1914651.17</v>
      </c>
      <c r="H9" s="23">
        <f>VLOOKUP($I$1&amp;F9,[1]Educação!$A:$P,13,FALSE)</f>
        <v>1111316.32</v>
      </c>
      <c r="I9" s="149">
        <f t="shared" si="3"/>
        <v>0.5804275668658746</v>
      </c>
      <c r="J9" s="23">
        <f>VLOOKUP($I$1&amp;F9,[1]SAÚDE!$A:$K,8,FALSE)</f>
        <v>192362.35</v>
      </c>
      <c r="K9" s="149">
        <f t="shared" si="4"/>
        <v>0.10046861434294584</v>
      </c>
      <c r="N9" s="263">
        <v>2007</v>
      </c>
      <c r="O9" s="9">
        <f t="shared" si="0"/>
        <v>3506576.4242634601</v>
      </c>
      <c r="P9" s="9">
        <f t="shared" si="1"/>
        <v>2035313.6219644789</v>
      </c>
      <c r="Q9" s="9">
        <f t="shared" si="2"/>
        <v>352300.87443339155</v>
      </c>
    </row>
    <row r="10" spans="2:17" x14ac:dyDescent="0.25">
      <c r="B10" s="12">
        <v>2008</v>
      </c>
      <c r="C10" s="289">
        <v>1.6836444025078505</v>
      </c>
      <c r="F10" s="264">
        <v>2008</v>
      </c>
      <c r="G10" s="23">
        <f>VLOOKUP($I$1&amp;F10,'[1]DESP CERTA'!$A:$L,5,FALSE)</f>
        <v>2577422.9300000002</v>
      </c>
      <c r="H10" s="23">
        <f>VLOOKUP($I$1&amp;F10,[1]Educação!$A:$P,13,FALSE)</f>
        <v>1293807.73</v>
      </c>
      <c r="I10" s="149">
        <f t="shared" si="3"/>
        <v>0.50197727153765948</v>
      </c>
      <c r="J10" s="23">
        <f>VLOOKUP($I$1&amp;F10,[1]SAÚDE!$A:$K,8,FALSE)</f>
        <v>603443.80000000005</v>
      </c>
      <c r="K10" s="149">
        <f t="shared" si="4"/>
        <v>0.23412680665489385</v>
      </c>
      <c r="N10" s="263">
        <v>2008</v>
      </c>
      <c r="O10" s="9">
        <f t="shared" si="0"/>
        <v>4339463.6889898833</v>
      </c>
      <c r="P10" s="9">
        <f t="shared" si="1"/>
        <v>2178312.1425358886</v>
      </c>
      <c r="Q10" s="9">
        <f t="shared" si="2"/>
        <v>1015984.7760980669</v>
      </c>
    </row>
    <row r="11" spans="2:17" x14ac:dyDescent="0.25">
      <c r="B11" s="12">
        <v>2009</v>
      </c>
      <c r="C11" s="289">
        <v>1.5689029555528637</v>
      </c>
      <c r="F11" s="264">
        <v>2009</v>
      </c>
      <c r="G11" s="23">
        <f>VLOOKUP($I$1&amp;F11,'[1]DESP CERTA'!$A:$L,5,FALSE)</f>
        <v>2940175.36</v>
      </c>
      <c r="H11" s="23">
        <f>VLOOKUP($I$1&amp;F11,[1]Educação!$A:$P,13,FALSE)</f>
        <v>1502464.94</v>
      </c>
      <c r="I11" s="149">
        <f t="shared" si="3"/>
        <v>0.51101201664379636</v>
      </c>
      <c r="J11" s="23">
        <f>VLOOKUP($I$1&amp;F11,[1]SAÚDE!$A:$K,8,FALSE)</f>
        <v>754168.17</v>
      </c>
      <c r="K11" s="149">
        <f t="shared" si="4"/>
        <v>0.25650448618139571</v>
      </c>
      <c r="N11" s="263">
        <v>2009</v>
      </c>
      <c r="O11" s="9">
        <f t="shared" si="0"/>
        <v>4612849.8121477049</v>
      </c>
      <c r="P11" s="9">
        <f t="shared" si="1"/>
        <v>2357221.6849805559</v>
      </c>
      <c r="Q11" s="9">
        <f t="shared" si="2"/>
        <v>1183216.6708968948</v>
      </c>
    </row>
    <row r="12" spans="2:17" x14ac:dyDescent="0.25">
      <c r="B12" s="12">
        <v>2010</v>
      </c>
      <c r="C12" s="289">
        <v>1.4470159097030877</v>
      </c>
      <c r="F12" s="264">
        <v>2010</v>
      </c>
      <c r="G12" s="23">
        <f>VLOOKUP($I$1&amp;F12,'[1]DESP CERTA'!$A:$L,5,FALSE)</f>
        <v>3420538.72</v>
      </c>
      <c r="H12" s="23">
        <f>VLOOKUP($I$1&amp;F12,[1]Educação!$A:$P,13,FALSE)</f>
        <v>1794544.47</v>
      </c>
      <c r="I12" s="149">
        <f t="shared" si="3"/>
        <v>0.52463796404561669</v>
      </c>
      <c r="J12" s="23">
        <f>VLOOKUP($I$1&amp;F12,[1]SAÚDE!$A:$K,8,FALSE)</f>
        <v>653670.16</v>
      </c>
      <c r="K12" s="149">
        <f t="shared" si="4"/>
        <v>0.19110152332963504</v>
      </c>
      <c r="N12" s="263">
        <v>2010</v>
      </c>
      <c r="O12" s="9">
        <f t="shared" si="0"/>
        <v>4949573.9475954352</v>
      </c>
      <c r="P12" s="9">
        <f t="shared" si="1"/>
        <v>2596734.3987596952</v>
      </c>
      <c r="Q12" s="9">
        <f t="shared" si="2"/>
        <v>945871.12121816294</v>
      </c>
    </row>
    <row r="13" spans="2:17" x14ac:dyDescent="0.25">
      <c r="B13" s="12">
        <v>2011</v>
      </c>
      <c r="C13" s="289">
        <v>1.3358824193504284</v>
      </c>
      <c r="F13" s="264">
        <v>2011</v>
      </c>
      <c r="G13" s="23">
        <f>VLOOKUP($I$1&amp;F13,'[1]DESP CERTA'!$A:$L,5,FALSE)</f>
        <v>3631089.02</v>
      </c>
      <c r="H13" s="23">
        <f>VLOOKUP($I$1&amp;F13,[1]Educação!$A:$P,13,FALSE)</f>
        <v>2226428.91</v>
      </c>
      <c r="I13" s="149">
        <f t="shared" si="3"/>
        <v>0.61315734693830226</v>
      </c>
      <c r="J13" s="23">
        <f>VLOOKUP($I$1&amp;F13,[1]SAÚDE!$A:$K,8,FALSE)</f>
        <v>904189.19</v>
      </c>
      <c r="K13" s="149">
        <f t="shared" si="4"/>
        <v>0.24901322578976595</v>
      </c>
      <c r="N13" s="263">
        <v>2011</v>
      </c>
      <c r="O13" s="9">
        <f t="shared" si="0"/>
        <v>4850707.9849143764</v>
      </c>
      <c r="P13" s="9">
        <f t="shared" si="1"/>
        <v>2974247.2388025373</v>
      </c>
      <c r="Q13" s="9">
        <f t="shared" si="2"/>
        <v>1207890.442687704</v>
      </c>
    </row>
    <row r="14" spans="2:17" x14ac:dyDescent="0.25">
      <c r="B14" s="12">
        <v>2012</v>
      </c>
      <c r="C14" s="289">
        <v>1.2390475364578954</v>
      </c>
      <c r="F14" s="264">
        <v>2012</v>
      </c>
      <c r="G14" s="23">
        <f>VLOOKUP($I$1&amp;F14,'[1]DESP CERTA'!$A:$L,5,FALSE)</f>
        <v>5534321.7300000004</v>
      </c>
      <c r="H14" s="23">
        <f>VLOOKUP($I$1&amp;F14,[1]Educação!$A:$P,13,FALSE)</f>
        <v>2694270.29</v>
      </c>
      <c r="I14" s="149">
        <f t="shared" si="3"/>
        <v>0.48682935713605502</v>
      </c>
      <c r="J14" s="23">
        <f>VLOOKUP($I$1&amp;F14,[1]SAÚDE!$A:$K,8,FALSE)</f>
        <v>1310933.18</v>
      </c>
      <c r="K14" s="149">
        <f t="shared" si="4"/>
        <v>0.23687332322835519</v>
      </c>
      <c r="N14" s="263">
        <v>2012</v>
      </c>
      <c r="O14" s="9">
        <f t="shared" si="0"/>
        <v>6857287.7055218983</v>
      </c>
      <c r="P14" s="9">
        <f t="shared" si="1"/>
        <v>3338328.9653761997</v>
      </c>
      <c r="Q14" s="9">
        <f t="shared" si="2"/>
        <v>1624308.5271399147</v>
      </c>
    </row>
    <row r="15" spans="2:17" x14ac:dyDescent="0.25">
      <c r="B15" s="12">
        <v>2013</v>
      </c>
      <c r="C15" s="289">
        <v>1.1538153067850159</v>
      </c>
      <c r="F15" s="264">
        <v>2013</v>
      </c>
      <c r="G15" s="23">
        <f>VLOOKUP($I$1&amp;F15,'[1]DESP CERTA'!$A:$L,5,FALSE)</f>
        <v>4848546.9400000004</v>
      </c>
      <c r="H15" s="23">
        <f>VLOOKUP($I$1&amp;F15,[1]Educação!$A:$P,13,FALSE)</f>
        <v>2512777.14</v>
      </c>
      <c r="I15" s="149">
        <f t="shared" si="3"/>
        <v>0.51825364817443631</v>
      </c>
      <c r="J15" s="23">
        <f>VLOOKUP($I$1&amp;F15,[1]SAÚDE!$A:$K,8,FALSE)</f>
        <v>952796.72</v>
      </c>
      <c r="K15" s="149">
        <f t="shared" si="4"/>
        <v>0.19651180689610895</v>
      </c>
      <c r="N15" s="263">
        <v>2013</v>
      </c>
      <c r="O15" s="9">
        <f t="shared" si="0"/>
        <v>5594327.6750376504</v>
      </c>
      <c r="P15" s="9">
        <f t="shared" si="1"/>
        <v>2899280.726671475</v>
      </c>
      <c r="Q15" s="9">
        <f t="shared" si="2"/>
        <v>1099351.4397905569</v>
      </c>
    </row>
    <row r="16" spans="2:17" x14ac:dyDescent="0.25">
      <c r="B16" s="12">
        <v>2014</v>
      </c>
      <c r="C16" s="289">
        <v>1.0797016631244614</v>
      </c>
      <c r="F16" s="360">
        <v>2014</v>
      </c>
      <c r="G16" s="23">
        <f>VLOOKUP($I$1&amp;F16,'[1]DESP CERTA'!$A:$L,5,FALSE)</f>
        <v>5837485.6200000001</v>
      </c>
      <c r="H16" s="23">
        <f>VLOOKUP($I$1&amp;F16,[1]Educação!$A:$P,13,FALSE)</f>
        <v>3221065.14</v>
      </c>
      <c r="I16" s="149">
        <f>IF(ISERR(H16/G16),"N/D",(H16/G16))</f>
        <v>0.55178982008353106</v>
      </c>
      <c r="J16" s="23">
        <f>VLOOKUP($I$1&amp;F16,[1]SAÚDE!$A:$K,8,FALSE)</f>
        <v>903785.35</v>
      </c>
      <c r="K16" s="149">
        <f>IF(ISERR(J16/G16),"N/D",(J16/G16))</f>
        <v>0.15482442421845313</v>
      </c>
      <c r="N16" s="263">
        <v>2014</v>
      </c>
      <c r="O16" s="9">
        <f t="shared" si="0"/>
        <v>6302742.9323791275</v>
      </c>
      <c r="P16" s="9">
        <f>IF(ISERR(H16*C16),"N/D",(H16*C16))</f>
        <v>3477789.3886902262</v>
      </c>
      <c r="Q16" s="9">
        <f>IF(ISERR(J16*C16),"N/D",(J16*C16))</f>
        <v>975818.54550252343</v>
      </c>
    </row>
    <row r="17" spans="2:17" ht="15.75" thickBot="1" x14ac:dyDescent="0.3">
      <c r="B17" s="13">
        <v>2015</v>
      </c>
      <c r="C17" s="290">
        <v>1</v>
      </c>
      <c r="F17" s="368">
        <v>2015</v>
      </c>
      <c r="G17" s="369">
        <f>VLOOKUP($I$1&amp;F17,'[1]DESP CERTA'!$A:$L,5,FALSE)</f>
        <v>6060972.5</v>
      </c>
      <c r="H17" s="369">
        <f>VLOOKUP($I$1&amp;F17,[1]Educação!$A:$P,13,FALSE)</f>
        <v>3322984.29</v>
      </c>
      <c r="I17" s="370">
        <f>IF(ISERR(H17/G17),"N/D",(H17/G17))</f>
        <v>0.54825925872456938</v>
      </c>
      <c r="J17" s="369">
        <f>VLOOKUP($I$1&amp;F17,[1]SAÚDE!$A:$K,8,FALSE)</f>
        <v>1121796.8500000001</v>
      </c>
      <c r="K17" s="370">
        <f>IF(ISERR(J17/G17),"N/D",(J17/G17))</f>
        <v>0.18508528953068176</v>
      </c>
      <c r="N17" s="359">
        <v>2015</v>
      </c>
      <c r="O17" s="9">
        <f t="shared" si="0"/>
        <v>6060972.5</v>
      </c>
      <c r="P17" s="9">
        <f>IF(ISERR(H17*C17),"N/D",(H17*C17))</f>
        <v>3322984.29</v>
      </c>
      <c r="Q17" s="9">
        <f>IF(ISERR(J17*C17),"N/D",(J17*C17))</f>
        <v>1121796.8500000001</v>
      </c>
    </row>
    <row r="18" spans="2:17" ht="15.75" thickBot="1" x14ac:dyDescent="0.3">
      <c r="F18" s="91" t="s">
        <v>75</v>
      </c>
      <c r="N18" s="19" t="s">
        <v>261</v>
      </c>
      <c r="O18" s="33">
        <f>O17/O4-1</f>
        <v>1.5966664693719963</v>
      </c>
      <c r="P18" s="33">
        <f>P17/P8-1</f>
        <v>1.1398131597722903</v>
      </c>
      <c r="Q18" s="33">
        <f>Q17/Q8-1</f>
        <v>5.9035561712071525</v>
      </c>
    </row>
    <row r="19" spans="2:17" x14ac:dyDescent="0.25">
      <c r="N19" s="91" t="s">
        <v>74</v>
      </c>
    </row>
    <row r="21" spans="2:17" ht="15.75" thickBot="1" x14ac:dyDescent="0.3"/>
    <row r="22" spans="2:17" x14ac:dyDescent="0.25">
      <c r="E22" s="291"/>
      <c r="F22" s="292"/>
      <c r="G22" s="292"/>
      <c r="H22" s="292"/>
      <c r="I22" s="292"/>
      <c r="J22" s="292"/>
      <c r="K22" s="293"/>
    </row>
    <row r="23" spans="2:17" x14ac:dyDescent="0.25">
      <c r="E23" s="36"/>
      <c r="F23" s="35"/>
      <c r="G23" s="35"/>
      <c r="H23" s="35"/>
      <c r="I23" s="35"/>
      <c r="J23" s="35"/>
      <c r="K23" s="294"/>
    </row>
    <row r="24" spans="2:17" x14ac:dyDescent="0.25">
      <c r="E24" s="36"/>
      <c r="F24" s="35"/>
      <c r="G24" s="35"/>
      <c r="H24" s="35"/>
      <c r="I24" s="35"/>
      <c r="J24" s="35"/>
      <c r="K24" s="294"/>
    </row>
    <row r="25" spans="2:17" x14ac:dyDescent="0.25">
      <c r="E25" s="36"/>
      <c r="F25" s="35"/>
      <c r="G25" s="295" t="s">
        <v>222</v>
      </c>
      <c r="H25" s="35"/>
      <c r="I25" s="35"/>
      <c r="J25" s="35"/>
      <c r="K25" s="294"/>
    </row>
    <row r="26" spans="2:17" x14ac:dyDescent="0.25">
      <c r="E26" s="36"/>
      <c r="F26" s="35"/>
      <c r="G26" s="35"/>
      <c r="H26" s="35"/>
      <c r="I26" s="35"/>
      <c r="J26" s="35"/>
      <c r="K26" s="294"/>
    </row>
    <row r="27" spans="2:17" x14ac:dyDescent="0.25">
      <c r="E27" s="36"/>
      <c r="F27" s="35"/>
      <c r="G27" s="35"/>
      <c r="H27" s="35"/>
      <c r="I27" s="35"/>
      <c r="J27" s="35"/>
      <c r="K27" s="294"/>
    </row>
    <row r="28" spans="2:17" x14ac:dyDescent="0.25">
      <c r="E28" s="36"/>
      <c r="F28" s="35"/>
      <c r="G28" s="35"/>
      <c r="H28" s="35"/>
      <c r="I28" s="35"/>
      <c r="J28" s="35"/>
      <c r="K28" s="294"/>
    </row>
    <row r="29" spans="2:17" x14ac:dyDescent="0.25">
      <c r="E29" s="36"/>
      <c r="F29" s="35"/>
      <c r="G29" s="35"/>
      <c r="H29" s="35"/>
      <c r="I29" s="35"/>
      <c r="J29" s="35"/>
      <c r="K29" s="294"/>
    </row>
    <row r="30" spans="2:17" ht="15.75" thickBot="1" x14ac:dyDescent="0.3">
      <c r="E30" s="37"/>
      <c r="F30" s="148"/>
      <c r="G30" s="148"/>
      <c r="H30" s="148"/>
      <c r="I30" s="148"/>
      <c r="J30" s="148"/>
      <c r="K30" s="296"/>
    </row>
  </sheetData>
  <mergeCells count="3">
    <mergeCell ref="I1:K1"/>
    <mergeCell ref="B2:C2"/>
    <mergeCell ref="O2:Q2"/>
  </mergeCell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topLeftCell="H1" zoomScale="91" zoomScaleNormal="91" workbookViewId="0">
      <selection activeCell="P18" sqref="P18"/>
    </sheetView>
  </sheetViews>
  <sheetFormatPr defaultRowHeight="15" x14ac:dyDescent="0.25"/>
  <cols>
    <col min="1" max="2" width="9.140625" style="1"/>
    <col min="3" max="3" width="16.7109375" style="1" bestFit="1" customWidth="1"/>
    <col min="4" max="5" width="9.140625" style="1"/>
    <col min="6" max="6" width="11.85546875" style="1" bestFit="1" customWidth="1"/>
    <col min="7" max="7" width="11.42578125" style="1" customWidth="1"/>
    <col min="8" max="8" width="18.5703125" style="1" customWidth="1"/>
    <col min="9" max="9" width="20.85546875" style="1" customWidth="1"/>
    <col min="10" max="10" width="15.42578125" style="1" customWidth="1"/>
    <col min="11" max="11" width="19.85546875" style="1" customWidth="1"/>
    <col min="12" max="13" width="9.140625" style="1"/>
    <col min="14" max="14" width="26.28515625" style="1" bestFit="1" customWidth="1"/>
    <col min="15" max="15" width="16.42578125" style="1" customWidth="1"/>
    <col min="16" max="16" width="21" style="1" customWidth="1"/>
    <col min="17" max="17" width="16.42578125" style="1" customWidth="1"/>
    <col min="18" max="16384" width="9.140625" style="1"/>
  </cols>
  <sheetData>
    <row r="1" spans="2:17" x14ac:dyDescent="0.25">
      <c r="I1" s="406" t="s">
        <v>298</v>
      </c>
      <c r="J1" s="406"/>
      <c r="K1" s="406"/>
    </row>
    <row r="2" spans="2:17" ht="15.75" thickBot="1" x14ac:dyDescent="0.3">
      <c r="B2" s="406"/>
      <c r="C2" s="406"/>
      <c r="O2" s="465" t="s">
        <v>55</v>
      </c>
      <c r="P2" s="465"/>
      <c r="Q2" s="465"/>
    </row>
    <row r="3" spans="2:17" ht="45.75" thickBot="1" x14ac:dyDescent="0.3">
      <c r="B3" s="17" t="s">
        <v>14</v>
      </c>
      <c r="C3" s="265" t="s">
        <v>15</v>
      </c>
      <c r="F3" s="14" t="s">
        <v>16</v>
      </c>
      <c r="G3" s="15" t="s">
        <v>223</v>
      </c>
      <c r="H3" s="15" t="s">
        <v>224</v>
      </c>
      <c r="I3" s="15" t="s">
        <v>225</v>
      </c>
      <c r="J3" s="15" t="s">
        <v>226</v>
      </c>
      <c r="K3" s="16" t="s">
        <v>227</v>
      </c>
      <c r="N3" s="14" t="s">
        <v>16</v>
      </c>
      <c r="O3" s="15" t="s">
        <v>223</v>
      </c>
      <c r="P3" s="15" t="s">
        <v>224</v>
      </c>
      <c r="Q3" s="15" t="s">
        <v>226</v>
      </c>
    </row>
    <row r="4" spans="2:17" x14ac:dyDescent="0.25">
      <c r="B4" s="12">
        <v>2002</v>
      </c>
      <c r="C4" s="289">
        <v>2.7489623781421604</v>
      </c>
      <c r="F4" s="264">
        <v>2002</v>
      </c>
      <c r="G4" s="23">
        <f>VLOOKUP($I$1&amp;F4,'[1]DESP CERTA'!$A:$K,7,FALSE)</f>
        <v>296457.15999999997</v>
      </c>
      <c r="H4" s="23" t="e">
        <f>VLOOKUP($I$1&amp;F4,[1]Educação!$A:$P,14,FALSE)</f>
        <v>#N/A</v>
      </c>
      <c r="I4" s="149" t="e">
        <f>H4/G4</f>
        <v>#N/A</v>
      </c>
      <c r="J4" s="23" t="e">
        <f>VLOOKUP($I$1&amp;F4,[1]SAÚDE!$A:$K,10,FALSE)</f>
        <v>#N/A</v>
      </c>
      <c r="K4" s="149" t="e">
        <f>J4/G4</f>
        <v>#N/A</v>
      </c>
      <c r="N4" s="263">
        <v>2002</v>
      </c>
      <c r="O4" s="9">
        <f t="shared" ref="O4:O17" si="0">G4*C4</f>
        <v>814949.57957087085</v>
      </c>
      <c r="P4" s="9" t="e">
        <f t="shared" ref="P4:P15" si="1">H4*C4</f>
        <v>#N/A</v>
      </c>
      <c r="Q4" s="9" t="e">
        <f t="shared" ref="Q4:Q15" si="2">J4*C4</f>
        <v>#N/A</v>
      </c>
    </row>
    <row r="5" spans="2:17" x14ac:dyDescent="0.25">
      <c r="B5" s="12">
        <v>2003</v>
      </c>
      <c r="C5" s="289">
        <v>2.4094467218747524</v>
      </c>
      <c r="F5" s="264">
        <v>2003</v>
      </c>
      <c r="G5" s="23">
        <f>VLOOKUP($I$1&amp;F5,'[1]DESP CERTA'!$A:$K,7,FALSE)</f>
        <v>278631.77</v>
      </c>
      <c r="H5" s="23" t="e">
        <f>VLOOKUP($I$1&amp;F5,[1]Educação!$A:$P,14,FALSE)</f>
        <v>#N/A</v>
      </c>
      <c r="I5" s="149" t="e">
        <f>H5/G5</f>
        <v>#N/A</v>
      </c>
      <c r="J5" s="23" t="e">
        <f>VLOOKUP($I$1&amp;F5,[1]SAÚDE!$A:$K,10,FALSE)</f>
        <v>#N/A</v>
      </c>
      <c r="K5" s="149" t="e">
        <f>J5/G5</f>
        <v>#N/A</v>
      </c>
      <c r="N5" s="263">
        <v>2003</v>
      </c>
      <c r="O5" s="9">
        <f t="shared" si="0"/>
        <v>671348.40483666002</v>
      </c>
      <c r="P5" s="9" t="e">
        <f t="shared" si="1"/>
        <v>#N/A</v>
      </c>
      <c r="Q5" s="9" t="e">
        <f t="shared" si="2"/>
        <v>#N/A</v>
      </c>
    </row>
    <row r="6" spans="2:17" x14ac:dyDescent="0.25">
      <c r="B6" s="12">
        <v>2004</v>
      </c>
      <c r="C6" s="289">
        <v>2.2361026832270166</v>
      </c>
      <c r="F6" s="264">
        <v>2004</v>
      </c>
      <c r="G6" s="23">
        <f>VLOOKUP($I$1&amp;F6,'[1]DESP CERTA'!$A:$K,7,FALSE)</f>
        <v>625005.1</v>
      </c>
      <c r="H6" s="23" t="e">
        <f>VLOOKUP($I$1&amp;F6,[1]Educação!$A:$P,14,FALSE)</f>
        <v>#N/A</v>
      </c>
      <c r="I6" s="149">
        <v>0</v>
      </c>
      <c r="J6" s="23" t="e">
        <f>VLOOKUP($I$1&amp;F6,[1]SAÚDE!$A:$K,10,FALSE)</f>
        <v>#N/A</v>
      </c>
      <c r="K6" s="149">
        <v>0</v>
      </c>
      <c r="N6" s="263">
        <v>2004</v>
      </c>
      <c r="O6" s="9">
        <f t="shared" si="0"/>
        <v>1397575.5811405696</v>
      </c>
      <c r="P6" s="9" t="e">
        <f t="shared" si="1"/>
        <v>#N/A</v>
      </c>
      <c r="Q6" s="9" t="e">
        <f t="shared" si="2"/>
        <v>#N/A</v>
      </c>
    </row>
    <row r="7" spans="2:17" x14ac:dyDescent="0.25">
      <c r="B7" s="12">
        <v>2005</v>
      </c>
      <c r="C7" s="289">
        <v>2.0814271533541455</v>
      </c>
      <c r="F7" s="264">
        <v>2005</v>
      </c>
      <c r="G7" s="23">
        <f>VLOOKUP($I$1&amp;F7,'[1]DESP CERTA'!$A:$K,7,FALSE)</f>
        <v>376813.64</v>
      </c>
      <c r="H7" s="23" t="e">
        <f>VLOOKUP($I$1&amp;F7,[1]Educação!$A:$P,14,FALSE)</f>
        <v>#N/A</v>
      </c>
      <c r="I7" s="149" t="e">
        <f t="shared" ref="I7:I15" si="3">H7/G7</f>
        <v>#N/A</v>
      </c>
      <c r="J7" s="23" t="e">
        <f>VLOOKUP($I$1&amp;F7,[1]SAÚDE!$A:$K,10,FALSE)</f>
        <v>#N/A</v>
      </c>
      <c r="K7" s="149" t="e">
        <f t="shared" ref="K7:K15" si="4">J7/G7</f>
        <v>#N/A</v>
      </c>
      <c r="N7" s="263">
        <v>2005</v>
      </c>
      <c r="O7" s="9">
        <f t="shared" si="0"/>
        <v>784310.14205021376</v>
      </c>
      <c r="P7" s="9" t="e">
        <f t="shared" si="1"/>
        <v>#N/A</v>
      </c>
      <c r="Q7" s="9" t="e">
        <f t="shared" si="2"/>
        <v>#N/A</v>
      </c>
    </row>
    <row r="8" spans="2:17" x14ac:dyDescent="0.25">
      <c r="B8" s="12">
        <v>2006</v>
      </c>
      <c r="C8" s="289">
        <v>1.9493713916823237</v>
      </c>
      <c r="F8" s="264">
        <v>2006</v>
      </c>
      <c r="G8" s="23">
        <f>VLOOKUP($I$1&amp;F8,'[1]DESP CERTA'!$A:$K,7,FALSE)</f>
        <v>410460.36</v>
      </c>
      <c r="H8" s="23">
        <f>VLOOKUP($I$1&amp;F8,[1]Educação!$A:$P,14,FALSE)</f>
        <v>12362</v>
      </c>
      <c r="I8" s="149">
        <f t="shared" si="3"/>
        <v>3.0117402810834158E-2</v>
      </c>
      <c r="J8" s="23">
        <f>VLOOKUP($I$1&amp;F8,[1]SAÚDE!$A:$K,10,FALSE)</f>
        <v>340.2</v>
      </c>
      <c r="K8" s="149">
        <f t="shared" si="4"/>
        <v>8.2882546806712341E-4</v>
      </c>
      <c r="N8" s="263">
        <v>2006</v>
      </c>
      <c r="O8" s="9">
        <f t="shared" si="0"/>
        <v>800139.68320362759</v>
      </c>
      <c r="P8" s="9">
        <f t="shared" si="1"/>
        <v>24098.129143976887</v>
      </c>
      <c r="Q8" s="9">
        <f t="shared" si="2"/>
        <v>663.17614745032654</v>
      </c>
    </row>
    <row r="9" spans="2:17" x14ac:dyDescent="0.25">
      <c r="B9" s="12">
        <v>2007</v>
      </c>
      <c r="C9" s="289">
        <v>1.8314440140359667</v>
      </c>
      <c r="F9" s="264">
        <v>2007</v>
      </c>
      <c r="G9" s="23">
        <f>VLOOKUP($I$1&amp;F9,'[1]DESP CERTA'!$A:$K,7,FALSE)</f>
        <v>381218.94</v>
      </c>
      <c r="H9" s="23">
        <f>VLOOKUP($I$1&amp;F9,[1]Educação!$A:$P,14,FALSE)</f>
        <v>60913</v>
      </c>
      <c r="I9" s="149">
        <f t="shared" si="3"/>
        <v>0.15978482076467659</v>
      </c>
      <c r="J9" s="23">
        <f>VLOOKUP($I$1&amp;F9,[1]SAÚDE!$A:$K,10,FALSE)</f>
        <v>3290.53</v>
      </c>
      <c r="K9" s="149">
        <f t="shared" si="4"/>
        <v>8.6316015673303121E-3</v>
      </c>
      <c r="N9" s="263">
        <v>2007</v>
      </c>
      <c r="O9" s="9">
        <f t="shared" si="0"/>
        <v>698181.14570013632</v>
      </c>
      <c r="P9" s="9">
        <f t="shared" si="1"/>
        <v>111558.74922697284</v>
      </c>
      <c r="Q9" s="9">
        <f t="shared" si="2"/>
        <v>6026.4214715057697</v>
      </c>
    </row>
    <row r="10" spans="2:17" x14ac:dyDescent="0.25">
      <c r="B10" s="12">
        <v>2008</v>
      </c>
      <c r="C10" s="289">
        <v>1.6836444025078505</v>
      </c>
      <c r="F10" s="264">
        <v>2008</v>
      </c>
      <c r="G10" s="23">
        <f>VLOOKUP($I$1&amp;F10,'[1]DESP CERTA'!$A:$K,7,FALSE)</f>
        <v>833399.59</v>
      </c>
      <c r="H10" s="23">
        <f>VLOOKUP($I$1&amp;F10,[1]Educação!$A:$P,14,FALSE)</f>
        <v>121426.6</v>
      </c>
      <c r="I10" s="149">
        <f t="shared" si="3"/>
        <v>0.14570033565771254</v>
      </c>
      <c r="J10" s="23">
        <f>VLOOKUP($I$1&amp;F10,[1]SAÚDE!$A:$K,10,FALSE)</f>
        <v>550</v>
      </c>
      <c r="K10" s="149">
        <f t="shared" si="4"/>
        <v>6.5994752889187293E-4</v>
      </c>
      <c r="N10" s="263">
        <v>2008</v>
      </c>
      <c r="O10" s="9">
        <f t="shared" si="0"/>
        <v>1403148.5547558377</v>
      </c>
      <c r="P10" s="9">
        <f t="shared" si="1"/>
        <v>204439.21540555978</v>
      </c>
      <c r="Q10" s="9">
        <f t="shared" si="2"/>
        <v>926.00442137931782</v>
      </c>
    </row>
    <row r="11" spans="2:17" x14ac:dyDescent="0.25">
      <c r="B11" s="12">
        <v>2009</v>
      </c>
      <c r="C11" s="289">
        <v>1.5689029555528637</v>
      </c>
      <c r="F11" s="264">
        <v>2009</v>
      </c>
      <c r="G11" s="23">
        <f>VLOOKUP($I$1&amp;F11,'[1]DESP CERTA'!$A:$K,7,FALSE)</f>
        <v>409916.8</v>
      </c>
      <c r="H11" s="23">
        <f>VLOOKUP($I$1&amp;F11,[1]Educação!$A:$P,14,FALSE)</f>
        <v>64102.19</v>
      </c>
      <c r="I11" s="149">
        <f t="shared" si="3"/>
        <v>0.15637853827898734</v>
      </c>
      <c r="J11" s="23">
        <f>VLOOKUP($I$1&amp;F11,[1]SAÚDE!$A:$K,10,FALSE)</f>
        <v>28500</v>
      </c>
      <c r="K11" s="149">
        <f t="shared" si="4"/>
        <v>6.952630387434719E-2</v>
      </c>
      <c r="N11" s="263">
        <v>2009</v>
      </c>
      <c r="O11" s="9">
        <f t="shared" si="0"/>
        <v>643119.6790507721</v>
      </c>
      <c r="P11" s="9">
        <f t="shared" si="1"/>
        <v>100570.11534841123</v>
      </c>
      <c r="Q11" s="9">
        <f t="shared" si="2"/>
        <v>44713.734233256619</v>
      </c>
    </row>
    <row r="12" spans="2:17" x14ac:dyDescent="0.25">
      <c r="B12" s="12">
        <v>2010</v>
      </c>
      <c r="C12" s="289">
        <v>1.4470159097030877</v>
      </c>
      <c r="F12" s="264">
        <v>2010</v>
      </c>
      <c r="G12" s="23">
        <f>VLOOKUP($I$1&amp;F12,'[1]DESP CERTA'!$A:$K,7,FALSE)</f>
        <v>120638.38</v>
      </c>
      <c r="H12" s="23">
        <f>VLOOKUP($I$1&amp;F12,[1]Educação!$A:$P,14,FALSE)</f>
        <v>36959.47</v>
      </c>
      <c r="I12" s="149">
        <f t="shared" si="3"/>
        <v>0.30636576850584368</v>
      </c>
      <c r="J12" s="23">
        <f>VLOOKUP($I$1&amp;F12,[1]SAÚDE!$A:$K,10,FALSE)</f>
        <v>620</v>
      </c>
      <c r="K12" s="149">
        <f t="shared" si="4"/>
        <v>5.1393263072663934E-3</v>
      </c>
      <c r="N12" s="263">
        <v>2010</v>
      </c>
      <c r="O12" s="9">
        <f t="shared" si="0"/>
        <v>174565.65518080679</v>
      </c>
      <c r="P12" s="9">
        <f t="shared" si="1"/>
        <v>53480.941104193982</v>
      </c>
      <c r="Q12" s="9">
        <f t="shared" si="2"/>
        <v>897.14986401591432</v>
      </c>
    </row>
    <row r="13" spans="2:17" x14ac:dyDescent="0.25">
      <c r="B13" s="12">
        <v>2011</v>
      </c>
      <c r="C13" s="289">
        <v>1.3358824193504284</v>
      </c>
      <c r="F13" s="264">
        <v>2011</v>
      </c>
      <c r="G13" s="23">
        <f>VLOOKUP($I$1&amp;F13,'[1]DESP CERTA'!$A:$K,7,FALSE)</f>
        <v>555592.72</v>
      </c>
      <c r="H13" s="23">
        <f>VLOOKUP($I$1&amp;F13,[1]Educação!$A:$P,14,FALSE)</f>
        <v>378991.23</v>
      </c>
      <c r="I13" s="149">
        <f t="shared" si="3"/>
        <v>0.68213858165744146</v>
      </c>
      <c r="J13" s="23">
        <f>VLOOKUP($I$1&amp;F13,[1]SAÚDE!$A:$K,10,FALSE)</f>
        <v>4956.95</v>
      </c>
      <c r="K13" s="149">
        <f t="shared" si="4"/>
        <v>8.9219131596972694E-3</v>
      </c>
      <c r="N13" s="263">
        <v>2011</v>
      </c>
      <c r="O13" s="9">
        <f t="shared" si="0"/>
        <v>742206.5469670851</v>
      </c>
      <c r="P13" s="9">
        <f t="shared" si="1"/>
        <v>506287.72124499461</v>
      </c>
      <c r="Q13" s="9">
        <f t="shared" si="2"/>
        <v>6621.9023585991054</v>
      </c>
    </row>
    <row r="14" spans="2:17" x14ac:dyDescent="0.25">
      <c r="B14" s="12">
        <v>2012</v>
      </c>
      <c r="C14" s="289">
        <v>1.2390475364578954</v>
      </c>
      <c r="F14" s="264">
        <v>2012</v>
      </c>
      <c r="G14" s="23">
        <f>VLOOKUP($I$1&amp;F14,'[1]DESP CERTA'!$A:$K,7,FALSE)</f>
        <v>316131.53999999998</v>
      </c>
      <c r="H14" s="23">
        <f>VLOOKUP($I$1&amp;F14,[1]Educação!$A:$P,14,FALSE)</f>
        <v>488297.58</v>
      </c>
      <c r="I14" s="149">
        <f t="shared" si="3"/>
        <v>1.5446025410814752</v>
      </c>
      <c r="J14" s="23">
        <f>VLOOKUP($I$1&amp;F14,[1]SAÚDE!$A:$K,10,FALSE)</f>
        <v>21670</v>
      </c>
      <c r="K14" s="149">
        <f t="shared" si="4"/>
        <v>6.8547415420808694E-2</v>
      </c>
      <c r="N14" s="263">
        <v>2012</v>
      </c>
      <c r="O14" s="9">
        <f t="shared" si="0"/>
        <v>391702.00583364064</v>
      </c>
      <c r="P14" s="9">
        <f t="shared" si="1"/>
        <v>605023.91355735215</v>
      </c>
      <c r="Q14" s="9">
        <f t="shared" si="2"/>
        <v>26850.160115042596</v>
      </c>
    </row>
    <row r="15" spans="2:17" x14ac:dyDescent="0.25">
      <c r="B15" s="12">
        <v>2013</v>
      </c>
      <c r="C15" s="289">
        <v>1.1538153067850159</v>
      </c>
      <c r="F15" s="264">
        <v>2013</v>
      </c>
      <c r="G15" s="23">
        <f>VLOOKUP($I$1&amp;F15,'[1]DESP CERTA'!$A:$K,7,FALSE)</f>
        <v>199794</v>
      </c>
      <c r="H15" s="23">
        <f>VLOOKUP($I$1&amp;F15,[1]Educação!$A:$P,14,FALSE)</f>
        <v>455711</v>
      </c>
      <c r="I15" s="149">
        <f t="shared" si="3"/>
        <v>2.280904331461405</v>
      </c>
      <c r="J15" s="23">
        <f>VLOOKUP($I$1&amp;F15,[1]SAÚDE!$A:$K,10,FALSE)</f>
        <v>55739</v>
      </c>
      <c r="K15" s="149">
        <f t="shared" si="4"/>
        <v>0.27898235182237707</v>
      </c>
      <c r="N15" s="263">
        <v>2013</v>
      </c>
      <c r="O15" s="9">
        <f t="shared" si="0"/>
        <v>230525.37540380546</v>
      </c>
      <c r="P15" s="9">
        <f t="shared" si="1"/>
        <v>525806.32727030641</v>
      </c>
      <c r="Q15" s="9">
        <f t="shared" si="2"/>
        <v>64312.51138489</v>
      </c>
    </row>
    <row r="16" spans="2:17" x14ac:dyDescent="0.25">
      <c r="B16" s="12">
        <v>2014</v>
      </c>
      <c r="C16" s="289">
        <v>1.0797016631244614</v>
      </c>
      <c r="F16" s="360">
        <v>2014</v>
      </c>
      <c r="G16" s="23">
        <f>VLOOKUP($I$1&amp;F16,'[1]DESP CERTA'!$A:$K,7,FALSE)</f>
        <v>507020.67</v>
      </c>
      <c r="H16" s="23">
        <f>VLOOKUP($I$1&amp;F16,[1]Educação!$A:$P,14,FALSE)</f>
        <v>276005.08</v>
      </c>
      <c r="I16" s="149">
        <f>IF(ISERR(H16/G16),"N/D",(H16/G16))</f>
        <v>0.54436652454425583</v>
      </c>
      <c r="J16" s="23">
        <f>VLOOKUP($I$1&amp;F16,[1]SAÚDE!$A:$K,10,FALSE)</f>
        <v>59112</v>
      </c>
      <c r="K16" s="149">
        <f>IF(ISERR(J16/G16),"N/D",(J16/G16))</f>
        <v>0.11658696281553965</v>
      </c>
      <c r="N16" s="263">
        <v>2014</v>
      </c>
      <c r="O16" s="9">
        <f t="shared" si="0"/>
        <v>547431.06063747872</v>
      </c>
      <c r="P16" s="9">
        <f>IF(ISERR(H16*C16),"N/D",(H16*C16))</f>
        <v>298003.14390680002</v>
      </c>
      <c r="Q16" s="9">
        <f>IF(ISERR(J16*C16),"N/D",(J16*C16))</f>
        <v>63823.32471061316</v>
      </c>
    </row>
    <row r="17" spans="2:17" ht="15.75" thickBot="1" x14ac:dyDescent="0.3">
      <c r="B17" s="13">
        <v>2015</v>
      </c>
      <c r="C17" s="290">
        <v>1</v>
      </c>
      <c r="F17" s="368">
        <v>2015</v>
      </c>
      <c r="G17" s="369">
        <f>VLOOKUP($I$1&amp;F17,'[1]DESP CERTA'!$A:$K,7,FALSE)</f>
        <v>296949.14</v>
      </c>
      <c r="H17" s="369">
        <f>VLOOKUP($I$1&amp;F17,[1]Educação!$A:$P,14,FALSE)</f>
        <v>70300</v>
      </c>
      <c r="I17" s="370">
        <f>IF(ISERR(H17/G17),"N/D",(H17/G17))</f>
        <v>0.23674087757923798</v>
      </c>
      <c r="J17" s="369">
        <f>VLOOKUP($I$1&amp;F17,[1]SAÚDE!$A:$K,10,FALSE)</f>
        <v>59510</v>
      </c>
      <c r="K17" s="370">
        <f>IF(ISERR(J17/G17),"N/D",(J17/G17))</f>
        <v>0.20040468882987841</v>
      </c>
      <c r="N17" s="359">
        <v>2015</v>
      </c>
      <c r="O17" s="9">
        <f t="shared" si="0"/>
        <v>296949.14</v>
      </c>
      <c r="P17" s="9">
        <f>IF(ISERR(H17*C17),"N/D",(H17*C17))</f>
        <v>70300</v>
      </c>
      <c r="Q17" s="9">
        <f>IF(ISERR(J17*C17),"N/D",(J17*C17))</f>
        <v>59510</v>
      </c>
    </row>
    <row r="18" spans="2:17" ht="15.75" thickBot="1" x14ac:dyDescent="0.3">
      <c r="F18" s="91" t="s">
        <v>75</v>
      </c>
      <c r="N18" s="19" t="s">
        <v>261</v>
      </c>
      <c r="O18" s="33">
        <f>O17/O4-1</f>
        <v>-0.63562268458821103</v>
      </c>
      <c r="P18" s="33">
        <f>P17/P8-1</f>
        <v>1.9172389101238947</v>
      </c>
      <c r="Q18" s="33">
        <f>Q17/Q8-1</f>
        <v>88.734831731802359</v>
      </c>
    </row>
    <row r="19" spans="2:17" x14ac:dyDescent="0.25">
      <c r="N19" s="91" t="s">
        <v>74</v>
      </c>
    </row>
    <row r="23" spans="2:17" ht="15.75" thickBot="1" x14ac:dyDescent="0.3"/>
    <row r="24" spans="2:17" x14ac:dyDescent="0.25">
      <c r="F24" s="291"/>
      <c r="G24" s="292"/>
      <c r="H24" s="292"/>
      <c r="I24" s="292"/>
      <c r="J24" s="292"/>
      <c r="K24" s="292"/>
      <c r="L24" s="293"/>
    </row>
    <row r="25" spans="2:17" x14ac:dyDescent="0.25">
      <c r="F25" s="36"/>
      <c r="G25" s="35"/>
      <c r="H25" s="35"/>
      <c r="I25" s="35"/>
      <c r="J25" s="35"/>
      <c r="K25" s="35"/>
      <c r="L25" s="294"/>
    </row>
    <row r="26" spans="2:17" x14ac:dyDescent="0.25">
      <c r="F26" s="36"/>
      <c r="G26" s="35"/>
      <c r="H26" s="35"/>
      <c r="I26" s="35"/>
      <c r="J26" s="35"/>
      <c r="K26" s="35"/>
      <c r="L26" s="294"/>
    </row>
    <row r="27" spans="2:17" x14ac:dyDescent="0.25">
      <c r="F27" s="36"/>
      <c r="G27" s="35"/>
      <c r="H27" s="295" t="s">
        <v>222</v>
      </c>
      <c r="I27" s="35"/>
      <c r="J27" s="35"/>
      <c r="K27" s="35"/>
      <c r="L27" s="294"/>
    </row>
    <row r="28" spans="2:17" x14ac:dyDescent="0.25">
      <c r="F28" s="36"/>
      <c r="G28" s="35"/>
      <c r="H28" s="35"/>
      <c r="I28" s="35"/>
      <c r="J28" s="35"/>
      <c r="K28" s="35"/>
      <c r="L28" s="294"/>
    </row>
    <row r="29" spans="2:17" x14ac:dyDescent="0.25">
      <c r="F29" s="36"/>
      <c r="G29" s="35"/>
      <c r="H29" s="35"/>
      <c r="I29" s="35"/>
      <c r="J29" s="35"/>
      <c r="K29" s="35"/>
      <c r="L29" s="294"/>
    </row>
    <row r="30" spans="2:17" x14ac:dyDescent="0.25">
      <c r="F30" s="36"/>
      <c r="G30" s="35"/>
      <c r="H30" s="35"/>
      <c r="I30" s="35"/>
      <c r="J30" s="35"/>
      <c r="K30" s="35"/>
      <c r="L30" s="294"/>
    </row>
    <row r="31" spans="2:17" x14ac:dyDescent="0.25">
      <c r="F31" s="36"/>
      <c r="G31" s="35"/>
      <c r="H31" s="35"/>
      <c r="I31" s="35"/>
      <c r="J31" s="35"/>
      <c r="K31" s="35"/>
      <c r="L31" s="294"/>
    </row>
    <row r="32" spans="2:17" ht="15.75" thickBot="1" x14ac:dyDescent="0.3">
      <c r="F32" s="37"/>
      <c r="G32" s="148"/>
      <c r="H32" s="148"/>
      <c r="I32" s="148"/>
      <c r="J32" s="148"/>
      <c r="K32" s="148"/>
      <c r="L32" s="296"/>
    </row>
  </sheetData>
  <mergeCells count="3">
    <mergeCell ref="I1:K1"/>
    <mergeCell ref="B2:C2"/>
    <mergeCell ref="O2:Q2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topLeftCell="J1" zoomScale="89" zoomScaleNormal="89" workbookViewId="0">
      <selection activeCell="Q18" sqref="Q18"/>
    </sheetView>
  </sheetViews>
  <sheetFormatPr defaultRowHeight="15" x14ac:dyDescent="0.25"/>
  <cols>
    <col min="1" max="2" width="9.140625" style="1"/>
    <col min="3" max="3" width="16.7109375" style="1" bestFit="1" customWidth="1"/>
    <col min="4" max="5" width="9.140625" style="1"/>
    <col min="6" max="6" width="11.85546875" style="1" bestFit="1" customWidth="1"/>
    <col min="7" max="7" width="11.42578125" style="1" customWidth="1"/>
    <col min="8" max="8" width="18.5703125" style="1" customWidth="1"/>
    <col min="9" max="9" width="20.85546875" style="1" customWidth="1"/>
    <col min="10" max="10" width="15.42578125" style="1" customWidth="1"/>
    <col min="11" max="11" width="19.85546875" style="1" customWidth="1"/>
    <col min="12" max="13" width="9.140625" style="1"/>
    <col min="14" max="14" width="26.28515625" style="1" bestFit="1" customWidth="1"/>
    <col min="15" max="15" width="16.42578125" style="1" customWidth="1"/>
    <col min="16" max="16" width="21" style="1" customWidth="1"/>
    <col min="17" max="17" width="16.42578125" style="1" customWidth="1"/>
    <col min="18" max="16384" width="9.140625" style="1"/>
  </cols>
  <sheetData>
    <row r="1" spans="2:17" x14ac:dyDescent="0.25">
      <c r="I1" s="406" t="s">
        <v>298</v>
      </c>
      <c r="J1" s="406"/>
      <c r="K1" s="406"/>
    </row>
    <row r="2" spans="2:17" ht="15.75" thickBot="1" x14ac:dyDescent="0.3">
      <c r="B2" s="406"/>
      <c r="C2" s="406"/>
      <c r="O2" s="465" t="s">
        <v>55</v>
      </c>
      <c r="P2" s="465"/>
      <c r="Q2" s="465"/>
    </row>
    <row r="3" spans="2:17" ht="34.5" thickBot="1" x14ac:dyDescent="0.3">
      <c r="B3" s="17" t="s">
        <v>14</v>
      </c>
      <c r="C3" s="265" t="s">
        <v>15</v>
      </c>
      <c r="F3" s="14" t="s">
        <v>16</v>
      </c>
      <c r="G3" s="15" t="s">
        <v>228</v>
      </c>
      <c r="H3" s="15" t="s">
        <v>229</v>
      </c>
      <c r="I3" s="15" t="s">
        <v>230</v>
      </c>
      <c r="J3" s="15" t="s">
        <v>231</v>
      </c>
      <c r="K3" s="16" t="s">
        <v>232</v>
      </c>
      <c r="N3" s="14" t="s">
        <v>16</v>
      </c>
      <c r="O3" s="15" t="s">
        <v>228</v>
      </c>
      <c r="P3" s="15" t="s">
        <v>229</v>
      </c>
      <c r="Q3" s="15" t="s">
        <v>231</v>
      </c>
    </row>
    <row r="4" spans="2:17" x14ac:dyDescent="0.25">
      <c r="B4" s="12">
        <v>2002</v>
      </c>
      <c r="C4" s="289">
        <v>2.7489623781421604</v>
      </c>
      <c r="F4" s="264">
        <v>2002</v>
      </c>
      <c r="G4" s="23">
        <f>VLOOKUP($I$1&amp;F4,'[1]DESP CERTA'!$A:$K,6,FALSE)</f>
        <v>1272064.47</v>
      </c>
      <c r="H4" s="23" t="e">
        <f>VLOOKUP($I$1&amp;F4,[1]Educação!$A:$P,15,FALSE)</f>
        <v>#N/A</v>
      </c>
      <c r="I4" s="149" t="e">
        <f>H4/G4</f>
        <v>#N/A</v>
      </c>
      <c r="J4" s="23" t="e">
        <f>VLOOKUP($I$1&amp;F4,[1]SAÚDE!$A:$K,9,FALSE)</f>
        <v>#N/A</v>
      </c>
      <c r="K4" s="149" t="e">
        <f>J4/G4</f>
        <v>#N/A</v>
      </c>
      <c r="N4" s="263">
        <v>2002</v>
      </c>
      <c r="O4" s="9">
        <f t="shared" ref="O4:O17" si="0">G4*C4</f>
        <v>3496857.3706013467</v>
      </c>
      <c r="P4" s="9" t="e">
        <f t="shared" ref="P4:P15" si="1">H4*C4</f>
        <v>#N/A</v>
      </c>
      <c r="Q4" s="9" t="e">
        <f t="shared" ref="Q4:Q15" si="2">J4*C4</f>
        <v>#N/A</v>
      </c>
    </row>
    <row r="5" spans="2:17" x14ac:dyDescent="0.25">
      <c r="B5" s="12">
        <v>2003</v>
      </c>
      <c r="C5" s="289">
        <v>2.4094467218747524</v>
      </c>
      <c r="F5" s="264">
        <v>2003</v>
      </c>
      <c r="G5" s="23">
        <f>VLOOKUP($I$1&amp;F5,'[1]DESP CERTA'!$A:$K,6,FALSE)</f>
        <v>1460548.12</v>
      </c>
      <c r="H5" s="23" t="e">
        <f>VLOOKUP($I$1&amp;F5,[1]Educação!$A:$P,15,FALSE)</f>
        <v>#N/A</v>
      </c>
      <c r="I5" s="149" t="e">
        <f>H5/G5</f>
        <v>#N/A</v>
      </c>
      <c r="J5" s="23" t="e">
        <f>VLOOKUP($I$1&amp;F5,[1]SAÚDE!$A:$K,9,FALSE)</f>
        <v>#N/A</v>
      </c>
      <c r="K5" s="149" t="e">
        <f>J5/G5</f>
        <v>#N/A</v>
      </c>
      <c r="N5" s="263">
        <v>2003</v>
      </c>
      <c r="O5" s="9">
        <f t="shared" si="0"/>
        <v>3519112.8798743328</v>
      </c>
      <c r="P5" s="9" t="e">
        <f t="shared" si="1"/>
        <v>#N/A</v>
      </c>
      <c r="Q5" s="9" t="e">
        <f t="shared" si="2"/>
        <v>#N/A</v>
      </c>
    </row>
    <row r="6" spans="2:17" x14ac:dyDescent="0.25">
      <c r="B6" s="12">
        <v>2004</v>
      </c>
      <c r="C6" s="289">
        <v>2.2361026832270166</v>
      </c>
      <c r="F6" s="264">
        <v>2004</v>
      </c>
      <c r="G6" s="23">
        <f>VLOOKUP($I$1&amp;F6,'[1]DESP CERTA'!$A:$K,6,FALSE)</f>
        <v>1946902.68</v>
      </c>
      <c r="H6" s="23" t="e">
        <f>VLOOKUP($I$1&amp;F6,[1]Educação!$A:$P,15,FALSE)</f>
        <v>#N/A</v>
      </c>
      <c r="I6" s="149">
        <v>0</v>
      </c>
      <c r="J6" s="23" t="e">
        <f>VLOOKUP($I$1&amp;F6,[1]SAÚDE!$A:$K,9,FALSE)</f>
        <v>#N/A</v>
      </c>
      <c r="K6" s="149">
        <v>0</v>
      </c>
      <c r="N6" s="263">
        <v>2004</v>
      </c>
      <c r="O6" s="9">
        <f t="shared" si="0"/>
        <v>4353474.306729869</v>
      </c>
      <c r="P6" s="9" t="e">
        <f t="shared" si="1"/>
        <v>#N/A</v>
      </c>
      <c r="Q6" s="9" t="e">
        <f t="shared" si="2"/>
        <v>#N/A</v>
      </c>
    </row>
    <row r="7" spans="2:17" x14ac:dyDescent="0.25">
      <c r="B7" s="12">
        <v>2005</v>
      </c>
      <c r="C7" s="289">
        <v>2.0814271533541455</v>
      </c>
      <c r="F7" s="264">
        <v>2005</v>
      </c>
      <c r="G7" s="23">
        <f>VLOOKUP($I$1&amp;F7,'[1]DESP CERTA'!$A:$K,6,FALSE)</f>
        <v>2358586.38</v>
      </c>
      <c r="H7" s="23" t="e">
        <f>VLOOKUP($I$1&amp;F7,[1]Educação!$A:$P,15,FALSE)</f>
        <v>#N/A</v>
      </c>
      <c r="I7" s="149" t="e">
        <f t="shared" ref="I7:I15" si="3">H7/G7</f>
        <v>#N/A</v>
      </c>
      <c r="J7" s="23" t="e">
        <f>VLOOKUP($I$1&amp;F7,[1]SAÚDE!$A:$K,9,FALSE)</f>
        <v>#N/A</v>
      </c>
      <c r="K7" s="149" t="e">
        <f t="shared" ref="K7:K15" si="4">J7/G7</f>
        <v>#N/A</v>
      </c>
      <c r="N7" s="263">
        <v>2005</v>
      </c>
      <c r="O7" s="9">
        <f t="shared" si="0"/>
        <v>4909225.7348632589</v>
      </c>
      <c r="P7" s="9" t="e">
        <f t="shared" si="1"/>
        <v>#N/A</v>
      </c>
      <c r="Q7" s="9" t="e">
        <f t="shared" si="2"/>
        <v>#N/A</v>
      </c>
    </row>
    <row r="8" spans="2:17" x14ac:dyDescent="0.25">
      <c r="B8" s="12">
        <v>2006</v>
      </c>
      <c r="C8" s="289">
        <v>1.9493713916823237</v>
      </c>
      <c r="F8" s="264">
        <v>2006</v>
      </c>
      <c r="G8" s="23">
        <f>VLOOKUP($I$1&amp;F8,'[1]DESP CERTA'!$A:$K,6,FALSE)</f>
        <v>2568815.66</v>
      </c>
      <c r="H8" s="23">
        <f>VLOOKUP($I$1&amp;F8,[1]Educação!$A:$P,15,FALSE)</f>
        <v>229798.93</v>
      </c>
      <c r="I8" s="149">
        <f t="shared" si="3"/>
        <v>8.9457150849041447E-2</v>
      </c>
      <c r="J8" s="23">
        <f>VLOOKUP($I$1&amp;F8,[1]SAÚDE!$A:$K,9,FALSE)</f>
        <v>429556.73</v>
      </c>
      <c r="K8" s="149">
        <f t="shared" si="4"/>
        <v>0.16721975682754905</v>
      </c>
      <c r="N8" s="263">
        <v>2006</v>
      </c>
      <c r="O8" s="9">
        <f t="shared" si="0"/>
        <v>5007575.7581095472</v>
      </c>
      <c r="P8" s="9">
        <f t="shared" si="1"/>
        <v>447963.45998120884</v>
      </c>
      <c r="Q8" s="9">
        <f t="shared" si="2"/>
        <v>837365.60056660813</v>
      </c>
    </row>
    <row r="9" spans="2:17" x14ac:dyDescent="0.25">
      <c r="B9" s="12">
        <v>2007</v>
      </c>
      <c r="C9" s="289">
        <v>1.8314440140359667</v>
      </c>
      <c r="F9" s="264">
        <v>2007</v>
      </c>
      <c r="G9" s="23">
        <f>VLOOKUP($I$1&amp;F9,'[1]DESP CERTA'!$A:$K,6,FALSE)</f>
        <v>2981296.33</v>
      </c>
      <c r="H9" s="23">
        <f>VLOOKUP($I$1&amp;F9,[1]Educação!$A:$P,15,FALSE)</f>
        <v>668513.87</v>
      </c>
      <c r="I9" s="149">
        <f t="shared" si="3"/>
        <v>0.22423596851910391</v>
      </c>
      <c r="J9" s="23">
        <f>VLOOKUP($I$1&amp;F9,[1]SAÚDE!$A:$K,9,FALSE)</f>
        <v>1028651.68</v>
      </c>
      <c r="K9" s="149">
        <f t="shared" si="4"/>
        <v>0.34503503380356693</v>
      </c>
      <c r="N9" s="263">
        <v>2007</v>
      </c>
      <c r="O9" s="9">
        <f t="shared" si="0"/>
        <v>5460077.3176458962</v>
      </c>
      <c r="P9" s="9">
        <f t="shared" si="1"/>
        <v>1224345.7255115183</v>
      </c>
      <c r="Q9" s="9">
        <f t="shared" si="2"/>
        <v>1883917.9618640407</v>
      </c>
    </row>
    <row r="10" spans="2:17" x14ac:dyDescent="0.25">
      <c r="B10" s="12">
        <v>2008</v>
      </c>
      <c r="C10" s="289">
        <v>1.6836444025078505</v>
      </c>
      <c r="F10" s="264">
        <v>2008</v>
      </c>
      <c r="G10" s="23">
        <f>VLOOKUP($I$1&amp;F10,'[1]DESP CERTA'!$A:$K,6,FALSE)</f>
        <v>3043649.4</v>
      </c>
      <c r="H10" s="23">
        <f>VLOOKUP($I$1&amp;F10,[1]Educação!$A:$P,15,FALSE)</f>
        <v>876124.43</v>
      </c>
      <c r="I10" s="149">
        <f t="shared" si="3"/>
        <v>0.28785326917088416</v>
      </c>
      <c r="J10" s="23">
        <f>VLOOKUP($I$1&amp;F10,[1]SAÚDE!$A:$K,9,FALSE)</f>
        <v>768934.84</v>
      </c>
      <c r="K10" s="149">
        <f t="shared" si="4"/>
        <v>0.25263581278448166</v>
      </c>
      <c r="N10" s="263">
        <v>2008</v>
      </c>
      <c r="O10" s="9">
        <f t="shared" si="0"/>
        <v>5124423.2755063772</v>
      </c>
      <c r="P10" s="9">
        <f t="shared" si="1"/>
        <v>1475081.9924698812</v>
      </c>
      <c r="Q10" s="9">
        <f t="shared" si="2"/>
        <v>1294612.8392592696</v>
      </c>
    </row>
    <row r="11" spans="2:17" x14ac:dyDescent="0.25">
      <c r="B11" s="12">
        <v>2009</v>
      </c>
      <c r="C11" s="289">
        <v>1.5689029555528637</v>
      </c>
      <c r="F11" s="264">
        <v>2009</v>
      </c>
      <c r="G11" s="23">
        <f>VLOOKUP($I$1&amp;F11,'[1]DESP CERTA'!$A:$K,6,FALSE)</f>
        <v>2989417.33</v>
      </c>
      <c r="H11" s="23">
        <f>VLOOKUP($I$1&amp;F11,[1]Educação!$A:$P,15,FALSE)</f>
        <v>829957.36</v>
      </c>
      <c r="I11" s="149">
        <f t="shared" si="3"/>
        <v>0.27763181529425335</v>
      </c>
      <c r="J11" s="23">
        <f>VLOOKUP($I$1&amp;F11,[1]SAÚDE!$A:$K,9,FALSE)</f>
        <v>767685.19</v>
      </c>
      <c r="K11" s="149">
        <f t="shared" si="4"/>
        <v>0.25680094321256908</v>
      </c>
      <c r="N11" s="263">
        <v>2009</v>
      </c>
      <c r="O11" s="9">
        <f t="shared" si="0"/>
        <v>4690105.6844179509</v>
      </c>
      <c r="P11" s="9">
        <f t="shared" si="1"/>
        <v>1302122.5550868521</v>
      </c>
      <c r="Q11" s="9">
        <f t="shared" si="2"/>
        <v>1204423.5635251617</v>
      </c>
    </row>
    <row r="12" spans="2:17" x14ac:dyDescent="0.25">
      <c r="B12" s="12">
        <v>2010</v>
      </c>
      <c r="C12" s="289">
        <v>1.4470159097030877</v>
      </c>
      <c r="F12" s="264">
        <v>2010</v>
      </c>
      <c r="G12" s="23">
        <f>VLOOKUP($I$1&amp;F12,'[1]DESP CERTA'!$A:$K,6,FALSE)</f>
        <v>3532933.45</v>
      </c>
      <c r="H12" s="23">
        <f>VLOOKUP($I$1&amp;F12,[1]Educação!$A:$P,15,FALSE)</f>
        <v>965435.4</v>
      </c>
      <c r="I12" s="149">
        <f t="shared" si="3"/>
        <v>0.27326736086693054</v>
      </c>
      <c r="J12" s="23">
        <f>VLOOKUP($I$1&amp;F12,[1]SAÚDE!$A:$K,9,FALSE)</f>
        <v>935269.96</v>
      </c>
      <c r="K12" s="149">
        <f t="shared" si="4"/>
        <v>0.26472900586338527</v>
      </c>
      <c r="N12" s="263">
        <v>2010</v>
      </c>
      <c r="O12" s="9">
        <f t="shared" si="0"/>
        <v>5112210.9100722186</v>
      </c>
      <c r="P12" s="9">
        <f t="shared" si="1"/>
        <v>1397000.3835905644</v>
      </c>
      <c r="Q12" s="9">
        <f t="shared" si="2"/>
        <v>1353350.5119873704</v>
      </c>
    </row>
    <row r="13" spans="2:17" x14ac:dyDescent="0.25">
      <c r="B13" s="12">
        <v>2011</v>
      </c>
      <c r="C13" s="289">
        <v>1.3358824193504284</v>
      </c>
      <c r="F13" s="264">
        <v>2011</v>
      </c>
      <c r="G13" s="23">
        <f>VLOOKUP($I$1&amp;F13,'[1]DESP CERTA'!$A:$K,6,FALSE)</f>
        <v>4716061.55</v>
      </c>
      <c r="H13" s="23">
        <f>VLOOKUP($I$1&amp;F13,[1]Educação!$A:$P,15,FALSE)</f>
        <v>1253291.03</v>
      </c>
      <c r="I13" s="149">
        <f t="shared" si="3"/>
        <v>0.26574950659836066</v>
      </c>
      <c r="J13" s="23">
        <f>VLOOKUP($I$1&amp;F13,[1]SAÚDE!$A:$K,9,FALSE)</f>
        <v>1082653.8999999999</v>
      </c>
      <c r="K13" s="149">
        <f t="shared" si="4"/>
        <v>0.22956738128237533</v>
      </c>
      <c r="N13" s="263">
        <v>2011</v>
      </c>
      <c r="O13" s="9">
        <f t="shared" si="0"/>
        <v>6300103.7132195309</v>
      </c>
      <c r="P13" s="9">
        <f t="shared" si="1"/>
        <v>1674249.4533065904</v>
      </c>
      <c r="Q13" s="9">
        <f t="shared" si="2"/>
        <v>1446298.3112511768</v>
      </c>
    </row>
    <row r="14" spans="2:17" x14ac:dyDescent="0.25">
      <c r="B14" s="12">
        <v>2012</v>
      </c>
      <c r="C14" s="289">
        <v>1.2390475364578954</v>
      </c>
      <c r="F14" s="264">
        <v>2012</v>
      </c>
      <c r="G14" s="23">
        <f>VLOOKUP($I$1&amp;F14,'[1]DESP CERTA'!$A:$K,6,FALSE)</f>
        <v>4064027.95</v>
      </c>
      <c r="H14" s="23">
        <f>VLOOKUP($I$1&amp;F14,[1]Educação!$A:$P,15,FALSE)</f>
        <v>895993.59</v>
      </c>
      <c r="I14" s="149">
        <f t="shared" si="3"/>
        <v>0.2204693474118454</v>
      </c>
      <c r="J14" s="23">
        <f>VLOOKUP($I$1&amp;F14,[1]SAÚDE!$A:$K,9,FALSE)</f>
        <v>1154777.3799999999</v>
      </c>
      <c r="K14" s="149">
        <f t="shared" si="4"/>
        <v>0.28414602315911724</v>
      </c>
      <c r="N14" s="263">
        <v>2012</v>
      </c>
      <c r="O14" s="9">
        <f t="shared" si="0"/>
        <v>5035523.8195435312</v>
      </c>
      <c r="P14" s="9">
        <f t="shared" si="1"/>
        <v>1110178.6503715655</v>
      </c>
      <c r="Q14" s="9">
        <f t="shared" si="2"/>
        <v>1430824.0678463029</v>
      </c>
    </row>
    <row r="15" spans="2:17" x14ac:dyDescent="0.25">
      <c r="B15" s="12">
        <v>2013</v>
      </c>
      <c r="C15" s="289">
        <v>1.1538153067850159</v>
      </c>
      <c r="F15" s="264">
        <v>2013</v>
      </c>
      <c r="G15" s="23">
        <f>VLOOKUP($I$1&amp;F15,'[1]DESP CERTA'!$A:$K,6,FALSE)</f>
        <v>4743185.49</v>
      </c>
      <c r="H15" s="23">
        <f>VLOOKUP($I$1&amp;F15,[1]Educação!$A:$P,15,FALSE)</f>
        <v>1249383.68</v>
      </c>
      <c r="I15" s="149">
        <f t="shared" si="3"/>
        <v>0.26340603432736504</v>
      </c>
      <c r="J15" s="23">
        <f>VLOOKUP($I$1&amp;F15,[1]SAÚDE!$A:$K,9,FALSE)</f>
        <v>1490045.52</v>
      </c>
      <c r="K15" s="149">
        <f t="shared" si="4"/>
        <v>0.31414447593108991</v>
      </c>
      <c r="N15" s="263">
        <v>2013</v>
      </c>
      <c r="O15" s="9">
        <f t="shared" si="0"/>
        <v>5472760.0212825863</v>
      </c>
      <c r="P15" s="9">
        <f t="shared" si="1"/>
        <v>1441558.0140313921</v>
      </c>
      <c r="Q15" s="9">
        <f t="shared" si="2"/>
        <v>1719237.3287824385</v>
      </c>
    </row>
    <row r="16" spans="2:17" x14ac:dyDescent="0.25">
      <c r="B16" s="12">
        <v>2014</v>
      </c>
      <c r="C16" s="289">
        <v>1.0797016631244614</v>
      </c>
      <c r="F16" s="360">
        <v>2014</v>
      </c>
      <c r="G16" s="23">
        <f>VLOOKUP($I$1&amp;F16,'[1]DESP CERTA'!$A:$K,6,FALSE)</f>
        <v>5508170.2199999997</v>
      </c>
      <c r="H16" s="23">
        <f>VLOOKUP($I$1&amp;F16,[1]Educação!$A:$P,15,FALSE)</f>
        <v>1462617.84</v>
      </c>
      <c r="I16" s="149">
        <f>IF(ISERR(H16/G16),"N/D",(H16/G16))</f>
        <v>0.26553606398895935</v>
      </c>
      <c r="J16" s="23">
        <f>VLOOKUP($I$1&amp;F16,[1]SAÚDE!$A:$K,9,FALSE)</f>
        <v>1742359.28</v>
      </c>
      <c r="K16" s="149">
        <f>IF(ISERR(J16/G16),"N/D",(J16/G16))</f>
        <v>0.31632270071711766</v>
      </c>
      <c r="N16" s="263">
        <v>2014</v>
      </c>
      <c r="O16" s="9">
        <f t="shared" si="0"/>
        <v>5947180.5473066298</v>
      </c>
      <c r="P16" s="9">
        <f>IF(ISERR(H16*C16),"N/D",(H16*C16))</f>
        <v>1579190.9143635074</v>
      </c>
      <c r="Q16" s="9">
        <f>IF(ISERR(J16*C16),"N/D",(J16*C16))</f>
        <v>1881228.2123763391</v>
      </c>
    </row>
    <row r="17" spans="2:17" ht="15.75" thickBot="1" x14ac:dyDescent="0.3">
      <c r="B17" s="13">
        <v>2015</v>
      </c>
      <c r="C17" s="290">
        <v>1</v>
      </c>
      <c r="F17" s="368">
        <v>2015</v>
      </c>
      <c r="G17" s="369">
        <f>VLOOKUP($I$1&amp;F17,'[1]DESP CERTA'!$A:$K,6,FALSE)</f>
        <v>5681039.8099999996</v>
      </c>
      <c r="H17" s="369">
        <f>VLOOKUP($I$1&amp;F17,[1]Educação!$A:$P,15,FALSE)</f>
        <v>1273078.4099999999</v>
      </c>
      <c r="I17" s="370">
        <f>IF(ISERR(H17/G17),"N/D",(H17/G17))</f>
        <v>0.22409249936236586</v>
      </c>
      <c r="J17" s="369">
        <f>VLOOKUP($I$1&amp;F17,[1]SAÚDE!$A:$K,9,FALSE)</f>
        <v>1727387.36</v>
      </c>
      <c r="K17" s="370">
        <f>IF(ISERR(J17/G17),"N/D",(J17/G17))</f>
        <v>0.30406182983604196</v>
      </c>
      <c r="N17" s="359">
        <v>2015</v>
      </c>
      <c r="O17" s="9">
        <f t="shared" si="0"/>
        <v>5681039.8099999996</v>
      </c>
      <c r="P17" s="9">
        <f>IF(ISERR(H17*C17),"N/D",(H17*C17))</f>
        <v>1273078.4099999999</v>
      </c>
      <c r="Q17" s="9">
        <f>IF(ISERR(J17*C17),"N/D",(J17*C17))</f>
        <v>1727387.36</v>
      </c>
    </row>
    <row r="18" spans="2:17" ht="15.75" thickBot="1" x14ac:dyDescent="0.3">
      <c r="F18" s="91" t="s">
        <v>75</v>
      </c>
      <c r="G18" s="103"/>
      <c r="N18" s="19" t="s">
        <v>261</v>
      </c>
      <c r="O18" s="33">
        <f>O17/O4-1</f>
        <v>0.62461296184437853</v>
      </c>
      <c r="P18" s="33">
        <f>P17/P8-1</f>
        <v>1.841924674064717</v>
      </c>
      <c r="Q18" s="33">
        <f>Q17/Q8-1</f>
        <v>1.0628831168024502</v>
      </c>
    </row>
    <row r="19" spans="2:17" x14ac:dyDescent="0.25">
      <c r="N19" s="91" t="s">
        <v>74</v>
      </c>
    </row>
    <row r="23" spans="2:17" ht="15.75" thickBot="1" x14ac:dyDescent="0.3"/>
    <row r="24" spans="2:17" x14ac:dyDescent="0.25">
      <c r="F24" s="291"/>
      <c r="G24" s="292"/>
      <c r="H24" s="292"/>
      <c r="I24" s="292"/>
      <c r="J24" s="292"/>
      <c r="K24" s="292"/>
      <c r="L24" s="293"/>
    </row>
    <row r="25" spans="2:17" x14ac:dyDescent="0.25">
      <c r="F25" s="36"/>
      <c r="G25" s="35"/>
      <c r="H25" s="35"/>
      <c r="I25" s="35"/>
      <c r="J25" s="35"/>
      <c r="K25" s="35"/>
      <c r="L25" s="294"/>
    </row>
    <row r="26" spans="2:17" x14ac:dyDescent="0.25">
      <c r="F26" s="36"/>
      <c r="G26" s="35"/>
      <c r="H26" s="35"/>
      <c r="I26" s="35"/>
      <c r="J26" s="35"/>
      <c r="K26" s="35"/>
      <c r="L26" s="294"/>
    </row>
    <row r="27" spans="2:17" x14ac:dyDescent="0.25">
      <c r="F27" s="36"/>
      <c r="G27" s="35"/>
      <c r="H27" s="295" t="s">
        <v>222</v>
      </c>
      <c r="I27" s="35"/>
      <c r="J27" s="35"/>
      <c r="K27" s="35"/>
      <c r="L27" s="294"/>
    </row>
    <row r="28" spans="2:17" x14ac:dyDescent="0.25">
      <c r="F28" s="36"/>
      <c r="G28" s="35"/>
      <c r="H28" s="35"/>
      <c r="I28" s="35"/>
      <c r="J28" s="35"/>
      <c r="K28" s="35"/>
      <c r="L28" s="294"/>
    </row>
    <row r="29" spans="2:17" x14ac:dyDescent="0.25">
      <c r="F29" s="36"/>
      <c r="G29" s="35"/>
      <c r="H29" s="35"/>
      <c r="I29" s="35"/>
      <c r="J29" s="35"/>
      <c r="K29" s="35"/>
      <c r="L29" s="294"/>
    </row>
    <row r="30" spans="2:17" x14ac:dyDescent="0.25">
      <c r="F30" s="36"/>
      <c r="G30" s="35"/>
      <c r="H30" s="35"/>
      <c r="I30" s="35"/>
      <c r="J30" s="35"/>
      <c r="K30" s="35"/>
      <c r="L30" s="294"/>
    </row>
    <row r="31" spans="2:17" x14ac:dyDescent="0.25">
      <c r="F31" s="36"/>
      <c r="G31" s="35"/>
      <c r="H31" s="35"/>
      <c r="I31" s="35"/>
      <c r="J31" s="35"/>
      <c r="K31" s="35"/>
      <c r="L31" s="294"/>
    </row>
    <row r="32" spans="2:17" ht="15.75" thickBot="1" x14ac:dyDescent="0.3">
      <c r="F32" s="37"/>
      <c r="G32" s="148"/>
      <c r="H32" s="148"/>
      <c r="I32" s="148"/>
      <c r="J32" s="148"/>
      <c r="K32" s="148"/>
      <c r="L32" s="296"/>
    </row>
  </sheetData>
  <mergeCells count="3">
    <mergeCell ref="I1:K1"/>
    <mergeCell ref="B2:C2"/>
    <mergeCell ref="O2:Q2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0"/>
  <sheetViews>
    <sheetView topLeftCell="K1" workbookViewId="0">
      <selection activeCell="R19" sqref="R19"/>
    </sheetView>
  </sheetViews>
  <sheetFormatPr defaultRowHeight="15" x14ac:dyDescent="0.25"/>
  <cols>
    <col min="1" max="2" width="9.140625" style="1"/>
    <col min="3" max="3" width="16.7109375" style="1" bestFit="1" customWidth="1"/>
    <col min="4" max="6" width="9.140625" style="1"/>
    <col min="7" max="7" width="11.85546875" style="1" bestFit="1" customWidth="1"/>
    <col min="8" max="8" width="11.42578125" style="1" customWidth="1"/>
    <col min="9" max="9" width="14.140625" style="1" customWidth="1"/>
    <col min="10" max="10" width="14" style="1" customWidth="1"/>
    <col min="11" max="11" width="15.42578125" style="1" customWidth="1"/>
    <col min="12" max="12" width="15.85546875" style="1" customWidth="1"/>
    <col min="13" max="13" width="11.140625" style="1" customWidth="1"/>
    <col min="14" max="14" width="12.42578125" style="1" customWidth="1"/>
    <col min="15" max="17" width="9.140625" style="1"/>
    <col min="18" max="18" width="26.28515625" style="1" bestFit="1" customWidth="1"/>
    <col min="19" max="19" width="16.42578125" style="1" customWidth="1"/>
    <col min="20" max="20" width="21" style="1" customWidth="1"/>
    <col min="21" max="21" width="16.42578125" style="1" customWidth="1"/>
    <col min="22" max="22" width="17.28515625" style="1" customWidth="1"/>
    <col min="23" max="16384" width="9.140625" style="1"/>
  </cols>
  <sheetData>
    <row r="1" spans="2:23" x14ac:dyDescent="0.25">
      <c r="J1" s="406" t="s">
        <v>298</v>
      </c>
      <c r="K1" s="406"/>
      <c r="L1" s="406"/>
    </row>
    <row r="2" spans="2:23" ht="16.5" thickBot="1" x14ac:dyDescent="0.3">
      <c r="B2" s="406"/>
      <c r="C2" s="406"/>
      <c r="S2" s="466" t="s">
        <v>54</v>
      </c>
      <c r="T2" s="466"/>
      <c r="U2" s="466"/>
      <c r="V2" s="466"/>
      <c r="W2" s="466"/>
    </row>
    <row r="3" spans="2:23" ht="34.5" thickBot="1" x14ac:dyDescent="0.3">
      <c r="B3" s="17" t="s">
        <v>14</v>
      </c>
      <c r="C3" s="18" t="s">
        <v>15</v>
      </c>
      <c r="G3" s="14" t="s">
        <v>16</v>
      </c>
      <c r="H3" s="15" t="s">
        <v>17</v>
      </c>
      <c r="I3" s="15" t="s">
        <v>18</v>
      </c>
      <c r="J3" s="15" t="s">
        <v>19</v>
      </c>
      <c r="K3" s="15" t="s">
        <v>20</v>
      </c>
      <c r="L3" s="15" t="s">
        <v>21</v>
      </c>
      <c r="M3" s="15" t="s">
        <v>22</v>
      </c>
      <c r="N3" s="16" t="s">
        <v>23</v>
      </c>
      <c r="R3" s="14" t="s">
        <v>16</v>
      </c>
      <c r="S3" s="15" t="s">
        <v>24</v>
      </c>
      <c r="T3" s="15" t="s">
        <v>25</v>
      </c>
      <c r="U3" s="15" t="s">
        <v>26</v>
      </c>
      <c r="V3" s="16" t="s">
        <v>27</v>
      </c>
    </row>
    <row r="4" spans="2:23" x14ac:dyDescent="0.25">
      <c r="B4" s="12">
        <v>2002</v>
      </c>
      <c r="C4" s="297">
        <v>2.7489623781421604</v>
      </c>
      <c r="G4" s="10">
        <v>2002</v>
      </c>
      <c r="H4" s="9">
        <f>VLOOKUP($J$1&amp;G4,[1]RCL!$A:$J,7,FALSE)</f>
        <v>2343510.69</v>
      </c>
      <c r="I4" s="9" t="e">
        <f>IF(VLOOKUP($J$1&amp;G4,[1]Educação!$A:$O,13,FALSE)="","N/D",VLOOKUP($J$1&amp;G4,[1]Educação!$A:$O,13,FALSE))</f>
        <v>#N/A</v>
      </c>
      <c r="J4" s="9" t="s">
        <v>86</v>
      </c>
      <c r="K4" s="9" t="s">
        <v>86</v>
      </c>
      <c r="L4" s="9" t="s">
        <v>86</v>
      </c>
      <c r="M4" s="9" t="s">
        <v>86</v>
      </c>
      <c r="N4" s="9" t="s">
        <v>86</v>
      </c>
      <c r="R4" s="10">
        <v>2002</v>
      </c>
      <c r="S4" s="9">
        <f>H4*C4</f>
        <v>6442222.7195839752</v>
      </c>
      <c r="T4" s="9" t="s">
        <v>86</v>
      </c>
      <c r="U4" s="9" t="s">
        <v>86</v>
      </c>
      <c r="V4" s="9" t="s">
        <v>86</v>
      </c>
    </row>
    <row r="5" spans="2:23" x14ac:dyDescent="0.25">
      <c r="B5" s="12">
        <v>2003</v>
      </c>
      <c r="C5" s="297">
        <v>2.4094467218747524</v>
      </c>
      <c r="G5" s="10">
        <v>2003</v>
      </c>
      <c r="H5" s="9">
        <f>VLOOKUP($J$1&amp;G5,[1]RCL!$A:$J,7,FALSE)</f>
        <v>2516885.1</v>
      </c>
      <c r="I5" s="9" t="e">
        <f>IF(VLOOKUP($J$1&amp;G5,[1]Educação!$A:$O,13,FALSE)="","N/D",VLOOKUP($J$1&amp;G5,[1]Educação!$A:$O,13,FALSE))</f>
        <v>#N/A</v>
      </c>
      <c r="J5" s="9" t="s">
        <v>86</v>
      </c>
      <c r="K5" s="9" t="s">
        <v>86</v>
      </c>
      <c r="L5" s="9" t="s">
        <v>86</v>
      </c>
      <c r="M5" s="9" t="s">
        <v>86</v>
      </c>
      <c r="N5" s="9" t="s">
        <v>86</v>
      </c>
      <c r="R5" s="10">
        <v>2003</v>
      </c>
      <c r="S5" s="9">
        <f t="shared" ref="S5:S17" si="0">H5*C5</f>
        <v>6064300.553530409</v>
      </c>
      <c r="T5" s="9" t="s">
        <v>86</v>
      </c>
      <c r="U5" s="9" t="s">
        <v>86</v>
      </c>
      <c r="V5" s="9" t="s">
        <v>86</v>
      </c>
    </row>
    <row r="6" spans="2:23" x14ac:dyDescent="0.25">
      <c r="B6" s="12">
        <v>2004</v>
      </c>
      <c r="C6" s="297">
        <v>2.2361026832270166</v>
      </c>
      <c r="G6" s="10">
        <v>2004</v>
      </c>
      <c r="H6" s="9">
        <f>VLOOKUP($J$1&amp;G6,[1]RCL!$A:$J,7,FALSE)</f>
        <v>3104877.2800000003</v>
      </c>
      <c r="I6" s="9" t="e">
        <f>IF(VLOOKUP($J$1&amp;G6,[1]Educação!$A:$O,13,FALSE)="","N/D",VLOOKUP($J$1&amp;G6,[1]Educação!$A:$O,13,FALSE))</f>
        <v>#N/A</v>
      </c>
      <c r="J6" s="9" t="s">
        <v>86</v>
      </c>
      <c r="K6" s="9" t="s">
        <v>86</v>
      </c>
      <c r="L6" s="9" t="s">
        <v>86</v>
      </c>
      <c r="M6" s="9" t="s">
        <v>86</v>
      </c>
      <c r="N6" s="9" t="s">
        <v>86</v>
      </c>
      <c r="R6" s="10">
        <v>2004</v>
      </c>
      <c r="S6" s="9">
        <f t="shared" si="0"/>
        <v>6942824.4168986017</v>
      </c>
      <c r="T6" s="9" t="s">
        <v>86</v>
      </c>
      <c r="U6" s="9" t="s">
        <v>86</v>
      </c>
      <c r="V6" s="9" t="s">
        <v>86</v>
      </c>
    </row>
    <row r="7" spans="2:23" x14ac:dyDescent="0.25">
      <c r="B7" s="12">
        <v>2005</v>
      </c>
      <c r="C7" s="297">
        <v>2.0814271533541455</v>
      </c>
      <c r="G7" s="10">
        <v>2005</v>
      </c>
      <c r="H7" s="9">
        <f>VLOOKUP($J$1&amp;G7,[1]RCL!$A:$J,7,FALSE)</f>
        <v>3976367.9899999998</v>
      </c>
      <c r="I7" s="9" t="e">
        <f>IF(VLOOKUP($J$1&amp;G7,[1]Educação!$A:$O,13,FALSE)="","N/D",VLOOKUP($J$1&amp;G7,[1]Educação!$A:$O,13,FALSE))</f>
        <v>#N/A</v>
      </c>
      <c r="J7" s="9" t="s">
        <v>86</v>
      </c>
      <c r="K7" s="9" t="s">
        <v>86</v>
      </c>
      <c r="L7" s="9" t="s">
        <v>86</v>
      </c>
      <c r="M7" s="9" t="s">
        <v>86</v>
      </c>
      <c r="N7" s="9" t="s">
        <v>86</v>
      </c>
      <c r="R7" s="10">
        <v>2005</v>
      </c>
      <c r="S7" s="9">
        <f t="shared" si="0"/>
        <v>8276520.3061142452</v>
      </c>
      <c r="T7" s="9" t="s">
        <v>86</v>
      </c>
      <c r="U7" s="9" t="s">
        <v>86</v>
      </c>
      <c r="V7" s="9" t="s">
        <v>86</v>
      </c>
    </row>
    <row r="8" spans="2:23" x14ac:dyDescent="0.25">
      <c r="B8" s="12">
        <v>2006</v>
      </c>
      <c r="C8" s="297">
        <v>1.9493713916823237</v>
      </c>
      <c r="G8" s="10">
        <v>2006</v>
      </c>
      <c r="H8" s="9">
        <f>VLOOKUP($J$1&amp;G8,[1]RCL!$A:$J,7,FALSE)</f>
        <v>4362880.7699999996</v>
      </c>
      <c r="I8" s="9">
        <f>IF(VLOOKUP($J$1&amp;G8,[1]Educação!$A:$O,13,FALSE)="","N/D",VLOOKUP($J$1&amp;G8,[1]Educação!$A:$O,13,FALSE))</f>
        <v>796632.18</v>
      </c>
      <c r="J8" s="3">
        <f t="shared" ref="J8:J17" si="1">I8/H8</f>
        <v>0.18259315851072414</v>
      </c>
      <c r="K8" s="9">
        <f>VLOOKUP($J$1&amp;G8,[1]Educação!$A:$O,14,FALSE)</f>
        <v>12362</v>
      </c>
      <c r="L8" s="3">
        <f t="shared" ref="L8:L17" si="2">K8/H8</f>
        <v>2.8334489645014988E-3</v>
      </c>
      <c r="M8" s="9">
        <f>VLOOKUP($J$1&amp;G8,[1]Educação!$A:$O,15,FALSE)</f>
        <v>229798.93</v>
      </c>
      <c r="N8" s="3">
        <f t="shared" ref="N8:N17" si="3">M8/H8</f>
        <v>5.2671375202398674E-2</v>
      </c>
      <c r="R8" s="10">
        <v>2006</v>
      </c>
      <c r="S8" s="9">
        <f t="shared" si="0"/>
        <v>8504874.9583589472</v>
      </c>
      <c r="T8" s="9">
        <f t="shared" ref="T8:T17" si="4">I8*C8</f>
        <v>1552931.9813855235</v>
      </c>
      <c r="U8" s="9">
        <f t="shared" ref="U8:U17" si="5">K8*C8</f>
        <v>24098.129143976887</v>
      </c>
      <c r="V8" s="9">
        <f t="shared" ref="V8:V17" si="6">M8*C8</f>
        <v>447963.45998120884</v>
      </c>
    </row>
    <row r="9" spans="2:23" x14ac:dyDescent="0.25">
      <c r="B9" s="12">
        <v>2007</v>
      </c>
      <c r="C9" s="297">
        <v>1.8314440140359667</v>
      </c>
      <c r="G9" s="10">
        <v>2007</v>
      </c>
      <c r="H9" s="9">
        <f>VLOOKUP($J$1&amp;G9,[1]RCL!$A:$J,7,FALSE)</f>
        <v>5097678.62</v>
      </c>
      <c r="I9" s="9">
        <f>IF(VLOOKUP($J$1&amp;G9,[1]Educação!$A:$O,13,FALSE)="","N/D",VLOOKUP($J$1&amp;G9,[1]Educação!$A:$O,13,FALSE))</f>
        <v>1111316.32</v>
      </c>
      <c r="J9" s="3">
        <f t="shared" si="1"/>
        <v>0.21800439039838884</v>
      </c>
      <c r="K9" s="9">
        <f>VLOOKUP($J$1&amp;G9,[1]Educação!$A:$O,14,FALSE)</f>
        <v>60913</v>
      </c>
      <c r="L9" s="3">
        <f t="shared" si="2"/>
        <v>1.1949164421824615E-2</v>
      </c>
      <c r="M9" s="9">
        <f>VLOOKUP($J$1&amp;G9,[1]Educação!$A:$O,15,FALSE)</f>
        <v>668513.87</v>
      </c>
      <c r="N9" s="3">
        <f t="shared" si="3"/>
        <v>0.13114084269204088</v>
      </c>
      <c r="R9" s="10">
        <v>2007</v>
      </c>
      <c r="S9" s="9">
        <f t="shared" si="0"/>
        <v>9336112.9940781277</v>
      </c>
      <c r="T9" s="9">
        <f t="shared" si="4"/>
        <v>2035313.6219644789</v>
      </c>
      <c r="U9" s="9">
        <f t="shared" si="5"/>
        <v>111558.74922697284</v>
      </c>
      <c r="V9" s="9">
        <f t="shared" si="6"/>
        <v>1224345.7255115183</v>
      </c>
    </row>
    <row r="10" spans="2:23" x14ac:dyDescent="0.25">
      <c r="B10" s="12">
        <v>2008</v>
      </c>
      <c r="C10" s="297">
        <v>1.6836444025078505</v>
      </c>
      <c r="G10" s="10">
        <v>2008</v>
      </c>
      <c r="H10" s="9">
        <f>VLOOKUP($J$1&amp;G10,[1]RCL!$A:$J,7,FALSE)</f>
        <v>5946924.8300000001</v>
      </c>
      <c r="I10" s="9">
        <f>IF(VLOOKUP($J$1&amp;G10,[1]Educação!$A:$O,13,FALSE)="","N/D",VLOOKUP($J$1&amp;G10,[1]Educação!$A:$O,13,FALSE))</f>
        <v>1293807.73</v>
      </c>
      <c r="J10" s="3">
        <f t="shared" si="1"/>
        <v>0.21755911954246107</v>
      </c>
      <c r="K10" s="9">
        <f>VLOOKUP($J$1&amp;G10,[1]Educação!$A:$O,14,FALSE)</f>
        <v>121426.6</v>
      </c>
      <c r="L10" s="3">
        <f t="shared" si="2"/>
        <v>2.0418384874725245E-2</v>
      </c>
      <c r="M10" s="9">
        <f>VLOOKUP($J$1&amp;G10,[1]Educação!$A:$O,15,FALSE)</f>
        <v>876124.43</v>
      </c>
      <c r="N10" s="3">
        <f t="shared" si="3"/>
        <v>0.14732394557608694</v>
      </c>
      <c r="R10" s="10">
        <v>2008</v>
      </c>
      <c r="S10" s="9">
        <f t="shared" si="0"/>
        <v>10012506.702164451</v>
      </c>
      <c r="T10" s="9">
        <f t="shared" si="4"/>
        <v>2178312.1425358886</v>
      </c>
      <c r="U10" s="9">
        <f t="shared" si="5"/>
        <v>204439.21540555978</v>
      </c>
      <c r="V10" s="9">
        <f t="shared" si="6"/>
        <v>1475081.9924698812</v>
      </c>
    </row>
    <row r="11" spans="2:23" x14ac:dyDescent="0.25">
      <c r="B11" s="12">
        <v>2009</v>
      </c>
      <c r="C11" s="297">
        <v>1.5689029555528637</v>
      </c>
      <c r="G11" s="10">
        <v>2009</v>
      </c>
      <c r="H11" s="9">
        <f>VLOOKUP($J$1&amp;G11,[1]RCL!$A:$J,7,FALSE)</f>
        <v>6343068.4700000007</v>
      </c>
      <c r="I11" s="9">
        <f>IF(VLOOKUP($J$1&amp;G11,[1]Educação!$A:$O,13,FALSE)="","N/D",VLOOKUP($J$1&amp;G11,[1]Educação!$A:$O,13,FALSE))</f>
        <v>1502464.94</v>
      </c>
      <c r="J11" s="3">
        <f t="shared" si="1"/>
        <v>0.23686721136718233</v>
      </c>
      <c r="K11" s="9">
        <f>VLOOKUP($J$1&amp;G11,[1]Educação!$A:$O,14,FALSE)</f>
        <v>64102.19</v>
      </c>
      <c r="L11" s="3">
        <f t="shared" si="2"/>
        <v>1.0105864425581392E-2</v>
      </c>
      <c r="M11" s="9">
        <f>VLOOKUP($J$1&amp;G11,[1]Educação!$A:$O,15,FALSE)</f>
        <v>829957.36</v>
      </c>
      <c r="N11" s="3">
        <f t="shared" si="3"/>
        <v>0.13084477393320648</v>
      </c>
      <c r="R11" s="10">
        <v>2009</v>
      </c>
      <c r="S11" s="9">
        <f t="shared" si="0"/>
        <v>9951658.8698571827</v>
      </c>
      <c r="T11" s="9">
        <f t="shared" si="4"/>
        <v>2357221.6849805559</v>
      </c>
      <c r="U11" s="9">
        <f t="shared" si="5"/>
        <v>100570.11534841123</v>
      </c>
      <c r="V11" s="9">
        <f t="shared" si="6"/>
        <v>1302122.5550868521</v>
      </c>
    </row>
    <row r="12" spans="2:23" x14ac:dyDescent="0.25">
      <c r="B12" s="12">
        <v>2010</v>
      </c>
      <c r="C12" s="297">
        <v>1.4470159097030877</v>
      </c>
      <c r="G12" s="10">
        <v>2010</v>
      </c>
      <c r="H12" s="9">
        <f>VLOOKUP($J$1&amp;G12,[1]RCL!$A:$J,7,FALSE)</f>
        <v>6871986.0600000005</v>
      </c>
      <c r="I12" s="9">
        <f>IF(VLOOKUP($J$1&amp;G12,[1]Educação!$A:$O,13,FALSE)="","N/D",VLOOKUP($J$1&amp;G12,[1]Educação!$A:$O,13,FALSE))</f>
        <v>1794544.47</v>
      </c>
      <c r="J12" s="3">
        <f t="shared" si="1"/>
        <v>0.26113913129794675</v>
      </c>
      <c r="K12" s="9">
        <f>VLOOKUP($J$1&amp;G12,[1]Educação!$A:$O,14,FALSE)</f>
        <v>36959.47</v>
      </c>
      <c r="L12" s="3">
        <f t="shared" si="2"/>
        <v>5.3782807004122473E-3</v>
      </c>
      <c r="M12" s="9">
        <f>VLOOKUP($J$1&amp;G12,[1]Educação!$A:$O,15,FALSE)</f>
        <v>965435.4</v>
      </c>
      <c r="N12" s="3">
        <f t="shared" si="3"/>
        <v>0.14048855622969642</v>
      </c>
      <c r="R12" s="10">
        <v>2010</v>
      </c>
      <c r="S12" s="9">
        <f t="shared" si="0"/>
        <v>9943873.1600778382</v>
      </c>
      <c r="T12" s="9">
        <f t="shared" si="4"/>
        <v>2596734.3987596952</v>
      </c>
      <c r="U12" s="9">
        <f t="shared" si="5"/>
        <v>53480.941104193982</v>
      </c>
      <c r="V12" s="9">
        <f t="shared" si="6"/>
        <v>1397000.3835905644</v>
      </c>
    </row>
    <row r="13" spans="2:23" x14ac:dyDescent="0.25">
      <c r="B13" s="12">
        <v>2011</v>
      </c>
      <c r="C13" s="297">
        <v>1.3358824193504284</v>
      </c>
      <c r="G13" s="10">
        <v>2011</v>
      </c>
      <c r="H13" s="9">
        <f>VLOOKUP($J$1&amp;G13,[1]RCL!$A:$J,7,FALSE)</f>
        <v>8532500.5899999999</v>
      </c>
      <c r="I13" s="9">
        <f>IF(VLOOKUP($J$1&amp;G13,[1]Educação!$A:$O,13,FALSE)="","N/D",VLOOKUP($J$1&amp;G13,[1]Educação!$A:$O,13,FALSE))</f>
        <v>2226428.91</v>
      </c>
      <c r="J13" s="3">
        <f t="shared" si="1"/>
        <v>0.26093510179294349</v>
      </c>
      <c r="K13" s="9">
        <f>VLOOKUP($J$1&amp;G13,[1]Educação!$A:$O,14,FALSE)</f>
        <v>378991.23</v>
      </c>
      <c r="L13" s="3">
        <f t="shared" si="2"/>
        <v>4.4417369328303792E-2</v>
      </c>
      <c r="M13" s="9">
        <f>VLOOKUP($J$1&amp;G13,[1]Educação!$A:$O,15,FALSE)</f>
        <v>1253291.03</v>
      </c>
      <c r="N13" s="3">
        <f t="shared" si="3"/>
        <v>0.14688437659984974</v>
      </c>
      <c r="R13" s="10">
        <v>2011</v>
      </c>
      <c r="S13" s="9">
        <f t="shared" si="0"/>
        <v>11398417.531278158</v>
      </c>
      <c r="T13" s="9">
        <f t="shared" si="4"/>
        <v>2974247.2388025373</v>
      </c>
      <c r="U13" s="9">
        <f t="shared" si="5"/>
        <v>506287.72124499461</v>
      </c>
      <c r="V13" s="9">
        <f t="shared" si="6"/>
        <v>1674249.4533065904</v>
      </c>
    </row>
    <row r="14" spans="2:23" x14ac:dyDescent="0.25">
      <c r="B14" s="12">
        <v>2012</v>
      </c>
      <c r="C14" s="297">
        <v>1.2390475364578954</v>
      </c>
      <c r="G14" s="10">
        <v>2012</v>
      </c>
      <c r="H14" s="9">
        <f>VLOOKUP($J$1&amp;G14,[1]RCL!$A:$J,7,FALSE)</f>
        <v>9236016.5099999998</v>
      </c>
      <c r="I14" s="9">
        <f>IF(VLOOKUP($J$1&amp;G14,[1]Educação!$A:$O,13,FALSE)="","N/D",VLOOKUP($J$1&amp;G14,[1]Educação!$A:$O,13,FALSE))</f>
        <v>2694270.29</v>
      </c>
      <c r="J14" s="3">
        <f t="shared" si="1"/>
        <v>0.29171345537146515</v>
      </c>
      <c r="K14" s="9">
        <f>VLOOKUP($J$1&amp;G14,[1]Educação!$A:$O,14,FALSE)</f>
        <v>488297.58</v>
      </c>
      <c r="L14" s="3">
        <f t="shared" si="2"/>
        <v>5.2868850924130711E-2</v>
      </c>
      <c r="M14" s="9">
        <f>VLOOKUP($J$1&amp;G14,[1]Educação!$A:$O,15,FALSE)</f>
        <v>895993.59</v>
      </c>
      <c r="N14" s="3">
        <f t="shared" si="3"/>
        <v>9.7010825936689457E-2</v>
      </c>
      <c r="R14" s="10">
        <v>2012</v>
      </c>
      <c r="S14" s="9">
        <f t="shared" si="0"/>
        <v>11443863.50339995</v>
      </c>
      <c r="T14" s="9">
        <f t="shared" si="4"/>
        <v>3338328.9653761997</v>
      </c>
      <c r="U14" s="9">
        <f t="shared" si="5"/>
        <v>605023.91355735215</v>
      </c>
      <c r="V14" s="9">
        <f t="shared" si="6"/>
        <v>1110178.6503715655</v>
      </c>
    </row>
    <row r="15" spans="2:23" x14ac:dyDescent="0.25">
      <c r="B15" s="12">
        <v>2013</v>
      </c>
      <c r="C15" s="297">
        <v>1.1538153067850159</v>
      </c>
      <c r="G15" s="10">
        <v>2013</v>
      </c>
      <c r="H15" s="9">
        <f>VLOOKUP($J$1&amp;G15,[1]RCL!$A:$J,7,FALSE)</f>
        <v>9829249.9499999993</v>
      </c>
      <c r="I15" s="9">
        <f>IF(VLOOKUP($J$1&amp;G15,[1]Educação!$A:$O,13,FALSE)="","N/D",VLOOKUP($J$1&amp;G15,[1]Educação!$A:$O,13,FALSE))</f>
        <v>2512777.14</v>
      </c>
      <c r="J15" s="3">
        <f t="shared" si="1"/>
        <v>0.25564281636769248</v>
      </c>
      <c r="K15" s="9">
        <f>VLOOKUP($J$1&amp;G15,[1]Educação!$A:$O,14,FALSE)</f>
        <v>455711</v>
      </c>
      <c r="L15" s="3">
        <f t="shared" si="2"/>
        <v>4.636274408710097E-2</v>
      </c>
      <c r="M15" s="9">
        <f>VLOOKUP($J$1&amp;G15,[1]Educação!$A:$O,15,FALSE)</f>
        <v>1249383.68</v>
      </c>
      <c r="N15" s="3">
        <f t="shared" si="3"/>
        <v>0.1271087505512056</v>
      </c>
      <c r="R15" s="10">
        <v>2013</v>
      </c>
      <c r="S15" s="9">
        <f t="shared" si="0"/>
        <v>11341139.046525851</v>
      </c>
      <c r="T15" s="9">
        <f t="shared" si="4"/>
        <v>2899280.726671475</v>
      </c>
      <c r="U15" s="9">
        <f t="shared" si="5"/>
        <v>525806.32727030641</v>
      </c>
      <c r="V15" s="9">
        <f t="shared" si="6"/>
        <v>1441558.0140313921</v>
      </c>
    </row>
    <row r="16" spans="2:23" x14ac:dyDescent="0.25">
      <c r="B16" s="12">
        <v>2014</v>
      </c>
      <c r="C16" s="297">
        <v>1.0797016631244614</v>
      </c>
      <c r="G16" s="358">
        <v>2014</v>
      </c>
      <c r="H16" s="23">
        <f>VLOOKUP($J$1&amp;G16,[1]RCL!$A:$J,7,FALSE)</f>
        <v>11051294.67</v>
      </c>
      <c r="I16" s="23">
        <f>IF(VLOOKUP($J$1&amp;G16,[1]Educação!$A:$O,13,FALSE)="","N/D",VLOOKUP($J$1&amp;G16,[1]Educação!$A:$O,13,FALSE))</f>
        <v>3221065.14</v>
      </c>
      <c r="J16" s="149">
        <f t="shared" si="1"/>
        <v>0.29146495828619512</v>
      </c>
      <c r="K16" s="23">
        <f>VLOOKUP($J$1&amp;G16,[1]Educação!$A:$O,14,FALSE)</f>
        <v>276005.08</v>
      </c>
      <c r="L16" s="149">
        <f t="shared" si="2"/>
        <v>2.4974909116236607E-2</v>
      </c>
      <c r="M16" s="23">
        <f>VLOOKUP($J$1&amp;G16,[1]Educação!$A:$O,15,FALSE)</f>
        <v>1462617.84</v>
      </c>
      <c r="N16" s="149">
        <f t="shared" si="3"/>
        <v>0.1323480989037821</v>
      </c>
      <c r="R16" s="10">
        <v>2014</v>
      </c>
      <c r="S16" s="9">
        <f t="shared" si="0"/>
        <v>11932101.234877495</v>
      </c>
      <c r="T16" s="9">
        <f t="shared" si="4"/>
        <v>3477789.3886902262</v>
      </c>
      <c r="U16" s="9">
        <f t="shared" si="5"/>
        <v>298003.14390680002</v>
      </c>
      <c r="V16" s="9">
        <f t="shared" si="6"/>
        <v>1579190.9143635074</v>
      </c>
    </row>
    <row r="17" spans="2:22" ht="15.75" thickBot="1" x14ac:dyDescent="0.3">
      <c r="B17" s="13">
        <v>2015</v>
      </c>
      <c r="C17" s="298">
        <v>1</v>
      </c>
      <c r="G17" s="368">
        <v>2015</v>
      </c>
      <c r="H17" s="369">
        <f>VLOOKUP($J$1&amp;G17,[1]RCL!$A:$J,7,FALSE)</f>
        <v>11456918.83</v>
      </c>
      <c r="I17" s="369">
        <f>IF(VLOOKUP($J$1&amp;G17,[1]Educação!$A:$O,13,FALSE)="","N/D",VLOOKUP($J$1&amp;G17,[1]Educação!$A:$O,13,FALSE))</f>
        <v>3322984.29</v>
      </c>
      <c r="J17" s="370">
        <f t="shared" si="1"/>
        <v>0.29004170661476181</v>
      </c>
      <c r="K17" s="369">
        <f>VLOOKUP($J$1&amp;G17,[1]Educação!$A:$O,14,FALSE)</f>
        <v>70300</v>
      </c>
      <c r="L17" s="370">
        <f t="shared" si="2"/>
        <v>6.1360302052519645E-3</v>
      </c>
      <c r="M17" s="369">
        <f>VLOOKUP($J$1&amp;G17,[1]Educação!$A:$O,15,FALSE)</f>
        <v>1273078.4099999999</v>
      </c>
      <c r="N17" s="370">
        <f t="shared" si="3"/>
        <v>0.11111874221072751</v>
      </c>
      <c r="R17" s="359">
        <v>2015</v>
      </c>
      <c r="S17" s="9">
        <f t="shared" si="0"/>
        <v>11456918.83</v>
      </c>
      <c r="T17" s="9">
        <f t="shared" si="4"/>
        <v>3322984.29</v>
      </c>
      <c r="U17" s="9">
        <f t="shared" si="5"/>
        <v>70300</v>
      </c>
      <c r="V17" s="9">
        <f t="shared" si="6"/>
        <v>1273078.4099999999</v>
      </c>
    </row>
    <row r="18" spans="2:22" ht="15.75" thickBot="1" x14ac:dyDescent="0.3">
      <c r="G18" s="91" t="s">
        <v>75</v>
      </c>
      <c r="R18" s="19" t="s">
        <v>261</v>
      </c>
      <c r="S18" s="33">
        <f>S17/S4-1</f>
        <v>0.77841085735388282</v>
      </c>
      <c r="T18" s="33">
        <f>IFERROR((T17/T8-1),"N/D")</f>
        <v>1.1398131597722903</v>
      </c>
      <c r="U18" s="33">
        <f>U17/U8-1</f>
        <v>1.9172389101238947</v>
      </c>
      <c r="V18" s="34">
        <f>V17/V8-1</f>
        <v>1.841924674064717</v>
      </c>
    </row>
    <row r="19" spans="2:22" x14ac:dyDescent="0.25">
      <c r="R19" s="91" t="s">
        <v>74</v>
      </c>
    </row>
    <row r="20" spans="2:22" x14ac:dyDescent="0.25">
      <c r="R20" s="136"/>
    </row>
  </sheetData>
  <mergeCells count="3">
    <mergeCell ref="J1:L1"/>
    <mergeCell ref="B2:C2"/>
    <mergeCell ref="S2:W2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K9" sqref="K9"/>
    </sheetView>
  </sheetViews>
  <sheetFormatPr defaultRowHeight="15" x14ac:dyDescent="0.25"/>
  <cols>
    <col min="1" max="1" width="20.28515625" style="1" bestFit="1" customWidth="1"/>
    <col min="2" max="2" width="9.140625" style="1"/>
    <col min="3" max="4" width="13.28515625" style="1" bestFit="1" customWidth="1"/>
    <col min="5" max="9" width="10.140625" style="1" bestFit="1" customWidth="1"/>
    <col min="10" max="10" width="10.140625" style="1" customWidth="1"/>
    <col min="11" max="11" width="10.140625" style="1" bestFit="1" customWidth="1"/>
    <col min="12" max="16384" width="9.140625" style="1"/>
  </cols>
  <sheetData>
    <row r="2" spans="1:11" x14ac:dyDescent="0.25">
      <c r="D2" s="406" t="s">
        <v>298</v>
      </c>
      <c r="E2" s="406"/>
      <c r="F2" s="406"/>
      <c r="G2" s="406"/>
      <c r="H2" s="406"/>
      <c r="I2" s="406"/>
      <c r="J2" s="406"/>
      <c r="K2" s="406"/>
    </row>
    <row r="3" spans="1:11" x14ac:dyDescent="0.25">
      <c r="C3" s="1">
        <v>2007</v>
      </c>
      <c r="D3" s="2">
        <v>2008</v>
      </c>
      <c r="E3" s="2">
        <v>2009</v>
      </c>
      <c r="F3" s="2">
        <v>2010</v>
      </c>
      <c r="G3" s="2">
        <v>2011</v>
      </c>
      <c r="H3" s="2">
        <v>2012</v>
      </c>
      <c r="I3" s="2">
        <v>2013</v>
      </c>
      <c r="J3" s="357">
        <v>2014</v>
      </c>
      <c r="K3" s="2">
        <v>2015</v>
      </c>
    </row>
    <row r="4" spans="1:11" x14ac:dyDescent="0.25">
      <c r="A4" s="1" t="s">
        <v>28</v>
      </c>
      <c r="C4" s="22">
        <f>VLOOKUP($D$2&amp;C3,[1]Educação!$A:$O,6,FALSE)</f>
        <v>882603.98</v>
      </c>
      <c r="D4" s="22">
        <f>VLOOKUP($D$2&amp;D3,[1]Educação!$A:$O,6,FALSE)</f>
        <v>1059132.06</v>
      </c>
      <c r="E4" s="22">
        <f>VLOOKUP($D$2&amp;E3,[1]Educação!$A:$O,6,FALSE)</f>
        <v>1038539.04</v>
      </c>
      <c r="F4" s="22">
        <f>VLOOKUP($D$2&amp;F3,[1]Educação!$A:$O,6,FALSE)</f>
        <v>1114004.67</v>
      </c>
      <c r="G4" s="22">
        <f>VLOOKUP($D$2&amp;G3,[1]Educação!$A:$O,6,FALSE)</f>
        <v>1310082.33</v>
      </c>
      <c r="H4" s="22">
        <f>VLOOKUP($D$2&amp;H3,[1]Educação!$A:$O,6,FALSE)</f>
        <v>1421999.78</v>
      </c>
      <c r="I4" s="22">
        <f>VLOOKUP($D$2&amp;I3,[1]Educação!$A:$O,6,FALSE)</f>
        <v>1550526.13</v>
      </c>
      <c r="J4" s="22">
        <f>VLOOKUP($D$2&amp;J3,[1]Educação!$A:$O,6,FALSE)</f>
        <v>1689263.12</v>
      </c>
      <c r="K4" s="22">
        <f>VLOOKUP($D$2&amp;K3,[1]Educação!$A:$O,6,FALSE)</f>
        <v>1781902.94</v>
      </c>
    </row>
    <row r="8" spans="1:11" x14ac:dyDescent="0.25">
      <c r="C8" s="88"/>
      <c r="D8" s="88"/>
      <c r="E8" s="88" t="e">
        <f>VLOOKUP($D$2&amp;E3,[5]Educação!$A:$O,6,FALSE)</f>
        <v>#N/A</v>
      </c>
      <c r="F8" s="88" t="e">
        <f>VLOOKUP($D$2&amp;F3,[5]Educação!$A:$O,6,FALSE)</f>
        <v>#N/A</v>
      </c>
      <c r="G8" s="88" t="e">
        <f>VLOOKUP($D$2&amp;G3,[5]Educação!$A:$O,6,FALSE)</f>
        <v>#N/A</v>
      </c>
      <c r="H8" s="88" t="e">
        <f>VLOOKUP($D$2&amp;H3,[5]Educação!$A:$O,6,FALSE)</f>
        <v>#N/A</v>
      </c>
      <c r="I8" s="88" t="e">
        <f>VLOOKUP($D$2&amp;I3,[5]Educação!$A:$O,6,FALSE)</f>
        <v>#N/A</v>
      </c>
      <c r="J8" s="88"/>
      <c r="K8" s="88" t="e">
        <f>VLOOKUP($D$2&amp;K3,[5]Educação!$A:$O,6,FALSE)</f>
        <v>#N/A</v>
      </c>
    </row>
    <row r="19" spans="4:4" x14ac:dyDescent="0.25">
      <c r="D19" s="1" t="s">
        <v>4</v>
      </c>
    </row>
  </sheetData>
  <mergeCells count="1">
    <mergeCell ref="D2:K2"/>
  </mergeCells>
  <pageMargins left="0.511811024" right="0.511811024" top="0.78740157499999996" bottom="0.78740157499999996" header="0.31496062000000002" footer="0.3149606200000000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J4" sqref="J4"/>
    </sheetView>
  </sheetViews>
  <sheetFormatPr defaultRowHeight="15" x14ac:dyDescent="0.25"/>
  <cols>
    <col min="1" max="1" width="24" style="1" bestFit="1" customWidth="1"/>
    <col min="2" max="16384" width="9.140625" style="1"/>
  </cols>
  <sheetData>
    <row r="2" spans="1:11" x14ac:dyDescent="0.25">
      <c r="D2" s="406" t="s">
        <v>298</v>
      </c>
      <c r="E2" s="406"/>
      <c r="F2" s="406"/>
      <c r="G2" s="406"/>
      <c r="H2" s="406"/>
      <c r="I2" s="406"/>
      <c r="J2" s="406"/>
      <c r="K2" s="406"/>
    </row>
    <row r="3" spans="1:11" x14ac:dyDescent="0.25">
      <c r="C3" s="1">
        <v>2007</v>
      </c>
      <c r="D3" s="2">
        <v>2008</v>
      </c>
      <c r="E3" s="2">
        <v>2009</v>
      </c>
      <c r="F3" s="2">
        <v>2010</v>
      </c>
      <c r="G3" s="2">
        <v>2011</v>
      </c>
      <c r="H3" s="2">
        <v>2012</v>
      </c>
      <c r="I3" s="2">
        <v>2013</v>
      </c>
      <c r="J3" s="357">
        <v>2014</v>
      </c>
      <c r="K3" s="2">
        <v>2015</v>
      </c>
    </row>
    <row r="4" spans="1:11" x14ac:dyDescent="0.25">
      <c r="A4" s="1" t="s">
        <v>5</v>
      </c>
      <c r="C4" s="3">
        <f>VLOOKUP($D$2&amp;C3,[1]Educação!$A:$O,10,FALSE)</f>
        <v>4.0600003865833463E-2</v>
      </c>
      <c r="D4" s="3">
        <f>VLOOKUP($D$2&amp;D3,[1]Educação!$A:$O,10,FALSE)</f>
        <v>3.6643494674309079E-2</v>
      </c>
      <c r="E4" s="3">
        <f>VLOOKUP($D$2&amp;E3,[1]Educação!$A:$O,10,FALSE)</f>
        <v>3.9787880771434456E-2</v>
      </c>
      <c r="F4" s="3">
        <f>VLOOKUP($D$2&amp;F3,[1]Educação!$A:$O,10,FALSE)</f>
        <v>2.5277865307333048E-2</v>
      </c>
      <c r="G4" s="3">
        <f>VLOOKUP($D$2&amp;G3,[1]Educação!$A:$O,10,FALSE)</f>
        <v>3.6329300769975273E-2</v>
      </c>
      <c r="H4" s="3">
        <f>VLOOKUP($D$2&amp;H3,[1]Educação!$A:$O,10,FALSE)</f>
        <v>3.3684641287356598E-2</v>
      </c>
      <c r="I4" s="3">
        <f>VLOOKUP($D$2&amp;I3,[1]Educação!$A:$O,10,FALSE)</f>
        <v>4.0493533959340633E-2</v>
      </c>
      <c r="J4" s="3">
        <f>VLOOKUP($D$2&amp;J3,[1]Educação!$A:$O,10,FALSE)</f>
        <v>4.078655165336232E-2</v>
      </c>
      <c r="K4" s="3">
        <f>VLOOKUP($D$2&amp;K3,[1]Educação!$A:$O,10,FALSE)</f>
        <v>3.5495178261505084E-2</v>
      </c>
    </row>
    <row r="5" spans="1:11" x14ac:dyDescent="0.25">
      <c r="A5" s="1" t="s">
        <v>6</v>
      </c>
      <c r="C5" s="3">
        <f>VLOOKUP($D$2&amp;C3,[1]Educação!$A:$O,11,FALSE)</f>
        <v>0.95940000179922147</v>
      </c>
      <c r="D5" s="3">
        <f>VLOOKUP($D$2&amp;D3,[1]Educação!$A:$O,11,FALSE)</f>
        <v>0.96335650768611414</v>
      </c>
      <c r="E5" s="3">
        <f>VLOOKUP($D$2&amp;E3,[1]Educação!$A:$O,11,FALSE)</f>
        <v>0.96021212404302103</v>
      </c>
      <c r="F5" s="3">
        <f>VLOOKUP($D$2&amp;F3,[1]Educação!$A:$O,11,FALSE)</f>
        <v>0.974722134692667</v>
      </c>
      <c r="G5" s="3">
        <f>VLOOKUP($D$2&amp;G3,[1]Educação!$A:$O,11,FALSE)</f>
        <v>0.96367070113830167</v>
      </c>
      <c r="H5" s="3">
        <f>VLOOKUP($D$2&amp;H3,[1]Educação!$A:$O,11,FALSE)</f>
        <v>0.96631535695455595</v>
      </c>
      <c r="I5" s="3">
        <f>VLOOKUP($D$2&amp;I3,[1]Educação!$A:$O,11,FALSE)</f>
        <v>0.95950646442830345</v>
      </c>
      <c r="J5" s="3">
        <f>VLOOKUP($D$2&amp;J3,[1]Educação!$A:$O,11,FALSE)</f>
        <v>0.95921344686670229</v>
      </c>
      <c r="K5" s="3">
        <f>VLOOKUP($D$2&amp;K3,[1]Educação!$A:$O,11,FALSE)</f>
        <v>0.96450482314148944</v>
      </c>
    </row>
    <row r="9" spans="1:11" x14ac:dyDescent="0.25">
      <c r="C9" s="87"/>
      <c r="D9" s="87" t="e">
        <f>VLOOKUP($D$2&amp;D3,[5]Educação!$A:$O,10,FALSE)</f>
        <v>#N/A</v>
      </c>
      <c r="E9" s="87" t="e">
        <f>VLOOKUP($D$2&amp;E3,[5]Educação!$A:$O,10,FALSE)</f>
        <v>#N/A</v>
      </c>
      <c r="F9" s="87" t="e">
        <f>VLOOKUP($D$2&amp;F3,[5]Educação!$A:$O,10,FALSE)</f>
        <v>#N/A</v>
      </c>
      <c r="G9" s="87" t="e">
        <f>VLOOKUP($D$2&amp;G3,[5]Educação!$A:$O,10,FALSE)</f>
        <v>#N/A</v>
      </c>
      <c r="H9" s="87" t="e">
        <f>VLOOKUP($D$2&amp;H3,[5]Educação!$A:$O,10,FALSE)</f>
        <v>#N/A</v>
      </c>
      <c r="I9" s="87" t="e">
        <f>VLOOKUP($D$2&amp;I3,[5]Educação!$A:$O,10,FALSE)</f>
        <v>#N/A</v>
      </c>
      <c r="J9" s="87"/>
      <c r="K9" s="87" t="e">
        <f>VLOOKUP($D$2&amp;K3,[5]Educação!$A:$O,10,FALSE)</f>
        <v>#N/A</v>
      </c>
    </row>
    <row r="10" spans="1:11" x14ac:dyDescent="0.25">
      <c r="C10" s="87"/>
      <c r="D10" s="87" t="e">
        <f>VLOOKUP($D$2&amp;D3,[5]Educação!$A:$O,11,FALSE)</f>
        <v>#N/A</v>
      </c>
      <c r="E10" s="87" t="e">
        <f>VLOOKUP($D$2&amp;E3,[5]Educação!$A:$O,11,FALSE)</f>
        <v>#N/A</v>
      </c>
      <c r="F10" s="87" t="e">
        <f>VLOOKUP($D$2&amp;F3,[5]Educação!$A:$O,11,FALSE)</f>
        <v>#N/A</v>
      </c>
      <c r="G10" s="87" t="e">
        <f>VLOOKUP($D$2&amp;G3,[5]Educação!$A:$O,11,FALSE)</f>
        <v>#N/A</v>
      </c>
      <c r="H10" s="87" t="e">
        <f>VLOOKUP($D$2&amp;H3,[5]Educação!$A:$O,11,FALSE)</f>
        <v>#N/A</v>
      </c>
      <c r="I10" s="87" t="e">
        <f>VLOOKUP($D$2&amp;I3,[5]Educação!$A:$O,11,FALSE)</f>
        <v>#N/A</v>
      </c>
      <c r="J10" s="87"/>
      <c r="K10" s="87" t="e">
        <f>VLOOKUP($D$2&amp;K3,[5]Educação!$A:$O,11,FALSE)</f>
        <v>#N/A</v>
      </c>
    </row>
  </sheetData>
  <mergeCells count="1">
    <mergeCell ref="D2:K2"/>
  </mergeCells>
  <pageMargins left="0.511811024" right="0.511811024" top="0.78740157499999996" bottom="0.78740157499999996" header="0.31496062000000002" footer="0.3149606200000000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zoomScale="86" zoomScaleNormal="86" workbookViewId="0">
      <selection activeCell="A24" sqref="A24"/>
    </sheetView>
  </sheetViews>
  <sheetFormatPr defaultRowHeight="15" x14ac:dyDescent="0.25"/>
  <cols>
    <col min="1" max="1" width="20.28515625" style="1" bestFit="1" customWidth="1"/>
    <col min="2" max="16384" width="9.140625" style="1"/>
  </cols>
  <sheetData>
    <row r="2" spans="1:10" x14ac:dyDescent="0.25">
      <c r="C2" s="406" t="s">
        <v>298</v>
      </c>
      <c r="D2" s="406"/>
      <c r="E2" s="406"/>
      <c r="F2" s="406"/>
      <c r="G2" s="406"/>
      <c r="H2" s="406"/>
      <c r="I2" s="406"/>
      <c r="J2" s="406"/>
    </row>
    <row r="3" spans="1:10" x14ac:dyDescent="0.25">
      <c r="B3" s="299">
        <v>2007</v>
      </c>
      <c r="C3" s="299">
        <v>2008</v>
      </c>
      <c r="D3" s="299">
        <v>2009</v>
      </c>
      <c r="E3" s="299">
        <v>2010</v>
      </c>
      <c r="F3" s="299">
        <v>2011</v>
      </c>
      <c r="G3" s="299">
        <v>2012</v>
      </c>
      <c r="H3" s="299">
        <v>2013</v>
      </c>
      <c r="I3" s="364">
        <v>2014</v>
      </c>
      <c r="J3" s="299">
        <v>2015</v>
      </c>
    </row>
    <row r="4" spans="1:10" x14ac:dyDescent="0.25">
      <c r="A4" s="1" t="s">
        <v>1</v>
      </c>
      <c r="B4" s="300">
        <f>VLOOKUP($C$2&amp;B3,[1]Educação!$A:$O,4,FALSE)</f>
        <v>0.63180000000000003</v>
      </c>
      <c r="C4" s="300">
        <f>VLOOKUP($C$2&amp;C3,[1]Educação!$A:$O,4,FALSE)</f>
        <v>0.64019999999999999</v>
      </c>
      <c r="D4" s="300">
        <f>VLOOKUP($C$2&amp;D3,[1]Educação!$A:$O,4,FALSE)</f>
        <v>0.63790000000000002</v>
      </c>
      <c r="E4" s="300">
        <f>VLOOKUP($C$2&amp;E3,[1]Educação!$A:$O,4,FALSE)</f>
        <v>0.66059999999999997</v>
      </c>
      <c r="F4" s="300">
        <f>VLOOKUP($C$2&amp;F3,[1]Educação!$A:$O,4,FALSE)</f>
        <v>0.61699999999999999</v>
      </c>
      <c r="G4" s="300">
        <f>VLOOKUP($C$2&amp;G3,[1]Educação!$A:$O,4,FALSE)</f>
        <v>0.61570000000000003</v>
      </c>
      <c r="H4" s="300">
        <f>VLOOKUP($C$2&amp;H3,[1]Educação!$A:$O,4,FALSE)</f>
        <v>0.67200000000000004</v>
      </c>
      <c r="I4" s="300">
        <f>VLOOKUP($C$2&amp;I3,[1]Educação!$A:$O,4,FALSE)</f>
        <v>0.65559999999999996</v>
      </c>
      <c r="J4" s="300">
        <f>VLOOKUP($C$2&amp;J3,[1]Educação!$A:$O,4,FALSE)</f>
        <v>0.66839999999999999</v>
      </c>
    </row>
    <row r="5" spans="1:10" x14ac:dyDescent="0.25">
      <c r="A5" s="1" t="s">
        <v>0</v>
      </c>
      <c r="B5" s="301">
        <v>0.6</v>
      </c>
      <c r="C5" s="301">
        <v>0.6</v>
      </c>
      <c r="D5" s="301">
        <v>0.6</v>
      </c>
      <c r="E5" s="301">
        <v>0.6</v>
      </c>
      <c r="F5" s="301">
        <v>0.6</v>
      </c>
      <c r="G5" s="301">
        <v>0.6</v>
      </c>
      <c r="H5" s="301">
        <v>0.6</v>
      </c>
      <c r="I5" s="301">
        <v>0.6</v>
      </c>
      <c r="J5" s="301">
        <v>0.6</v>
      </c>
    </row>
    <row r="9" spans="1:10" x14ac:dyDescent="0.25">
      <c r="B9" s="85"/>
      <c r="C9" s="85" t="e">
        <f>VLOOKUP($C$2&amp;C3,[5]Educação!$A:$O,4,FALSE)</f>
        <v>#N/A</v>
      </c>
      <c r="D9" s="85" t="e">
        <f>VLOOKUP($C$2&amp;D3,[5]Educação!$A:$O,4,FALSE)</f>
        <v>#N/A</v>
      </c>
      <c r="E9" s="85" t="e">
        <f>VLOOKUP($C$2&amp;E3,[5]Educação!$A:$O,4,FALSE)</f>
        <v>#N/A</v>
      </c>
      <c r="F9" s="85" t="e">
        <f>VLOOKUP($C$2&amp;F3,[5]Educação!$A:$O,4,FALSE)</f>
        <v>#N/A</v>
      </c>
      <c r="G9" s="85" t="e">
        <f>VLOOKUP($C$2&amp;G3,[5]Educação!$A:$O,4,FALSE)</f>
        <v>#N/A</v>
      </c>
      <c r="H9" s="85" t="e">
        <f>VLOOKUP($C$2&amp;H3,[5]Educação!$A:$O,4,FALSE)</f>
        <v>#N/A</v>
      </c>
      <c r="I9" s="85"/>
      <c r="J9" s="85" t="e">
        <f>VLOOKUP($C$2&amp;J3,[5]Educação!$A:$O,4,FALSE)</f>
        <v>#N/A</v>
      </c>
    </row>
  </sheetData>
  <mergeCells count="1">
    <mergeCell ref="C2:J2"/>
  </mergeCells>
  <pageMargins left="0.511811024" right="0.511811024" top="0.78740157499999996" bottom="0.78740157499999996" header="0.31496062000000002" footer="0.3149606200000000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"/>
  <sheetViews>
    <sheetView zoomScale="87" zoomScaleNormal="87" workbookViewId="0">
      <selection activeCell="H21" sqref="H21"/>
    </sheetView>
  </sheetViews>
  <sheetFormatPr defaultRowHeight="15" x14ac:dyDescent="0.25"/>
  <cols>
    <col min="1" max="1" width="28.85546875" style="1" bestFit="1" customWidth="1"/>
    <col min="2" max="11" width="9.140625" style="1"/>
    <col min="12" max="12" width="16.7109375" style="1" customWidth="1"/>
    <col min="13" max="13" width="10.42578125" style="1" customWidth="1"/>
    <col min="14" max="19" width="9.140625" style="1"/>
    <col min="20" max="20" width="7.140625" style="1" bestFit="1" customWidth="1"/>
    <col min="21" max="21" width="9.140625" style="1"/>
    <col min="22" max="22" width="21.5703125" style="1" customWidth="1"/>
    <col min="23" max="16384" width="9.140625" style="1"/>
  </cols>
  <sheetData>
    <row r="2" spans="1:11" x14ac:dyDescent="0.25">
      <c r="D2" s="406" t="s">
        <v>298</v>
      </c>
      <c r="E2" s="406"/>
      <c r="F2" s="406"/>
      <c r="G2" s="406"/>
      <c r="H2" s="406"/>
      <c r="I2" s="406"/>
      <c r="J2" s="406"/>
      <c r="K2" s="406"/>
    </row>
    <row r="3" spans="1:11" x14ac:dyDescent="0.25">
      <c r="B3" s="299">
        <v>2006</v>
      </c>
      <c r="C3" s="299">
        <v>2007</v>
      </c>
      <c r="D3" s="299">
        <v>2008</v>
      </c>
      <c r="E3" s="299">
        <v>2009</v>
      </c>
      <c r="F3" s="299">
        <v>2010</v>
      </c>
      <c r="G3" s="299">
        <v>2011</v>
      </c>
      <c r="H3" s="299">
        <v>2012</v>
      </c>
      <c r="I3" s="299">
        <v>2013</v>
      </c>
      <c r="J3" s="364">
        <v>2014</v>
      </c>
      <c r="K3" s="299">
        <v>2015</v>
      </c>
    </row>
    <row r="4" spans="1:11" x14ac:dyDescent="0.25">
      <c r="A4" s="1" t="s">
        <v>31</v>
      </c>
      <c r="B4" s="300">
        <f>VLOOKUP($D$2&amp;B3,[1]Educação!$A:$O,5,FALSE)</f>
        <v>0.33189999999999997</v>
      </c>
      <c r="C4" s="300">
        <f>VLOOKUP($D$2&amp;C3,[1]Educação!$A:$O,5,FALSE)</f>
        <v>0.29339999999999999</v>
      </c>
      <c r="D4" s="300">
        <f>VLOOKUP($D$2&amp;D3,[1]Educação!$A:$O,5,FALSE)</f>
        <v>0.32979999999999998</v>
      </c>
      <c r="E4" s="300">
        <f>VLOOKUP($D$2&amp;E3,[1]Educação!$A:$O,5,FALSE)</f>
        <v>0.31290000000000001</v>
      </c>
      <c r="F4" s="300">
        <f>VLOOKUP($D$2&amp;F3,[1]Educação!$A:$O,5,FALSE)</f>
        <v>0.307</v>
      </c>
      <c r="G4" s="300">
        <f>VLOOKUP($D$2&amp;G3,[1]Educação!$A:$O,5,FALSE)</f>
        <v>0.34210000000000002</v>
      </c>
      <c r="H4" s="300">
        <f>VLOOKUP($D$2&amp;H3,[1]Educação!$A:$O,5,FALSE)</f>
        <v>0.32290000000000002</v>
      </c>
      <c r="I4" s="300">
        <f>VLOOKUP($D$2&amp;I3,[1]Educação!$A:$O,5,FALSE)</f>
        <v>0.26690000000000003</v>
      </c>
      <c r="J4" s="300">
        <f>VLOOKUP($D$2&amp;J3,[1]Educação!$A:$O,5,FALSE)</f>
        <v>0.34820000000000001</v>
      </c>
      <c r="K4" s="300">
        <f>VLOOKUP($D$2&amp;K3,[1]Educação!$A:$O,5,FALSE)</f>
        <v>0.30159999999999998</v>
      </c>
    </row>
    <row r="5" spans="1:11" x14ac:dyDescent="0.25">
      <c r="A5" s="1" t="s">
        <v>2</v>
      </c>
      <c r="B5" s="301">
        <v>0.25</v>
      </c>
      <c r="C5" s="301">
        <v>0.25</v>
      </c>
      <c r="D5" s="301">
        <v>0.25</v>
      </c>
      <c r="E5" s="301">
        <v>0.25</v>
      </c>
      <c r="F5" s="301">
        <v>0.25</v>
      </c>
      <c r="G5" s="301">
        <v>0.25</v>
      </c>
      <c r="H5" s="301">
        <v>0.25</v>
      </c>
      <c r="I5" s="301">
        <v>0.25</v>
      </c>
      <c r="J5" s="301">
        <v>0.25</v>
      </c>
      <c r="K5" s="301">
        <v>0.25</v>
      </c>
    </row>
    <row r="9" spans="1:11" x14ac:dyDescent="0.25">
      <c r="B9" s="85"/>
      <c r="C9" s="85"/>
      <c r="D9" s="85"/>
      <c r="E9" s="85"/>
      <c r="F9" s="85"/>
      <c r="G9" s="85"/>
      <c r="H9" s="85"/>
      <c r="I9" s="85"/>
      <c r="J9" s="85"/>
      <c r="K9" s="85"/>
    </row>
    <row r="16" spans="1:11" ht="15.75" thickBot="1" x14ac:dyDescent="0.3"/>
    <row r="17" spans="12:21" x14ac:dyDescent="0.25">
      <c r="L17" s="467" t="s">
        <v>3</v>
      </c>
      <c r="M17" s="5">
        <v>2007</v>
      </c>
      <c r="N17" s="5">
        <v>2008</v>
      </c>
      <c r="O17" s="5">
        <v>2009</v>
      </c>
      <c r="P17" s="5">
        <v>2010</v>
      </c>
      <c r="Q17" s="5">
        <v>2011</v>
      </c>
      <c r="R17" s="5">
        <v>2012</v>
      </c>
      <c r="S17" s="5">
        <v>2013</v>
      </c>
      <c r="T17" s="367">
        <v>2014</v>
      </c>
      <c r="U17" s="6">
        <v>2015</v>
      </c>
    </row>
    <row r="18" spans="12:21" ht="15.75" thickBot="1" x14ac:dyDescent="0.3">
      <c r="L18" s="468"/>
      <c r="M18" s="137">
        <f t="shared" ref="M18:U18" si="0">C4/B4-1</f>
        <v>-0.11599879481771613</v>
      </c>
      <c r="N18" s="137">
        <f t="shared" si="0"/>
        <v>0.12406271301976823</v>
      </c>
      <c r="O18" s="7">
        <f t="shared" si="0"/>
        <v>-5.1243177683444441E-2</v>
      </c>
      <c r="P18" s="137">
        <f t="shared" si="0"/>
        <v>-1.8855864493448449E-2</v>
      </c>
      <c r="Q18" s="137">
        <f t="shared" si="0"/>
        <v>0.11433224755700322</v>
      </c>
      <c r="R18" s="137">
        <f t="shared" si="0"/>
        <v>-5.6123940368313363E-2</v>
      </c>
      <c r="S18" s="7">
        <f t="shared" si="0"/>
        <v>-0.1734283059770827</v>
      </c>
      <c r="T18" s="7">
        <f t="shared" si="0"/>
        <v>0.3046084675908578</v>
      </c>
      <c r="U18" s="152">
        <f t="shared" si="0"/>
        <v>-0.13383113153360149</v>
      </c>
    </row>
  </sheetData>
  <mergeCells count="2">
    <mergeCell ref="D2:K2"/>
    <mergeCell ref="L17:L18"/>
  </mergeCells>
  <conditionalFormatting sqref="M18:U18">
    <cfRule type="cellIs" dxfId="27" priority="1" operator="lessThan">
      <formula>0</formula>
    </cfRule>
    <cfRule type="cellIs" dxfId="26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orientation="portrait" horizontalDpi="30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G10" sqref="G10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12.28515625" style="1" bestFit="1" customWidth="1"/>
    <col min="4" max="4" width="15.85546875" style="1" bestFit="1" customWidth="1"/>
    <col min="5" max="11" width="9.140625" style="1"/>
    <col min="12" max="12" width="16.7109375" style="1" customWidth="1"/>
    <col min="13" max="13" width="17" style="1" customWidth="1"/>
    <col min="14" max="16384" width="9.140625" style="1"/>
  </cols>
  <sheetData>
    <row r="2" spans="2:13" x14ac:dyDescent="0.25">
      <c r="B2" s="414" t="s">
        <v>298</v>
      </c>
      <c r="C2" s="414"/>
      <c r="D2" s="414"/>
      <c r="E2" s="414"/>
      <c r="F2" s="414"/>
      <c r="G2" s="414"/>
      <c r="H2" s="414"/>
      <c r="I2" s="414"/>
    </row>
    <row r="3" spans="2:13" ht="15.75" thickBot="1" x14ac:dyDescent="0.3"/>
    <row r="4" spans="2:13" ht="19.5" thickBot="1" x14ac:dyDescent="0.35">
      <c r="B4" s="469" t="s">
        <v>89</v>
      </c>
      <c r="C4" s="470"/>
      <c r="D4" s="470"/>
      <c r="E4" s="470"/>
      <c r="F4" s="470"/>
      <c r="G4" s="470"/>
      <c r="H4" s="470"/>
      <c r="I4" s="471"/>
      <c r="L4" s="406" t="s">
        <v>105</v>
      </c>
      <c r="M4" s="406"/>
    </row>
    <row r="5" spans="2:13" x14ac:dyDescent="0.25">
      <c r="B5" s="106"/>
      <c r="C5" s="107">
        <v>2009</v>
      </c>
      <c r="D5" s="107">
        <v>2010</v>
      </c>
      <c r="E5" s="107">
        <v>2011</v>
      </c>
      <c r="F5" s="107">
        <v>2012</v>
      </c>
      <c r="G5" s="107">
        <v>2013</v>
      </c>
      <c r="H5" s="107">
        <v>2014</v>
      </c>
      <c r="I5" s="108">
        <v>2015</v>
      </c>
      <c r="K5" s="109" t="s">
        <v>16</v>
      </c>
      <c r="L5" s="109" t="s">
        <v>106</v>
      </c>
      <c r="M5" s="109" t="s">
        <v>107</v>
      </c>
    </row>
    <row r="6" spans="2:13" x14ac:dyDescent="0.25">
      <c r="B6" s="36" t="s">
        <v>101</v>
      </c>
      <c r="C6" s="23">
        <f>VLOOKUP($B$2&amp;C5,'[1]Programas Federais'!$A:$G,6,FALSE)</f>
        <v>1371</v>
      </c>
      <c r="D6" s="23">
        <f>VLOOKUP($B$2&amp;D5,'[1]Programas Federais'!$A:$G,6,FALSE)</f>
        <v>1349</v>
      </c>
      <c r="E6" s="23">
        <f>VLOOKUP($B$2&amp;E5,'[1]Programas Federais'!$A:$G,6,FALSE)</f>
        <v>1380</v>
      </c>
      <c r="F6" s="23">
        <f>VLOOKUP($B$2&amp;F5,'[1]Programas Federais'!$A:$G,6,FALSE)</f>
        <v>1237</v>
      </c>
      <c r="G6" s="23">
        <f>VLOOKUP($B$2&amp;G5,'[1]Programas Federais'!$A:$G,6,FALSE)</f>
        <v>1255</v>
      </c>
      <c r="H6" s="23">
        <f>VLOOKUP($B$2&amp;H5,'[1]Programas Federais'!$A:$G,6,FALSE)</f>
        <v>1136</v>
      </c>
      <c r="I6" s="24">
        <f>VLOOKUP($B$2&amp;I5,'[1]Programas Federais'!$A:$G,6,FALSE)</f>
        <v>1136</v>
      </c>
      <c r="K6" s="109">
        <v>2009</v>
      </c>
      <c r="L6" s="125">
        <f>C8/C6</f>
        <v>0.19115973741794309</v>
      </c>
      <c r="M6" s="125">
        <f>C11/C9</f>
        <v>0.30717363205514864</v>
      </c>
    </row>
    <row r="7" spans="2:13" x14ac:dyDescent="0.25">
      <c r="B7" s="36" t="s">
        <v>90</v>
      </c>
      <c r="C7" s="104">
        <f>VLOOKUP($B$2&amp;C5,'[1]Programas Federais'!$A:$J,4,FALSE)</f>
        <v>57657.599999999999</v>
      </c>
      <c r="D7" s="104">
        <f>VLOOKUP($B$2&amp;D5,'[1]Programas Federais'!$A:$J,4,FALSE)</f>
        <v>87840</v>
      </c>
      <c r="E7" s="104">
        <f>VLOOKUP($B$2&amp;E5,'[1]Programas Federais'!$A:$J,4,FALSE)</f>
        <v>87960</v>
      </c>
      <c r="F7" s="104">
        <f>VLOOKUP($B$2&amp;F5,'[1]Programas Federais'!$A:$J,4,FALSE)</f>
        <v>111396</v>
      </c>
      <c r="G7" s="104">
        <f>VLOOKUP($B$2&amp;G5,'[1]Programas Federais'!$A:$J,4,FALSE)</f>
        <v>114608</v>
      </c>
      <c r="H7" s="104">
        <f>VLOOKUP($B$2&amp;H5,'[1]Programas Federais'!$A:$J,4,FALSE)</f>
        <v>150160</v>
      </c>
      <c r="I7" s="105">
        <f>VLOOKUP($B$2&amp;I5,'[1]Programas Federais'!$A:$J,4,FALSE)</f>
        <v>111868</v>
      </c>
      <c r="K7" s="109">
        <v>2010</v>
      </c>
      <c r="L7" s="125">
        <f>D8/D6</f>
        <v>0.29597681784486823</v>
      </c>
      <c r="M7" s="125">
        <f>D11/D9</f>
        <v>0.25062621249718026</v>
      </c>
    </row>
    <row r="8" spans="2:13" x14ac:dyDescent="0.25">
      <c r="B8" s="106" t="s">
        <v>104</v>
      </c>
      <c r="C8" s="122">
        <f>C7/220</f>
        <v>262.08</v>
      </c>
      <c r="D8" s="122">
        <f t="shared" ref="D8:I8" si="0">D7/220</f>
        <v>399.27272727272725</v>
      </c>
      <c r="E8" s="122">
        <f t="shared" si="0"/>
        <v>399.81818181818181</v>
      </c>
      <c r="F8" s="122">
        <f t="shared" si="0"/>
        <v>506.34545454545457</v>
      </c>
      <c r="G8" s="122">
        <f t="shared" si="0"/>
        <v>520.9454545454546</v>
      </c>
      <c r="H8" s="122">
        <f t="shared" si="0"/>
        <v>682.5454545454545</v>
      </c>
      <c r="I8" s="123">
        <f t="shared" si="0"/>
        <v>508.4909090909091</v>
      </c>
      <c r="K8" s="109">
        <v>2011</v>
      </c>
      <c r="L8" s="125">
        <f>E8/E6</f>
        <v>0.28972332015810276</v>
      </c>
      <c r="M8" s="125">
        <f>E11/E9</f>
        <v>0.40137606837606837</v>
      </c>
    </row>
    <row r="9" spans="2:13" x14ac:dyDescent="0.25">
      <c r="B9" s="36" t="s">
        <v>102</v>
      </c>
      <c r="C9" s="320">
        <f>VLOOKUP($B$2&amp;C5,'[1]Programas Federais'!$A:$G,7,FALSE)</f>
        <v>422</v>
      </c>
      <c r="D9" s="320">
        <f>VLOOKUP($B$2&amp;D5,'[1]Programas Federais'!$A:$G,7,FALSE)</f>
        <v>403</v>
      </c>
      <c r="E9" s="320">
        <f>VLOOKUP($B$2&amp;E5,'[1]Programas Federais'!$A:$G,7,FALSE)</f>
        <v>468</v>
      </c>
      <c r="F9" s="320">
        <f>VLOOKUP($B$2&amp;F5,'[1]Programas Federais'!$A:$G,7,FALSE)</f>
        <v>453</v>
      </c>
      <c r="G9" s="320">
        <f>VLOOKUP($B$2&amp;G5,'[1]Programas Federais'!$A:$G,7,FALSE)</f>
        <v>417</v>
      </c>
      <c r="H9" s="358">
        <f>VLOOKUP($B$2&amp;H5,'[1]Programas Federais'!$A:$G,7,FALSE)</f>
        <v>398</v>
      </c>
      <c r="I9" s="38">
        <f>VLOOKUP($B$2&amp;I5,'[1]Programas Federais'!$A:$G,7,FALSE)</f>
        <v>395</v>
      </c>
      <c r="K9" s="109">
        <v>2012</v>
      </c>
      <c r="L9" s="125">
        <f>F8/F6</f>
        <v>0.40933343132211364</v>
      </c>
      <c r="M9" s="125">
        <f>F11/F9</f>
        <v>0.40401434878587195</v>
      </c>
    </row>
    <row r="10" spans="2:13" x14ac:dyDescent="0.25">
      <c r="B10" s="36" t="s">
        <v>108</v>
      </c>
      <c r="C10" s="104">
        <f>VLOOKUP($B$2&amp;C5,'[1]Programas Federais'!$A:$J,5,FALSE)</f>
        <v>28518</v>
      </c>
      <c r="D10" s="104">
        <f>VLOOKUP($B$2&amp;D5,'[1]Programas Federais'!$A:$J,5,FALSE)</f>
        <v>22220.52</v>
      </c>
      <c r="E10" s="104">
        <f>VLOOKUP($B$2&amp;E5,'[1]Programas Federais'!$A:$J,5,FALSE)</f>
        <v>41325.68</v>
      </c>
      <c r="F10" s="104">
        <f>VLOOKUP($B$2&amp;F5,'[1]Programas Federais'!$A:$J,5,FALSE)</f>
        <v>40264.07</v>
      </c>
      <c r="G10" s="104">
        <f>VLOOKUP($B$2&amp;G5,'[1]Programas Federais'!$A:$J,5,FALSE)</f>
        <v>53685.43</v>
      </c>
      <c r="H10" s="104">
        <f>VLOOKUP($B$2&amp;H5,'[1]Programas Federais'!$A:$J,5,FALSE)</f>
        <v>55412.94</v>
      </c>
      <c r="I10" s="105">
        <f>VLOOKUP($B$2&amp;I5,'[1]Programas Federais'!$A:$J,5,FALSE)</f>
        <v>14705.38</v>
      </c>
      <c r="K10" s="109">
        <v>2013</v>
      </c>
      <c r="L10" s="125">
        <f>G8/G6</f>
        <v>0.41509597971749368</v>
      </c>
      <c r="M10" s="125">
        <f>G11/G9</f>
        <v>0.5851910834968389</v>
      </c>
    </row>
    <row r="11" spans="2:13" ht="15.75" thickBot="1" x14ac:dyDescent="0.3">
      <c r="B11" s="37" t="s">
        <v>109</v>
      </c>
      <c r="C11" s="121">
        <f>C10/220</f>
        <v>129.62727272727273</v>
      </c>
      <c r="D11" s="121">
        <f t="shared" ref="D11:I11" si="1">D10/220</f>
        <v>101.00236363636364</v>
      </c>
      <c r="E11" s="121">
        <f t="shared" si="1"/>
        <v>187.84399999999999</v>
      </c>
      <c r="F11" s="121">
        <f t="shared" si="1"/>
        <v>183.01849999999999</v>
      </c>
      <c r="G11" s="121">
        <f t="shared" si="1"/>
        <v>244.02468181818182</v>
      </c>
      <c r="H11" s="121">
        <f t="shared" si="1"/>
        <v>251.87700000000001</v>
      </c>
      <c r="I11" s="124">
        <f t="shared" si="1"/>
        <v>66.842636363636359</v>
      </c>
      <c r="K11" s="109">
        <v>2014</v>
      </c>
      <c r="L11" s="125">
        <f>H8/H6</f>
        <v>0.60083226632522402</v>
      </c>
      <c r="M11" s="125">
        <f>H11/H9</f>
        <v>0.63285678391959799</v>
      </c>
    </row>
    <row r="12" spans="2:13" x14ac:dyDescent="0.25">
      <c r="B12" s="90" t="s">
        <v>103</v>
      </c>
      <c r="K12" s="357">
        <v>2015</v>
      </c>
      <c r="L12" s="125">
        <f>I8/I6</f>
        <v>0.44761523687580024</v>
      </c>
      <c r="M12" s="125">
        <f>I11/I9</f>
        <v>0.16922186421173763</v>
      </c>
    </row>
  </sheetData>
  <mergeCells count="3">
    <mergeCell ref="B4:I4"/>
    <mergeCell ref="B2:I2"/>
    <mergeCell ref="L4:M4"/>
  </mergeCells>
  <pageMargins left="0.511811024" right="0.511811024" top="0.78740157499999996" bottom="0.78740157499999996" header="0.31496062000000002" footer="0.3149606200000000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9"/>
  <sheetViews>
    <sheetView topLeftCell="L1" workbookViewId="0">
      <selection activeCell="V18" sqref="V18"/>
    </sheetView>
  </sheetViews>
  <sheetFormatPr defaultRowHeight="15" x14ac:dyDescent="0.25"/>
  <cols>
    <col min="1" max="2" width="9.140625" style="1"/>
    <col min="3" max="3" width="16.7109375" style="1" bestFit="1" customWidth="1"/>
    <col min="4" max="6" width="9.140625" style="1"/>
    <col min="7" max="7" width="11.85546875" style="1" bestFit="1" customWidth="1"/>
    <col min="8" max="8" width="11.42578125" style="1" customWidth="1"/>
    <col min="9" max="9" width="14.140625" style="1" customWidth="1"/>
    <col min="10" max="10" width="14" style="1" customWidth="1"/>
    <col min="11" max="11" width="15.42578125" style="1" customWidth="1"/>
    <col min="12" max="12" width="15.85546875" style="1" customWidth="1"/>
    <col min="13" max="13" width="11.140625" style="1" customWidth="1"/>
    <col min="14" max="14" width="12.42578125" style="1" customWidth="1"/>
    <col min="15" max="17" width="9.140625" style="1"/>
    <col min="18" max="18" width="26.28515625" style="1" bestFit="1" customWidth="1"/>
    <col min="19" max="19" width="16.42578125" style="1" customWidth="1"/>
    <col min="20" max="20" width="21" style="1" customWidth="1"/>
    <col min="21" max="21" width="16.42578125" style="1" customWidth="1"/>
    <col min="22" max="22" width="17.28515625" style="1" customWidth="1"/>
    <col min="23" max="16384" width="9.140625" style="1"/>
  </cols>
  <sheetData>
    <row r="1" spans="2:23" x14ac:dyDescent="0.25">
      <c r="J1" s="406" t="s">
        <v>298</v>
      </c>
      <c r="K1" s="406"/>
      <c r="L1" s="406"/>
    </row>
    <row r="2" spans="2:23" ht="16.5" thickBot="1" x14ac:dyDescent="0.3">
      <c r="B2" s="406"/>
      <c r="C2" s="406"/>
      <c r="S2" s="466" t="s">
        <v>53</v>
      </c>
      <c r="T2" s="466"/>
      <c r="U2" s="466"/>
      <c r="V2" s="466"/>
      <c r="W2" s="466"/>
    </row>
    <row r="3" spans="2:23" ht="34.5" thickBot="1" x14ac:dyDescent="0.3">
      <c r="B3" s="17" t="s">
        <v>14</v>
      </c>
      <c r="C3" s="18" t="s">
        <v>15</v>
      </c>
      <c r="G3" s="14" t="s">
        <v>16</v>
      </c>
      <c r="H3" s="15" t="s">
        <v>17</v>
      </c>
      <c r="I3" s="15" t="s">
        <v>18</v>
      </c>
      <c r="J3" s="15" t="s">
        <v>19</v>
      </c>
      <c r="K3" s="15" t="s">
        <v>20</v>
      </c>
      <c r="L3" s="15" t="s">
        <v>21</v>
      </c>
      <c r="M3" s="15" t="s">
        <v>22</v>
      </c>
      <c r="N3" s="16" t="s">
        <v>23</v>
      </c>
      <c r="R3" s="14" t="s">
        <v>16</v>
      </c>
      <c r="S3" s="15" t="s">
        <v>24</v>
      </c>
      <c r="T3" s="15" t="s">
        <v>25</v>
      </c>
      <c r="U3" s="15" t="s">
        <v>26</v>
      </c>
      <c r="V3" s="16" t="s">
        <v>27</v>
      </c>
    </row>
    <row r="4" spans="2:23" x14ac:dyDescent="0.25">
      <c r="B4" s="12">
        <v>2002</v>
      </c>
      <c r="C4" s="20">
        <v>2.7489623781421604</v>
      </c>
      <c r="G4" s="10">
        <v>2002</v>
      </c>
      <c r="H4" s="9">
        <f>VLOOKUP($J$1&amp;G4,[1]RCL!$A:$J,7,FALSE)</f>
        <v>2343510.69</v>
      </c>
      <c r="I4" s="9" t="s">
        <v>86</v>
      </c>
      <c r="J4" s="9" t="s">
        <v>86</v>
      </c>
      <c r="K4" s="9" t="s">
        <v>86</v>
      </c>
      <c r="L4" s="9" t="s">
        <v>86</v>
      </c>
      <c r="M4" s="9" t="s">
        <v>86</v>
      </c>
      <c r="N4" s="9" t="s">
        <v>86</v>
      </c>
      <c r="R4" s="10">
        <v>2002</v>
      </c>
      <c r="S4" s="9">
        <f>H4*C4</f>
        <v>6442222.7195839752</v>
      </c>
      <c r="T4" s="9" t="s">
        <v>86</v>
      </c>
      <c r="U4" s="9" t="s">
        <v>86</v>
      </c>
      <c r="V4" s="9" t="s">
        <v>86</v>
      </c>
    </row>
    <row r="5" spans="2:23" x14ac:dyDescent="0.25">
      <c r="B5" s="12">
        <v>2003</v>
      </c>
      <c r="C5" s="20">
        <v>2.4094467218747524</v>
      </c>
      <c r="G5" s="10">
        <v>2003</v>
      </c>
      <c r="H5" s="9">
        <f>VLOOKUP($J$1&amp;G5,[1]RCL!$A:$J,7,FALSE)</f>
        <v>2516885.1</v>
      </c>
      <c r="I5" s="9" t="s">
        <v>86</v>
      </c>
      <c r="J5" s="9" t="s">
        <v>86</v>
      </c>
      <c r="K5" s="9" t="s">
        <v>86</v>
      </c>
      <c r="L5" s="9" t="s">
        <v>86</v>
      </c>
      <c r="M5" s="9" t="s">
        <v>86</v>
      </c>
      <c r="N5" s="9" t="s">
        <v>86</v>
      </c>
      <c r="R5" s="10">
        <v>2003</v>
      </c>
      <c r="S5" s="9">
        <f t="shared" ref="S5:S17" si="0">H5*C5</f>
        <v>6064300.553530409</v>
      </c>
      <c r="T5" s="9" t="s">
        <v>86</v>
      </c>
      <c r="U5" s="9" t="s">
        <v>86</v>
      </c>
      <c r="V5" s="9" t="s">
        <v>86</v>
      </c>
    </row>
    <row r="6" spans="2:23" x14ac:dyDescent="0.25">
      <c r="B6" s="12">
        <v>2004</v>
      </c>
      <c r="C6" s="20">
        <v>2.2361026832270166</v>
      </c>
      <c r="G6" s="10">
        <v>2004</v>
      </c>
      <c r="H6" s="9">
        <f>VLOOKUP($J$1&amp;G6,[1]RCL!$A:$J,7,FALSE)</f>
        <v>3104877.2800000003</v>
      </c>
      <c r="I6" s="9" t="s">
        <v>86</v>
      </c>
      <c r="J6" s="9" t="s">
        <v>86</v>
      </c>
      <c r="K6" s="9" t="s">
        <v>86</v>
      </c>
      <c r="L6" s="9" t="s">
        <v>86</v>
      </c>
      <c r="M6" s="9" t="s">
        <v>86</v>
      </c>
      <c r="N6" s="9" t="s">
        <v>86</v>
      </c>
      <c r="R6" s="10">
        <v>2004</v>
      </c>
      <c r="S6" s="9">
        <f t="shared" si="0"/>
        <v>6942824.4168986017</v>
      </c>
      <c r="T6" s="9" t="s">
        <v>86</v>
      </c>
      <c r="U6" s="9" t="s">
        <v>86</v>
      </c>
      <c r="V6" s="9" t="s">
        <v>86</v>
      </c>
    </row>
    <row r="7" spans="2:23" x14ac:dyDescent="0.25">
      <c r="B7" s="12">
        <v>2005</v>
      </c>
      <c r="C7" s="20">
        <v>2.0814271533541455</v>
      </c>
      <c r="G7" s="10">
        <v>2005</v>
      </c>
      <c r="H7" s="9">
        <f>VLOOKUP($J$1&amp;G7,[1]RCL!$A:$J,7,FALSE)</f>
        <v>3976367.9899999998</v>
      </c>
      <c r="I7" s="9" t="s">
        <v>86</v>
      </c>
      <c r="J7" s="9" t="s">
        <v>86</v>
      </c>
      <c r="K7" s="9" t="s">
        <v>86</v>
      </c>
      <c r="L7" s="9" t="s">
        <v>86</v>
      </c>
      <c r="M7" s="9" t="s">
        <v>86</v>
      </c>
      <c r="N7" s="9" t="s">
        <v>86</v>
      </c>
      <c r="R7" s="10">
        <v>2005</v>
      </c>
      <c r="S7" s="9">
        <f t="shared" si="0"/>
        <v>8276520.3061142452</v>
      </c>
      <c r="T7" s="9" t="s">
        <v>86</v>
      </c>
      <c r="U7" s="9" t="s">
        <v>86</v>
      </c>
      <c r="V7" s="9" t="s">
        <v>86</v>
      </c>
    </row>
    <row r="8" spans="2:23" x14ac:dyDescent="0.25">
      <c r="B8" s="12">
        <v>2006</v>
      </c>
      <c r="C8" s="20">
        <v>1.9493713916823237</v>
      </c>
      <c r="G8" s="10">
        <v>2006</v>
      </c>
      <c r="H8" s="9">
        <f>VLOOKUP($J$1&amp;G8,[1]RCL!$A:$J,7,FALSE)</f>
        <v>4362880.7699999996</v>
      </c>
      <c r="I8" s="9">
        <f>VLOOKUP($J$1&amp;G8,[1]SAÚDE!$A:$J,8,FALSE)</f>
        <v>83357.899999999994</v>
      </c>
      <c r="J8" s="3">
        <f t="shared" ref="J8:J17" si="1">I8/H8</f>
        <v>1.9106160446369477E-2</v>
      </c>
      <c r="K8" s="9">
        <f>VLOOKUP($J$1&amp;G8,[1]SAÚDE!$A:$J,10,FALSE)</f>
        <v>340.2</v>
      </c>
      <c r="L8" s="3">
        <f t="shared" ref="L8:L17" si="2">K8/H8</f>
        <v>7.7976002080845316E-5</v>
      </c>
      <c r="M8" s="9">
        <f>VLOOKUP($J$1&amp;G8,[1]SAÚDE!$A:$J,9,FALSE)</f>
        <v>429556.73</v>
      </c>
      <c r="N8" s="3">
        <f t="shared" ref="N8:N17" si="3">M8/H8</f>
        <v>9.845713248771637E-2</v>
      </c>
      <c r="R8" s="10">
        <v>2006</v>
      </c>
      <c r="S8" s="9">
        <f t="shared" si="0"/>
        <v>8504874.9583589472</v>
      </c>
      <c r="T8" s="9">
        <f t="shared" ref="T8:T17" si="4">I8*C8</f>
        <v>162495.50553071595</v>
      </c>
      <c r="U8" s="9">
        <f t="shared" ref="U8:U17" si="5">K8*C8</f>
        <v>663.17614745032654</v>
      </c>
      <c r="V8" s="9">
        <f t="shared" ref="V8:V17" si="6">M8*C8</f>
        <v>837365.60056660813</v>
      </c>
    </row>
    <row r="9" spans="2:23" x14ac:dyDescent="0.25">
      <c r="B9" s="12">
        <v>2007</v>
      </c>
      <c r="C9" s="20">
        <v>1.8314440140359667</v>
      </c>
      <c r="G9" s="10">
        <v>2007</v>
      </c>
      <c r="H9" s="9">
        <f>VLOOKUP($J$1&amp;G9,[1]RCL!$A:$J,7,FALSE)</f>
        <v>5097678.62</v>
      </c>
      <c r="I9" s="9">
        <f>VLOOKUP($J$1&amp;G9,[1]SAÚDE!$A:$J,8,FALSE)</f>
        <v>192362.35</v>
      </c>
      <c r="J9" s="3">
        <f t="shared" si="1"/>
        <v>3.7735283908501865E-2</v>
      </c>
      <c r="K9" s="9">
        <f>VLOOKUP($J$1&amp;G9,[1]SAÚDE!$A:$J,10,FALSE)</f>
        <v>3290.53</v>
      </c>
      <c r="L9" s="3">
        <f t="shared" si="2"/>
        <v>6.4549577274057341E-4</v>
      </c>
      <c r="M9" s="9">
        <f>VLOOKUP($J$1&amp;G9,[1]SAÚDE!$A:$J,9,FALSE)</f>
        <v>1028651.68</v>
      </c>
      <c r="N9" s="3">
        <f t="shared" si="3"/>
        <v>0.2017882563181278</v>
      </c>
      <c r="R9" s="10">
        <v>2007</v>
      </c>
      <c r="S9" s="9">
        <f t="shared" si="0"/>
        <v>9336112.9940781277</v>
      </c>
      <c r="T9" s="9">
        <f t="shared" si="4"/>
        <v>352300.87443339155</v>
      </c>
      <c r="U9" s="9">
        <f t="shared" si="5"/>
        <v>6026.4214715057697</v>
      </c>
      <c r="V9" s="9">
        <f t="shared" si="6"/>
        <v>1883917.9618640407</v>
      </c>
    </row>
    <row r="10" spans="2:23" x14ac:dyDescent="0.25">
      <c r="B10" s="12">
        <v>2008</v>
      </c>
      <c r="C10" s="20">
        <v>1.6836444025078505</v>
      </c>
      <c r="G10" s="10">
        <v>2008</v>
      </c>
      <c r="H10" s="9">
        <f>VLOOKUP($J$1&amp;G10,[1]RCL!$A:$J,7,FALSE)</f>
        <v>5946924.8300000001</v>
      </c>
      <c r="I10" s="9">
        <f>VLOOKUP($J$1&amp;G10,[1]SAÚDE!$A:$J,8,FALSE)</f>
        <v>603443.80000000005</v>
      </c>
      <c r="J10" s="3">
        <f t="shared" si="1"/>
        <v>0.10147157013921766</v>
      </c>
      <c r="K10" s="9">
        <f>VLOOKUP($J$1&amp;G10,[1]SAÚDE!$A:$J,10,FALSE)</f>
        <v>550</v>
      </c>
      <c r="L10" s="3">
        <f t="shared" si="2"/>
        <v>9.2484774185383475E-5</v>
      </c>
      <c r="M10" s="9">
        <f>VLOOKUP($J$1&amp;G10,[1]SAÚDE!$A:$J,9,FALSE)</f>
        <v>768934.84</v>
      </c>
      <c r="N10" s="3">
        <f t="shared" si="3"/>
        <v>0.12929957280122539</v>
      </c>
      <c r="R10" s="10">
        <v>2008</v>
      </c>
      <c r="S10" s="9">
        <f t="shared" si="0"/>
        <v>10012506.702164451</v>
      </c>
      <c r="T10" s="9">
        <f t="shared" si="4"/>
        <v>1015984.7760980669</v>
      </c>
      <c r="U10" s="9">
        <f t="shared" si="5"/>
        <v>926.00442137931782</v>
      </c>
      <c r="V10" s="9">
        <f t="shared" si="6"/>
        <v>1294612.8392592696</v>
      </c>
    </row>
    <row r="11" spans="2:23" x14ac:dyDescent="0.25">
      <c r="B11" s="12">
        <v>2009</v>
      </c>
      <c r="C11" s="20">
        <v>1.5689029555528637</v>
      </c>
      <c r="G11" s="10">
        <v>2009</v>
      </c>
      <c r="H11" s="9">
        <f>VLOOKUP($J$1&amp;G11,[1]RCL!$A:$J,7,FALSE)</f>
        <v>6343068.4700000007</v>
      </c>
      <c r="I11" s="9">
        <f>VLOOKUP($J$1&amp;G11,[1]SAÚDE!$A:$J,8,FALSE)</f>
        <v>754168.17</v>
      </c>
      <c r="J11" s="3">
        <f t="shared" si="1"/>
        <v>0.11889642584923886</v>
      </c>
      <c r="K11" s="9">
        <f>VLOOKUP($J$1&amp;G11,[1]SAÚDE!$A:$J,10,FALSE)</f>
        <v>28500</v>
      </c>
      <c r="L11" s="3">
        <f t="shared" si="2"/>
        <v>4.4930935453074174E-3</v>
      </c>
      <c r="M11" s="9">
        <f>VLOOKUP($J$1&amp;G11,[1]SAÚDE!$A:$J,9,FALSE)</f>
        <v>767685.19</v>
      </c>
      <c r="N11" s="3">
        <f t="shared" si="3"/>
        <v>0.12102741656200344</v>
      </c>
      <c r="R11" s="10">
        <v>2009</v>
      </c>
      <c r="S11" s="9">
        <f t="shared" si="0"/>
        <v>9951658.8698571827</v>
      </c>
      <c r="T11" s="9">
        <f t="shared" si="4"/>
        <v>1183216.6708968948</v>
      </c>
      <c r="U11" s="9">
        <f t="shared" si="5"/>
        <v>44713.734233256619</v>
      </c>
      <c r="V11" s="9">
        <f t="shared" si="6"/>
        <v>1204423.5635251617</v>
      </c>
    </row>
    <row r="12" spans="2:23" x14ac:dyDescent="0.25">
      <c r="B12" s="12">
        <v>2010</v>
      </c>
      <c r="C12" s="20">
        <v>1.4470159097030877</v>
      </c>
      <c r="G12" s="10">
        <v>2010</v>
      </c>
      <c r="H12" s="9">
        <f>VLOOKUP($J$1&amp;G12,[1]RCL!$A:$J,7,FALSE)</f>
        <v>6871986.0600000005</v>
      </c>
      <c r="I12" s="9">
        <f>VLOOKUP($J$1&amp;G12,[1]SAÚDE!$A:$J,8,FALSE)</f>
        <v>653670.16</v>
      </c>
      <c r="J12" s="3">
        <f t="shared" si="1"/>
        <v>9.5120996214593606E-2</v>
      </c>
      <c r="K12" s="9">
        <f>VLOOKUP($J$1&amp;G12,[1]SAÚDE!$A:$J,10,FALSE)</f>
        <v>620</v>
      </c>
      <c r="L12" s="3">
        <f t="shared" si="2"/>
        <v>9.0221370443233979E-5</v>
      </c>
      <c r="M12" s="9">
        <f>VLOOKUP($J$1&amp;G12,[1]SAÚDE!$A:$J,9,FALSE)</f>
        <v>935269.96</v>
      </c>
      <c r="N12" s="3">
        <f t="shared" si="3"/>
        <v>0.13609893149288488</v>
      </c>
      <c r="R12" s="10">
        <v>2010</v>
      </c>
      <c r="S12" s="9">
        <f t="shared" si="0"/>
        <v>9943873.1600778382</v>
      </c>
      <c r="T12" s="9">
        <f t="shared" si="4"/>
        <v>945871.12121816294</v>
      </c>
      <c r="U12" s="9">
        <f t="shared" si="5"/>
        <v>897.14986401591432</v>
      </c>
      <c r="V12" s="9">
        <f t="shared" si="6"/>
        <v>1353350.5119873704</v>
      </c>
    </row>
    <row r="13" spans="2:23" x14ac:dyDescent="0.25">
      <c r="B13" s="12">
        <v>2011</v>
      </c>
      <c r="C13" s="20">
        <v>1.3358824193504284</v>
      </c>
      <c r="G13" s="10">
        <v>2011</v>
      </c>
      <c r="H13" s="9">
        <f>VLOOKUP($J$1&amp;G13,[1]RCL!$A:$J,7,FALSE)</f>
        <v>8532500.5899999999</v>
      </c>
      <c r="I13" s="9">
        <f>VLOOKUP($J$1&amp;G13,[1]SAÚDE!$A:$J,8,FALSE)</f>
        <v>904189.19</v>
      </c>
      <c r="J13" s="3">
        <f t="shared" si="1"/>
        <v>0.10597001201027752</v>
      </c>
      <c r="K13" s="9">
        <f>VLOOKUP($J$1&amp;G13,[1]SAÚDE!$A:$J,10,FALSE)</f>
        <v>4956.95</v>
      </c>
      <c r="L13" s="3">
        <f t="shared" si="2"/>
        <v>5.8094927128507826E-4</v>
      </c>
      <c r="M13" s="9">
        <f>VLOOKUP($J$1&amp;G13,[1]SAÚDE!$A:$J,9,FALSE)</f>
        <v>1082653.8999999999</v>
      </c>
      <c r="N13" s="3">
        <f t="shared" si="3"/>
        <v>0.12688588633311773</v>
      </c>
      <c r="R13" s="10">
        <v>2011</v>
      </c>
      <c r="S13" s="9">
        <f t="shared" si="0"/>
        <v>11398417.531278158</v>
      </c>
      <c r="T13" s="9">
        <f t="shared" si="4"/>
        <v>1207890.442687704</v>
      </c>
      <c r="U13" s="9">
        <f t="shared" si="5"/>
        <v>6621.9023585991054</v>
      </c>
      <c r="V13" s="9">
        <f t="shared" si="6"/>
        <v>1446298.3112511768</v>
      </c>
    </row>
    <row r="14" spans="2:23" x14ac:dyDescent="0.25">
      <c r="B14" s="12">
        <v>2012</v>
      </c>
      <c r="C14" s="20">
        <v>1.2390475364578954</v>
      </c>
      <c r="G14" s="10">
        <v>2012</v>
      </c>
      <c r="H14" s="9">
        <f>VLOOKUP($J$1&amp;G14,[1]RCL!$A:$J,7,FALSE)</f>
        <v>9236016.5099999998</v>
      </c>
      <c r="I14" s="9">
        <f>VLOOKUP($J$1&amp;G14,[1]SAÚDE!$A:$J,8,FALSE)</f>
        <v>1310933.18</v>
      </c>
      <c r="J14" s="3">
        <f t="shared" si="1"/>
        <v>0.14193707629047969</v>
      </c>
      <c r="K14" s="9">
        <f>VLOOKUP($J$1&amp;G14,[1]SAÚDE!$A:$J,10,FALSE)</f>
        <v>21670</v>
      </c>
      <c r="L14" s="3">
        <f t="shared" si="2"/>
        <v>2.3462495954329993E-3</v>
      </c>
      <c r="M14" s="9">
        <f>VLOOKUP($J$1&amp;G14,[1]SAÚDE!$A:$J,9,FALSE)</f>
        <v>1154777.3799999999</v>
      </c>
      <c r="N14" s="3">
        <f t="shared" si="3"/>
        <v>0.12502980898201099</v>
      </c>
      <c r="R14" s="10">
        <v>2012</v>
      </c>
      <c r="S14" s="9">
        <f t="shared" si="0"/>
        <v>11443863.50339995</v>
      </c>
      <c r="T14" s="9">
        <f t="shared" si="4"/>
        <v>1624308.5271399147</v>
      </c>
      <c r="U14" s="9">
        <f t="shared" si="5"/>
        <v>26850.160115042596</v>
      </c>
      <c r="V14" s="9">
        <f t="shared" si="6"/>
        <v>1430824.0678463029</v>
      </c>
    </row>
    <row r="15" spans="2:23" x14ac:dyDescent="0.25">
      <c r="B15" s="12">
        <v>2013</v>
      </c>
      <c r="C15" s="20">
        <v>1.1538153067850159</v>
      </c>
      <c r="G15" s="10">
        <v>2013</v>
      </c>
      <c r="H15" s="9">
        <f>VLOOKUP($J$1&amp;G15,[1]RCL!$A:$J,7,FALSE)</f>
        <v>9829249.9499999993</v>
      </c>
      <c r="I15" s="9">
        <f>VLOOKUP($J$1&amp;G15,[1]SAÚDE!$A:$J,8,FALSE)</f>
        <v>952796.72</v>
      </c>
      <c r="J15" s="3">
        <f t="shared" si="1"/>
        <v>9.6934834788691082E-2</v>
      </c>
      <c r="K15" s="9">
        <f>VLOOKUP($J$1&amp;G15,[1]SAÚDE!$A:$J,10,FALSE)</f>
        <v>55739</v>
      </c>
      <c r="L15" s="3">
        <f t="shared" si="2"/>
        <v>5.6707277038976923E-3</v>
      </c>
      <c r="M15" s="9">
        <f>VLOOKUP($J$1&amp;G15,[1]SAÚDE!$A:$J,9,FALSE)</f>
        <v>1490045.52</v>
      </c>
      <c r="N15" s="3">
        <f t="shared" si="3"/>
        <v>0.15159300328912687</v>
      </c>
      <c r="R15" s="10">
        <v>2013</v>
      </c>
      <c r="S15" s="9">
        <f t="shared" si="0"/>
        <v>11341139.046525851</v>
      </c>
      <c r="T15" s="9">
        <f t="shared" si="4"/>
        <v>1099351.4397905569</v>
      </c>
      <c r="U15" s="9">
        <f t="shared" si="5"/>
        <v>64312.51138489</v>
      </c>
      <c r="V15" s="9">
        <f t="shared" si="6"/>
        <v>1719237.3287824385</v>
      </c>
    </row>
    <row r="16" spans="2:23" ht="15.75" thickBot="1" x14ac:dyDescent="0.3">
      <c r="B16" s="12">
        <v>2014</v>
      </c>
      <c r="C16" s="20">
        <v>1.0797016631244614</v>
      </c>
      <c r="G16" s="358">
        <v>2014</v>
      </c>
      <c r="H16" s="23">
        <f>VLOOKUP($J$1&amp;G16,[1]RCL!$A:$J,7,FALSE)</f>
        <v>11051294.67</v>
      </c>
      <c r="I16" s="23">
        <f>VLOOKUP($J$1&amp;G16,[1]SAÚDE!$A:$J,8,FALSE)</f>
        <v>903785.35</v>
      </c>
      <c r="J16" s="149">
        <f t="shared" si="1"/>
        <v>8.1780947571095761E-2</v>
      </c>
      <c r="K16" s="23">
        <f>VLOOKUP($J$1&amp;G16,[1]SAÚDE!$A:$J,10,FALSE)</f>
        <v>59112</v>
      </c>
      <c r="L16" s="149">
        <f t="shared" si="2"/>
        <v>5.3488755630112976E-3</v>
      </c>
      <c r="M16" s="23">
        <f>VLOOKUP($J$1&amp;G16,[1]SAÚDE!$A:$J,9,FALSE)</f>
        <v>1742359.28</v>
      </c>
      <c r="N16" s="149">
        <f t="shared" si="3"/>
        <v>0.15766110053420557</v>
      </c>
      <c r="R16" s="10">
        <v>2014</v>
      </c>
      <c r="S16" s="9">
        <f t="shared" si="0"/>
        <v>11932101.234877495</v>
      </c>
      <c r="T16" s="9">
        <f t="shared" si="4"/>
        <v>975818.54550252343</v>
      </c>
      <c r="U16" s="9">
        <f t="shared" si="5"/>
        <v>63823.32471061316</v>
      </c>
      <c r="V16" s="9">
        <f t="shared" si="6"/>
        <v>1881228.2123763391</v>
      </c>
    </row>
    <row r="17" spans="2:22" ht="15.75" thickBot="1" x14ac:dyDescent="0.3">
      <c r="B17" s="13">
        <v>2015</v>
      </c>
      <c r="C17" s="21">
        <v>1</v>
      </c>
      <c r="G17" s="351">
        <v>2015</v>
      </c>
      <c r="H17" s="352">
        <f>VLOOKUP($J$1&amp;G17,[1]RCL!$A:$J,7,FALSE)</f>
        <v>11456918.83</v>
      </c>
      <c r="I17" s="352">
        <f>VLOOKUP($J$1&amp;G17,[1]SAÚDE!$A:$J,8,FALSE)</f>
        <v>1121796.8500000001</v>
      </c>
      <c r="J17" s="353">
        <f t="shared" si="1"/>
        <v>9.791435783437423E-2</v>
      </c>
      <c r="K17" s="352">
        <f>VLOOKUP($J$1&amp;G17,[1]SAÚDE!$A:$J,10,FALSE)</f>
        <v>59510</v>
      </c>
      <c r="L17" s="353">
        <f t="shared" si="2"/>
        <v>5.1942412164231073E-3</v>
      </c>
      <c r="M17" s="352">
        <f>VLOOKUP($J$1&amp;G17,[1]SAÚDE!$A:$J,9,FALSE)</f>
        <v>1727387.36</v>
      </c>
      <c r="N17" s="354">
        <f t="shared" si="3"/>
        <v>0.15077241845135775</v>
      </c>
      <c r="R17" s="357">
        <v>2015</v>
      </c>
      <c r="S17" s="9">
        <f t="shared" si="0"/>
        <v>11456918.83</v>
      </c>
      <c r="T17" s="9">
        <f t="shared" si="4"/>
        <v>1121796.8500000001</v>
      </c>
      <c r="U17" s="9">
        <f t="shared" si="5"/>
        <v>59510</v>
      </c>
      <c r="V17" s="9">
        <f t="shared" si="6"/>
        <v>1727387.36</v>
      </c>
    </row>
    <row r="18" spans="2:22" ht="15.75" thickBot="1" x14ac:dyDescent="0.3">
      <c r="G18" s="91" t="s">
        <v>75</v>
      </c>
      <c r="H18" s="35"/>
      <c r="R18" s="19" t="s">
        <v>261</v>
      </c>
      <c r="S18" s="33">
        <f>S17/S4-1</f>
        <v>0.77841085735388282</v>
      </c>
      <c r="T18" s="33">
        <f>T17/T8-1</f>
        <v>5.9035561712071525</v>
      </c>
      <c r="U18" s="33">
        <f>U17/U8-1</f>
        <v>88.734831731802359</v>
      </c>
      <c r="V18" s="34">
        <f>V17/V8-1</f>
        <v>1.0628831168024502</v>
      </c>
    </row>
    <row r="19" spans="2:22" x14ac:dyDescent="0.25">
      <c r="R19" s="91" t="s">
        <v>74</v>
      </c>
    </row>
  </sheetData>
  <mergeCells count="3">
    <mergeCell ref="J1:L1"/>
    <mergeCell ref="B2:C2"/>
    <mergeCell ref="S2:W2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84" zoomScaleNormal="84" workbookViewId="0">
      <selection activeCell="J21" sqref="J21"/>
    </sheetView>
  </sheetViews>
  <sheetFormatPr defaultColWidth="8.85546875" defaultRowHeight="15" x14ac:dyDescent="0.25"/>
  <cols>
    <col min="1" max="2" width="8.85546875" style="1"/>
    <col min="3" max="3" width="16.5703125" style="1" bestFit="1" customWidth="1"/>
    <col min="4" max="16384" width="8.85546875" style="1"/>
  </cols>
  <sheetData>
    <row r="2" spans="2:3" x14ac:dyDescent="0.25">
      <c r="C2" s="1" t="s">
        <v>298</v>
      </c>
    </row>
    <row r="3" spans="2:3" x14ac:dyDescent="0.25">
      <c r="B3" s="1">
        <v>2006</v>
      </c>
      <c r="C3" s="4">
        <f>VLOOKUP($C$2&amp;B3,[1]SAÚDE!$A:$K,11,FALSE)</f>
        <v>0.52095527909601969</v>
      </c>
    </row>
    <row r="4" spans="2:3" x14ac:dyDescent="0.25">
      <c r="B4" s="1">
        <v>2007</v>
      </c>
      <c r="C4" s="4">
        <f>VLOOKUP($C$2&amp;B4,[1]SAÚDE!$A:$K,11,FALSE)</f>
        <v>0.47474775418349241</v>
      </c>
    </row>
    <row r="5" spans="2:3" x14ac:dyDescent="0.25">
      <c r="B5" s="1">
        <v>2008</v>
      </c>
      <c r="C5" s="4">
        <f>VLOOKUP($C$2&amp;B5,[1]SAÚDE!$A:$K,11,FALSE)</f>
        <v>0.46885695384721532</v>
      </c>
    </row>
    <row r="6" spans="2:3" x14ac:dyDescent="0.25">
      <c r="B6" s="1">
        <v>2009</v>
      </c>
      <c r="C6" s="4">
        <f>VLOOKUP($C$2&amp;B6,[1]SAÚDE!$A:$K,11,FALSE)</f>
        <v>0.4751991765283754</v>
      </c>
    </row>
    <row r="7" spans="2:3" x14ac:dyDescent="0.25">
      <c r="B7" s="1">
        <v>2010</v>
      </c>
      <c r="C7" s="4">
        <f>VLOOKUP($C$2&amp;B7,[1]SAÚDE!$A:$K,11,FALSE)</f>
        <v>0.45647185713239957</v>
      </c>
    </row>
    <row r="8" spans="2:3" x14ac:dyDescent="0.25">
      <c r="B8" s="1">
        <v>2011</v>
      </c>
      <c r="C8" s="4">
        <f>VLOOKUP($C$2&amp;B8,[1]SAÚDE!$A:$K,11,FALSE)</f>
        <v>0.42916477198183006</v>
      </c>
    </row>
    <row r="9" spans="2:3" x14ac:dyDescent="0.25">
      <c r="B9" s="1">
        <v>2012</v>
      </c>
      <c r="C9" s="4">
        <f>VLOOKUP($C$2&amp;B9,[1]SAÚDE!$A:$K,11,FALSE)</f>
        <v>0.41262546893909952</v>
      </c>
    </row>
    <row r="10" spans="2:3" x14ac:dyDescent="0.25">
      <c r="B10" s="1">
        <v>2013</v>
      </c>
      <c r="C10" s="4">
        <f>VLOOKUP($C$2&amp;B10,[1]SAÚDE!$A:$K,11,FALSE)</f>
        <v>0.40655616625057184</v>
      </c>
    </row>
    <row r="11" spans="2:3" x14ac:dyDescent="0.25">
      <c r="B11" s="1">
        <v>2014</v>
      </c>
      <c r="C11" s="4">
        <f>VLOOKUP($C$2&amp;B11,[1]SAÚDE!$A:$K,11,FALSE)</f>
        <v>0.5193673252359795</v>
      </c>
    </row>
    <row r="12" spans="2:3" x14ac:dyDescent="0.25">
      <c r="B12" s="1">
        <v>2015</v>
      </c>
      <c r="C12" s="4">
        <f>VLOOKUP($C$2&amp;B12,[1]SAÚDE!$A:$K,11,FALSE)</f>
        <v>0.52502626943380204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"/>
  <sheetViews>
    <sheetView topLeftCell="D1" workbookViewId="0">
      <selection activeCell="L23" sqref="L23"/>
    </sheetView>
  </sheetViews>
  <sheetFormatPr defaultRowHeight="15" x14ac:dyDescent="0.25"/>
  <cols>
    <col min="1" max="1" width="26.140625" style="1" bestFit="1" customWidth="1"/>
    <col min="2" max="11" width="9.140625" style="1"/>
    <col min="12" max="12" width="16.7109375" style="1" customWidth="1"/>
    <col min="13" max="13" width="8.7109375" style="1" customWidth="1"/>
    <col min="14" max="21" width="9.140625" style="1"/>
    <col min="22" max="22" width="21.5703125" style="1" customWidth="1"/>
    <col min="23" max="16384" width="9.140625" style="1"/>
  </cols>
  <sheetData>
    <row r="2" spans="1:11" x14ac:dyDescent="0.25">
      <c r="D2" s="406" t="s">
        <v>298</v>
      </c>
      <c r="E2" s="406"/>
      <c r="F2" s="406"/>
      <c r="G2" s="406"/>
      <c r="H2" s="406"/>
      <c r="I2" s="406"/>
      <c r="J2" s="406"/>
      <c r="K2" s="357"/>
    </row>
    <row r="3" spans="1:11" x14ac:dyDescent="0.25">
      <c r="B3" s="364">
        <v>2006</v>
      </c>
      <c r="C3" s="364">
        <v>2007</v>
      </c>
      <c r="D3" s="364">
        <v>2008</v>
      </c>
      <c r="E3" s="364">
        <v>2009</v>
      </c>
      <c r="F3" s="364">
        <v>2010</v>
      </c>
      <c r="G3" s="364">
        <v>2011</v>
      </c>
      <c r="H3" s="364">
        <v>2012</v>
      </c>
      <c r="I3" s="364">
        <v>2013</v>
      </c>
      <c r="J3" s="364">
        <v>2014</v>
      </c>
      <c r="K3" s="364">
        <v>2015</v>
      </c>
    </row>
    <row r="4" spans="1:11" x14ac:dyDescent="0.25">
      <c r="A4" s="1" t="s">
        <v>30</v>
      </c>
      <c r="B4" s="365">
        <f>VLOOKUP($D$2&amp;B3,[1]SAÚDE!$A:$J,7,FALSE)</f>
        <v>0.16200000000000001</v>
      </c>
      <c r="C4" s="365">
        <f>VLOOKUP($D$2&amp;C3,[1]SAÚDE!$A:$J,7,FALSE)</f>
        <v>0.1822</v>
      </c>
      <c r="D4" s="365">
        <f>VLOOKUP($D$2&amp;D3,[1]SAÚDE!$A:$J,7,FALSE)</f>
        <v>0.17449999999999999</v>
      </c>
      <c r="E4" s="365">
        <f>VLOOKUP($D$2&amp;E3,[1]SAÚDE!$A:$J,7,FALSE)</f>
        <v>0.18079999999999999</v>
      </c>
      <c r="F4" s="365">
        <f>VLOOKUP($D$2&amp;F3,[1]SAÚDE!$A:$J,7,FALSE)</f>
        <v>0.18379999999999999</v>
      </c>
      <c r="G4" s="365">
        <f>VLOOKUP($D$2&amp;G3,[1]SAÚDE!$A:$J,7,FALSE)</f>
        <v>0.20610000000000001</v>
      </c>
      <c r="H4" s="365">
        <f>VLOOKUP($D$2&amp;H3,[1]SAÚDE!$A:$J,7,FALSE)</f>
        <v>0.26879999999999998</v>
      </c>
      <c r="I4" s="365">
        <f>VLOOKUP($D$2&amp;I3,[1]SAÚDE!$A:$J,7,FALSE)</f>
        <v>0.24779999999999999</v>
      </c>
      <c r="J4" s="365">
        <f>VLOOKUP($D$2&amp;J3,[1]SAÚDE!$A:$J,7,FALSE)</f>
        <v>0.19239999999999999</v>
      </c>
      <c r="K4" s="365">
        <f>VLOOKUP($D$2&amp;K3,[1]SAÚDE!$A:$J,7,FALSE)</f>
        <v>0.1938</v>
      </c>
    </row>
    <row r="5" spans="1:11" x14ac:dyDescent="0.25">
      <c r="A5" s="1" t="s">
        <v>2</v>
      </c>
      <c r="B5" s="366">
        <v>0.15</v>
      </c>
      <c r="C5" s="366">
        <v>0.15</v>
      </c>
      <c r="D5" s="366">
        <v>0.15</v>
      </c>
      <c r="E5" s="366">
        <v>0.15</v>
      </c>
      <c r="F5" s="366">
        <v>0.15</v>
      </c>
      <c r="G5" s="366">
        <v>0.15</v>
      </c>
      <c r="H5" s="366">
        <v>0.15</v>
      </c>
      <c r="I5" s="366">
        <v>0.15</v>
      </c>
      <c r="J5" s="366">
        <v>0.15</v>
      </c>
      <c r="K5" s="366">
        <v>0.15</v>
      </c>
    </row>
    <row r="9" spans="1:11" x14ac:dyDescent="0.25">
      <c r="B9" s="85"/>
      <c r="C9" s="85"/>
      <c r="D9" s="85"/>
      <c r="E9" s="85"/>
      <c r="F9" s="85"/>
      <c r="G9" s="85"/>
      <c r="H9" s="85"/>
      <c r="I9" s="85"/>
      <c r="J9" s="85"/>
      <c r="K9" s="85"/>
    </row>
    <row r="10" spans="1:11" x14ac:dyDescent="0.25">
      <c r="D10" s="35"/>
    </row>
    <row r="16" spans="1:11" ht="15.75" thickBot="1" x14ac:dyDescent="0.3"/>
    <row r="17" spans="7:21" x14ac:dyDescent="0.25">
      <c r="L17" s="467" t="s">
        <v>3</v>
      </c>
      <c r="M17" s="5">
        <v>2007</v>
      </c>
      <c r="N17" s="5">
        <v>2008</v>
      </c>
      <c r="O17" s="5">
        <v>2009</v>
      </c>
      <c r="P17" s="5">
        <v>2010</v>
      </c>
      <c r="Q17" s="5">
        <v>2011</v>
      </c>
      <c r="R17" s="5">
        <v>2012</v>
      </c>
      <c r="S17" s="5">
        <v>2013</v>
      </c>
      <c r="T17" s="367">
        <v>2014</v>
      </c>
      <c r="U17" s="6">
        <v>2015</v>
      </c>
    </row>
    <row r="18" spans="7:21" ht="15.75" thickBot="1" x14ac:dyDescent="0.3">
      <c r="L18" s="468"/>
      <c r="M18" s="137">
        <f>C4/B4-1</f>
        <v>0.12469135802469133</v>
      </c>
      <c r="N18" s="7">
        <f>D4/C4-1</f>
        <v>-4.2261251372118669E-2</v>
      </c>
      <c r="O18" s="137">
        <f t="shared" ref="O18:S18" si="0">E4/D4-1</f>
        <v>3.6103151862464156E-2</v>
      </c>
      <c r="P18" s="137">
        <f t="shared" si="0"/>
        <v>1.6592920353982299E-2</v>
      </c>
      <c r="Q18" s="7">
        <f t="shared" si="0"/>
        <v>0.12132752992383034</v>
      </c>
      <c r="R18" s="137">
        <f t="shared" si="0"/>
        <v>0.30422125181950488</v>
      </c>
      <c r="S18" s="7">
        <f t="shared" si="0"/>
        <v>-7.8125E-2</v>
      </c>
      <c r="T18" s="7">
        <f t="shared" ref="T18" si="1">J4/I4-1</f>
        <v>-0.22356739305891848</v>
      </c>
      <c r="U18" s="152">
        <f t="shared" ref="U18" si="2">K4/J4-1</f>
        <v>7.2765072765073047E-3</v>
      </c>
    </row>
    <row r="19" spans="7:21" x14ac:dyDescent="0.25">
      <c r="G19" s="1" t="s">
        <v>117</v>
      </c>
    </row>
  </sheetData>
  <mergeCells count="2">
    <mergeCell ref="D2:J2"/>
    <mergeCell ref="L17:L18"/>
  </mergeCells>
  <conditionalFormatting sqref="M18:U18">
    <cfRule type="cellIs" dxfId="25" priority="1" operator="greaterThan">
      <formula>0</formula>
    </cfRule>
    <cfRule type="cellIs" dxfId="24" priority="3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85" zoomScaleNormal="85" workbookViewId="0">
      <selection activeCell="G17" sqref="G17"/>
    </sheetView>
  </sheetViews>
  <sheetFormatPr defaultRowHeight="15" x14ac:dyDescent="0.25"/>
  <cols>
    <col min="1" max="1" width="11.7109375" style="244" bestFit="1" customWidth="1"/>
    <col min="2" max="2" width="5.140625" style="244" bestFit="1" customWidth="1"/>
    <col min="3" max="3" width="12.85546875" style="244" customWidth="1"/>
    <col min="4" max="4" width="16.42578125" style="244" bestFit="1" customWidth="1"/>
    <col min="5" max="5" width="14.28515625" style="244" bestFit="1" customWidth="1"/>
    <col min="6" max="6" width="14.42578125" style="244" customWidth="1"/>
    <col min="7" max="7" width="21.42578125" style="244" bestFit="1" customWidth="1"/>
    <col min="8" max="8" width="20.42578125" style="244" bestFit="1" customWidth="1"/>
    <col min="9" max="12" width="15.28515625" style="244" bestFit="1" customWidth="1"/>
    <col min="13" max="14" width="21.42578125" style="244" bestFit="1" customWidth="1"/>
    <col min="15" max="15" width="11.140625" style="244" customWidth="1"/>
    <col min="16" max="16" width="14.28515625" style="244" bestFit="1" customWidth="1"/>
    <col min="17" max="16384" width="9.140625" style="244"/>
  </cols>
  <sheetData>
    <row r="1" spans="1:15" ht="58.5" customHeight="1" x14ac:dyDescent="0.25">
      <c r="C1" s="402" t="s">
        <v>247</v>
      </c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</row>
    <row r="2" spans="1:15" s="46" customFormat="1" ht="25.5" x14ac:dyDescent="0.25">
      <c r="C2" s="308" t="s">
        <v>246</v>
      </c>
      <c r="D2" s="308" t="s">
        <v>245</v>
      </c>
      <c r="E2" s="308" t="s">
        <v>244</v>
      </c>
      <c r="F2" s="308" t="s">
        <v>243</v>
      </c>
      <c r="G2" s="308" t="s">
        <v>242</v>
      </c>
      <c r="H2" s="308" t="s">
        <v>241</v>
      </c>
      <c r="I2" s="308" t="s">
        <v>246</v>
      </c>
      <c r="J2" s="308" t="s">
        <v>245</v>
      </c>
      <c r="K2" s="308" t="s">
        <v>244</v>
      </c>
      <c r="L2" s="308" t="s">
        <v>243</v>
      </c>
      <c r="M2" s="308" t="s">
        <v>242</v>
      </c>
      <c r="N2" s="308" t="s">
        <v>241</v>
      </c>
      <c r="O2" s="307"/>
    </row>
    <row r="3" spans="1:15" x14ac:dyDescent="0.25">
      <c r="A3" s="244" t="s">
        <v>298</v>
      </c>
      <c r="B3" s="244">
        <v>2004</v>
      </c>
      <c r="C3" s="314">
        <v>168</v>
      </c>
      <c r="D3" s="314">
        <v>115</v>
      </c>
      <c r="E3" s="314">
        <v>0</v>
      </c>
      <c r="F3" s="314">
        <v>41</v>
      </c>
      <c r="G3" s="314" t="s">
        <v>240</v>
      </c>
      <c r="H3" s="314" t="s">
        <v>240</v>
      </c>
      <c r="I3" s="314" t="s">
        <v>239</v>
      </c>
      <c r="J3" s="314" t="s">
        <v>239</v>
      </c>
      <c r="K3" s="314" t="s">
        <v>239</v>
      </c>
      <c r="L3" s="314" t="s">
        <v>239</v>
      </c>
      <c r="M3" s="314" t="s">
        <v>240</v>
      </c>
      <c r="N3" s="314" t="s">
        <v>240</v>
      </c>
    </row>
    <row r="4" spans="1:15" x14ac:dyDescent="0.25">
      <c r="A4" s="244" t="s">
        <v>298</v>
      </c>
      <c r="B4" s="244">
        <v>2005</v>
      </c>
      <c r="C4" s="314">
        <v>285</v>
      </c>
      <c r="D4" s="314">
        <v>146</v>
      </c>
      <c r="E4" s="314">
        <v>0</v>
      </c>
      <c r="F4" s="314">
        <v>126</v>
      </c>
      <c r="G4" s="314" t="s">
        <v>240</v>
      </c>
      <c r="H4" s="314">
        <v>13</v>
      </c>
      <c r="I4" s="314" t="s">
        <v>239</v>
      </c>
      <c r="J4" s="314" t="s">
        <v>239</v>
      </c>
      <c r="K4" s="314" t="s">
        <v>239</v>
      </c>
      <c r="L4" s="314" t="s">
        <v>239</v>
      </c>
      <c r="M4" s="314" t="s">
        <v>240</v>
      </c>
      <c r="N4" s="314" t="s">
        <v>239</v>
      </c>
    </row>
    <row r="5" spans="1:15" x14ac:dyDescent="0.25">
      <c r="A5" s="244" t="s">
        <v>298</v>
      </c>
      <c r="B5" s="244">
        <v>2006</v>
      </c>
      <c r="C5" s="314">
        <v>328</v>
      </c>
      <c r="D5" s="314">
        <v>186</v>
      </c>
      <c r="E5" s="314">
        <v>0</v>
      </c>
      <c r="F5" s="314">
        <v>129</v>
      </c>
      <c r="G5" s="314" t="s">
        <v>240</v>
      </c>
      <c r="H5" s="314">
        <v>13</v>
      </c>
      <c r="I5" s="314" t="s">
        <v>239</v>
      </c>
      <c r="J5" s="314" t="s">
        <v>239</v>
      </c>
      <c r="K5" s="314" t="s">
        <v>239</v>
      </c>
      <c r="L5" s="314" t="s">
        <v>239</v>
      </c>
      <c r="M5" s="314" t="s">
        <v>240</v>
      </c>
      <c r="N5" s="314" t="s">
        <v>239</v>
      </c>
    </row>
    <row r="6" spans="1:15" x14ac:dyDescent="0.25">
      <c r="A6" s="244" t="s">
        <v>298</v>
      </c>
      <c r="B6" s="244">
        <v>2007</v>
      </c>
      <c r="C6" s="309"/>
      <c r="D6" s="309"/>
      <c r="E6" s="309"/>
      <c r="F6" s="309"/>
      <c r="G6" s="309"/>
      <c r="H6" s="309"/>
      <c r="I6" s="309"/>
      <c r="J6" s="309"/>
      <c r="K6" s="309"/>
      <c r="L6" s="309"/>
      <c r="M6" s="309"/>
      <c r="N6" s="309"/>
    </row>
    <row r="7" spans="1:15" x14ac:dyDescent="0.25">
      <c r="A7" s="244" t="s">
        <v>298</v>
      </c>
      <c r="B7" s="244">
        <v>2008</v>
      </c>
      <c r="C7" s="314">
        <v>227</v>
      </c>
      <c r="D7" s="314">
        <v>147</v>
      </c>
      <c r="E7" s="314">
        <v>12</v>
      </c>
      <c r="F7" s="314">
        <v>68</v>
      </c>
      <c r="G7" s="314">
        <v>0</v>
      </c>
      <c r="H7" s="314">
        <v>0</v>
      </c>
      <c r="I7" s="314" t="s">
        <v>239</v>
      </c>
      <c r="J7" s="314" t="s">
        <v>239</v>
      </c>
      <c r="K7" s="314" t="s">
        <v>239</v>
      </c>
      <c r="L7" s="314" t="s">
        <v>239</v>
      </c>
      <c r="M7" s="314" t="s">
        <v>239</v>
      </c>
      <c r="N7" s="314" t="s">
        <v>239</v>
      </c>
    </row>
    <row r="8" spans="1:15" x14ac:dyDescent="0.25">
      <c r="A8" s="244" t="s">
        <v>298</v>
      </c>
      <c r="B8" s="244">
        <v>2009</v>
      </c>
      <c r="C8" s="314">
        <v>258</v>
      </c>
      <c r="D8" s="314">
        <v>180</v>
      </c>
      <c r="E8" s="314">
        <v>0</v>
      </c>
      <c r="F8" s="314">
        <v>25</v>
      </c>
      <c r="G8" s="314">
        <v>0</v>
      </c>
      <c r="H8" s="314">
        <v>53</v>
      </c>
      <c r="I8" s="314" t="s">
        <v>239</v>
      </c>
      <c r="J8" s="314" t="s">
        <v>239</v>
      </c>
      <c r="K8" s="314" t="s">
        <v>239</v>
      </c>
      <c r="L8" s="314" t="s">
        <v>239</v>
      </c>
      <c r="M8" s="314" t="s">
        <v>239</v>
      </c>
      <c r="N8" s="314" t="s">
        <v>239</v>
      </c>
    </row>
    <row r="9" spans="1:15" x14ac:dyDescent="0.25">
      <c r="A9" s="244" t="s">
        <v>298</v>
      </c>
      <c r="B9" s="244">
        <v>2010</v>
      </c>
      <c r="C9" s="309"/>
      <c r="D9" s="309"/>
      <c r="E9" s="309"/>
      <c r="F9" s="309"/>
      <c r="G9" s="309"/>
      <c r="H9" s="309"/>
      <c r="I9" s="309"/>
      <c r="J9" s="309"/>
      <c r="K9" s="309"/>
      <c r="L9" s="309"/>
      <c r="M9" s="309"/>
      <c r="N9" s="309"/>
    </row>
    <row r="10" spans="1:15" x14ac:dyDescent="0.25">
      <c r="A10" s="244" t="s">
        <v>298</v>
      </c>
      <c r="B10" s="244">
        <v>2011</v>
      </c>
      <c r="C10" s="314">
        <v>583</v>
      </c>
      <c r="D10" s="314">
        <v>191</v>
      </c>
      <c r="E10" s="314">
        <v>0</v>
      </c>
      <c r="F10" s="314">
        <v>136</v>
      </c>
      <c r="G10" s="314">
        <v>1</v>
      </c>
      <c r="H10" s="314">
        <v>255</v>
      </c>
      <c r="I10" s="314" t="s">
        <v>239</v>
      </c>
      <c r="J10" s="314" t="s">
        <v>239</v>
      </c>
      <c r="K10" s="314" t="s">
        <v>239</v>
      </c>
      <c r="L10" s="314" t="s">
        <v>239</v>
      </c>
      <c r="M10" s="314" t="s">
        <v>239</v>
      </c>
      <c r="N10" s="314" t="s">
        <v>239</v>
      </c>
    </row>
    <row r="11" spans="1:15" x14ac:dyDescent="0.25">
      <c r="A11" s="244" t="s">
        <v>298</v>
      </c>
      <c r="B11" s="244">
        <v>2012</v>
      </c>
      <c r="C11" s="314">
        <v>585</v>
      </c>
      <c r="D11" s="314">
        <v>191</v>
      </c>
      <c r="E11" s="314">
        <v>0</v>
      </c>
      <c r="F11" s="314">
        <v>136</v>
      </c>
      <c r="G11" s="314">
        <v>0</v>
      </c>
      <c r="H11" s="314">
        <v>258</v>
      </c>
      <c r="I11" s="314" t="s">
        <v>239</v>
      </c>
      <c r="J11" s="314" t="s">
        <v>239</v>
      </c>
      <c r="K11" s="314" t="s">
        <v>239</v>
      </c>
      <c r="L11" s="314" t="s">
        <v>239</v>
      </c>
      <c r="M11" s="314" t="s">
        <v>239</v>
      </c>
      <c r="N11" s="314" t="s">
        <v>239</v>
      </c>
    </row>
    <row r="12" spans="1:15" x14ac:dyDescent="0.25">
      <c r="A12" s="244" t="s">
        <v>298</v>
      </c>
      <c r="B12" s="244">
        <v>2013</v>
      </c>
      <c r="C12" s="315">
        <v>238</v>
      </c>
      <c r="D12" s="315">
        <v>190</v>
      </c>
      <c r="E12" s="315">
        <v>0</v>
      </c>
      <c r="F12" s="315">
        <v>35</v>
      </c>
      <c r="G12" s="315">
        <v>3</v>
      </c>
      <c r="H12" s="315">
        <v>10</v>
      </c>
      <c r="I12" s="315" t="s">
        <v>239</v>
      </c>
      <c r="J12" s="315" t="s">
        <v>239</v>
      </c>
      <c r="K12" s="315" t="s">
        <v>239</v>
      </c>
      <c r="L12" s="315" t="s">
        <v>239</v>
      </c>
      <c r="M12" s="315" t="s">
        <v>239</v>
      </c>
      <c r="N12" s="316" t="s">
        <v>239</v>
      </c>
    </row>
    <row r="13" spans="1:15" x14ac:dyDescent="0.25">
      <c r="A13" s="244" t="s">
        <v>298</v>
      </c>
      <c r="B13" s="244">
        <v>2014</v>
      </c>
      <c r="C13" s="317">
        <v>441</v>
      </c>
      <c r="D13" s="317">
        <v>190</v>
      </c>
      <c r="E13" s="317">
        <v>0</v>
      </c>
      <c r="F13" s="317">
        <v>38</v>
      </c>
      <c r="G13" s="317">
        <v>0</v>
      </c>
      <c r="H13" s="317">
        <v>213</v>
      </c>
      <c r="I13" s="317" t="s">
        <v>238</v>
      </c>
      <c r="J13" s="317" t="s">
        <v>238</v>
      </c>
      <c r="K13" s="317" t="s">
        <v>238</v>
      </c>
      <c r="L13" s="317" t="s">
        <v>238</v>
      </c>
      <c r="M13" s="317" t="s">
        <v>238</v>
      </c>
      <c r="N13" s="318" t="s">
        <v>238</v>
      </c>
    </row>
    <row r="16" spans="1:15" x14ac:dyDescent="0.25">
      <c r="C16" s="404" t="s">
        <v>299</v>
      </c>
      <c r="D16" s="404"/>
      <c r="E16" s="404"/>
      <c r="F16" s="404"/>
    </row>
    <row r="17" spans="3:6" ht="33.75" customHeight="1" x14ac:dyDescent="0.25">
      <c r="C17" s="306">
        <v>2016</v>
      </c>
      <c r="D17" s="305" t="s">
        <v>236</v>
      </c>
      <c r="E17" s="305" t="s">
        <v>237</v>
      </c>
      <c r="F17" s="302" t="s">
        <v>235</v>
      </c>
    </row>
    <row r="18" spans="3:6" x14ac:dyDescent="0.25">
      <c r="C18" s="304" t="s">
        <v>234</v>
      </c>
      <c r="D18" s="375">
        <v>173</v>
      </c>
      <c r="E18" s="375">
        <v>51</v>
      </c>
      <c r="F18" s="375">
        <v>224</v>
      </c>
    </row>
    <row r="19" spans="3:6" x14ac:dyDescent="0.25">
      <c r="C19" s="304" t="s">
        <v>233</v>
      </c>
      <c r="D19" s="303">
        <v>1286</v>
      </c>
      <c r="E19" s="303">
        <v>507</v>
      </c>
      <c r="F19" s="303">
        <v>1793</v>
      </c>
    </row>
  </sheetData>
  <mergeCells count="2">
    <mergeCell ref="C16:F16"/>
    <mergeCell ref="C1:N1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E11" sqref="E11"/>
    </sheetView>
  </sheetViews>
  <sheetFormatPr defaultRowHeight="15" x14ac:dyDescent="0.25"/>
  <cols>
    <col min="1" max="1" width="9.140625" style="1"/>
    <col min="2" max="2" width="14.28515625" style="1" customWidth="1"/>
    <col min="3" max="3" width="11.42578125" style="1" customWidth="1"/>
    <col min="4" max="4" width="19.140625" style="1" customWidth="1"/>
    <col min="5" max="5" width="14.28515625" style="1" customWidth="1"/>
    <col min="6" max="6" width="13.140625" style="1" customWidth="1"/>
    <col min="7" max="16384" width="9.140625" style="1"/>
  </cols>
  <sheetData>
    <row r="2" spans="2:6" ht="15.75" thickBot="1" x14ac:dyDescent="0.3">
      <c r="B2" s="465" t="s">
        <v>298</v>
      </c>
      <c r="C2" s="465"/>
      <c r="D2" s="465"/>
      <c r="E2" s="465"/>
    </row>
    <row r="3" spans="2:6" ht="27" customHeight="1" x14ac:dyDescent="0.35">
      <c r="B3" s="457" t="s">
        <v>94</v>
      </c>
      <c r="C3" s="458"/>
      <c r="D3" s="458"/>
      <c r="E3" s="459"/>
      <c r="F3" s="110"/>
    </row>
    <row r="4" spans="2:6" ht="9.75" customHeight="1" x14ac:dyDescent="0.25">
      <c r="B4" s="12"/>
      <c r="C4" s="320"/>
      <c r="D4" s="320"/>
      <c r="E4" s="38"/>
      <c r="F4" s="11"/>
    </row>
    <row r="5" spans="2:6" ht="18.75" customHeight="1" x14ac:dyDescent="0.25">
      <c r="B5" s="113" t="s">
        <v>16</v>
      </c>
      <c r="C5" s="111" t="s">
        <v>48</v>
      </c>
      <c r="D5" s="111" t="s">
        <v>49</v>
      </c>
      <c r="E5" s="112" t="s">
        <v>50</v>
      </c>
    </row>
    <row r="6" spans="2:6" ht="15.75" x14ac:dyDescent="0.25">
      <c r="B6" s="114">
        <v>2002</v>
      </c>
      <c r="C6" s="115">
        <f>VLOOKUP($B$2&amp;B6,[1]IRFS!$A:$G,5,FALSE)</f>
        <v>0.54846361847668401</v>
      </c>
      <c r="D6" s="115">
        <f>VLOOKUP($B$2&amp;B6,[1]IRFS!$A:$G,6,FALSE)</f>
        <v>0.51417473237062639</v>
      </c>
      <c r="E6" s="116">
        <f>VLOOKUP($B$2&amp;B6,[1]IRFS!$A:$G,7,FALSE)</f>
        <v>0.41652126437985382</v>
      </c>
    </row>
    <row r="7" spans="2:6" ht="15.75" x14ac:dyDescent="0.25">
      <c r="B7" s="114">
        <v>2003</v>
      </c>
      <c r="C7" s="115">
        <f>VLOOKUP($B$2&amp;B7,[1]IRFS!$A:$G,5,FALSE)</f>
        <v>0.46886076088086592</v>
      </c>
      <c r="D7" s="115">
        <f>VLOOKUP($B$2&amp;B7,[1]IRFS!$A:$G,6,FALSE)</f>
        <v>0.45513774239433419</v>
      </c>
      <c r="E7" s="116">
        <f>VLOOKUP($B$2&amp;B7,[1]IRFS!$A:$G,7,FALSE)</f>
        <v>0.42575831199134423</v>
      </c>
    </row>
    <row r="8" spans="2:6" ht="15.75" x14ac:dyDescent="0.25">
      <c r="B8" s="114">
        <v>2004</v>
      </c>
      <c r="C8" s="115">
        <f>VLOOKUP($B$2&amp;B8,[1]IRFS!$A:$G,5,FALSE)</f>
        <v>0.52245240089956912</v>
      </c>
      <c r="D8" s="115">
        <f>VLOOKUP($B$2&amp;B8,[1]IRFS!$A:$G,6,FALSE)</f>
        <v>0.48513238465269026</v>
      </c>
      <c r="E8" s="116">
        <f>VLOOKUP($B$2&amp;B8,[1]IRFS!$A:$G,7,FALSE)</f>
        <v>0.47017111157159974</v>
      </c>
    </row>
    <row r="9" spans="2:6" ht="15.75" x14ac:dyDescent="0.25">
      <c r="B9" s="114">
        <v>2005</v>
      </c>
      <c r="C9" s="115">
        <f>VLOOKUP($B$2&amp;B9,[1]IRFS!$A:$G,5,FALSE)</f>
        <v>0.53754125194277158</v>
      </c>
      <c r="D9" s="115">
        <f>VLOOKUP($B$2&amp;B9,[1]IRFS!$A:$G,6,FALSE)</f>
        <v>0.45999019597765095</v>
      </c>
      <c r="E9" s="116">
        <f>VLOOKUP($B$2&amp;B9,[1]IRFS!$A:$G,7,FALSE)</f>
        <v>0.44976054856663772</v>
      </c>
    </row>
    <row r="10" spans="2:6" ht="15.75" x14ac:dyDescent="0.25">
      <c r="B10" s="114">
        <v>2006</v>
      </c>
      <c r="C10" s="115">
        <f>VLOOKUP($B$2&amp;B10,[1]IRFS!$A:$G,5,FALSE)</f>
        <v>0.52152647352955483</v>
      </c>
      <c r="D10" s="115">
        <f>VLOOKUP($B$2&amp;B10,[1]IRFS!$A:$G,6,FALSE)</f>
        <v>0.42231376743521748</v>
      </c>
      <c r="E10" s="116">
        <f>VLOOKUP($B$2&amp;B10,[1]IRFS!$A:$G,7,FALSE)</f>
        <v>0.5174260885374653</v>
      </c>
    </row>
    <row r="11" spans="2:6" ht="15.75" x14ac:dyDescent="0.25">
      <c r="B11" s="114">
        <v>2007</v>
      </c>
      <c r="C11" s="115">
        <f>VLOOKUP($B$2&amp;B11,[1]IRFS!$A:$G,5,FALSE)</f>
        <v>0.53323107243438517</v>
      </c>
      <c r="D11" s="115">
        <f>VLOOKUP($B$2&amp;B11,[1]IRFS!$A:$G,6,FALSE)</f>
        <v>0.40720264714149712</v>
      </c>
      <c r="E11" s="116">
        <f>VLOOKUP($B$2&amp;B11,[1]IRFS!$A:$G,7,FALSE)</f>
        <v>0.50215513268659517</v>
      </c>
    </row>
    <row r="12" spans="2:6" ht="15.75" x14ac:dyDescent="0.25">
      <c r="B12" s="114">
        <v>2008</v>
      </c>
      <c r="C12" s="115">
        <f>VLOOKUP($B$2&amp;B12,[1]IRFS!$A:$G,5,FALSE)</f>
        <v>0.4914450908769924</v>
      </c>
      <c r="D12" s="115">
        <f>VLOOKUP($B$2&amp;B12,[1]IRFS!$A:$G,6,FALSE)</f>
        <v>0.48257863282491292</v>
      </c>
      <c r="E12" s="116">
        <f>VLOOKUP($B$2&amp;B12,[1]IRFS!$A:$G,7,FALSE)</f>
        <v>0.51571092771806826</v>
      </c>
    </row>
    <row r="13" spans="2:6" ht="15.75" x14ac:dyDescent="0.25">
      <c r="B13" s="114">
        <v>2009</v>
      </c>
      <c r="C13" s="115">
        <f>VLOOKUP($B$2&amp;B13,[1]IRFS!$A:$G,5,FALSE)</f>
        <v>0.49990389767790944</v>
      </c>
      <c r="D13" s="115">
        <f>VLOOKUP($B$2&amp;B13,[1]IRFS!$A:$G,6,FALSE)</f>
        <v>0.39766528236865151</v>
      </c>
      <c r="E13" s="116">
        <f>VLOOKUP($B$2&amp;B13,[1]IRFS!$A:$G,7,FALSE)</f>
        <v>0.53959082605307795</v>
      </c>
    </row>
    <row r="14" spans="2:6" ht="15.75" x14ac:dyDescent="0.25">
      <c r="B14" s="114">
        <v>2010</v>
      </c>
      <c r="C14" s="115">
        <f>VLOOKUP($B$2&amp;B14,[1]IRFS!$A:$G,5,FALSE)</f>
        <v>0.48953104597078567</v>
      </c>
      <c r="D14" s="115">
        <f>VLOOKUP($B$2&amp;B14,[1]IRFS!$A:$G,6,FALSE)</f>
        <v>0.28077238948132716</v>
      </c>
      <c r="E14" s="116">
        <f>VLOOKUP($B$2&amp;B14,[1]IRFS!$A:$G,7,FALSE)</f>
        <v>0.51327590661687617</v>
      </c>
    </row>
    <row r="15" spans="2:6" ht="15.75" x14ac:dyDescent="0.25">
      <c r="B15" s="114">
        <v>2011</v>
      </c>
      <c r="C15" s="115">
        <f>VLOOKUP($B$2&amp;B15,[1]IRFS!$A:$G,5,FALSE)</f>
        <v>0.486701931401681</v>
      </c>
      <c r="D15" s="115">
        <f>VLOOKUP($B$2&amp;B15,[1]IRFS!$A:$G,6,FALSE)</f>
        <v>0.38204853616523349</v>
      </c>
      <c r="E15" s="116">
        <f>VLOOKUP($B$2&amp;B15,[1]IRFS!$A:$G,7,FALSE)</f>
        <v>0.50647010573170326</v>
      </c>
    </row>
    <row r="16" spans="2:6" ht="16.5" thickBot="1" x14ac:dyDescent="0.3">
      <c r="B16" s="117">
        <v>2012</v>
      </c>
      <c r="C16" s="118">
        <f>VLOOKUP($B$2&amp;B16,[1]IRFS!$A:$G,5,FALSE)</f>
        <v>0.43073763730454873</v>
      </c>
      <c r="D16" s="118">
        <f>VLOOKUP($B$2&amp;B16,[1]IRFS!$A:$G,6,FALSE)</f>
        <v>0.36542216560206442</v>
      </c>
      <c r="E16" s="119">
        <f>VLOOKUP($B$2&amp;B16,[1]IRFS!$A:$G,7,FALSE)</f>
        <v>0.62591879645988335</v>
      </c>
    </row>
    <row r="17" spans="2:5" ht="12" customHeight="1" x14ac:dyDescent="0.25">
      <c r="B17" s="120" t="s">
        <v>95</v>
      </c>
      <c r="C17" s="120"/>
      <c r="D17" s="120"/>
      <c r="E17" s="90"/>
    </row>
    <row r="18" spans="2:5" ht="10.5" customHeight="1" x14ac:dyDescent="0.25">
      <c r="B18" s="120" t="s">
        <v>97</v>
      </c>
      <c r="C18" s="120"/>
      <c r="D18" s="120"/>
      <c r="E18" s="90"/>
    </row>
    <row r="19" spans="2:5" ht="9.75" customHeight="1" x14ac:dyDescent="0.25">
      <c r="B19" s="120" t="s">
        <v>96</v>
      </c>
      <c r="C19" s="120"/>
      <c r="D19" s="120"/>
      <c r="E19" s="90"/>
    </row>
  </sheetData>
  <mergeCells count="2">
    <mergeCell ref="B3:E3"/>
    <mergeCell ref="B2:E2"/>
  </mergeCells>
  <pageMargins left="0.511811024" right="0.511811024" top="0.78740157499999996" bottom="0.78740157499999996" header="0.31496062000000002" footer="0.3149606200000000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opLeftCell="B1" workbookViewId="0">
      <selection activeCell="D17" sqref="D17"/>
    </sheetView>
  </sheetViews>
  <sheetFormatPr defaultRowHeight="15" x14ac:dyDescent="0.25"/>
  <cols>
    <col min="1" max="1" width="2.85546875" style="1" hidden="1" customWidth="1"/>
    <col min="2" max="2" width="32.7109375" style="1" customWidth="1"/>
    <col min="3" max="3" width="44.85546875" style="1" customWidth="1"/>
    <col min="4" max="4" width="48.42578125" style="1" customWidth="1"/>
    <col min="5" max="5" width="24.28515625" style="1" bestFit="1" customWidth="1"/>
    <col min="6" max="6" width="16.42578125" style="1" bestFit="1" customWidth="1"/>
    <col min="7" max="7" width="11.7109375" style="1" customWidth="1"/>
    <col min="8" max="8" width="13.28515625" style="1" customWidth="1"/>
    <col min="9" max="9" width="12.28515625" style="1" customWidth="1"/>
    <col min="10" max="10" width="11.28515625" style="1" customWidth="1"/>
    <col min="11" max="16384" width="9.140625" style="1"/>
  </cols>
  <sheetData>
    <row r="1" spans="2:6" ht="15.75" thickBot="1" x14ac:dyDescent="0.3"/>
    <row r="2" spans="2:6" ht="18.75" x14ac:dyDescent="0.25">
      <c r="B2" s="477" t="s">
        <v>297</v>
      </c>
      <c r="C2" s="480"/>
      <c r="D2" s="480"/>
      <c r="E2" s="480"/>
      <c r="F2" s="480"/>
    </row>
    <row r="3" spans="2:6" ht="10.5" customHeight="1" x14ac:dyDescent="0.25">
      <c r="B3" s="387"/>
      <c r="C3" s="387"/>
      <c r="D3" s="387"/>
      <c r="E3" s="387"/>
      <c r="F3" s="387"/>
    </row>
    <row r="4" spans="2:6" ht="13.5" customHeight="1" x14ac:dyDescent="0.25">
      <c r="B4" s="388" t="s">
        <v>278</v>
      </c>
      <c r="C4" s="389" t="s">
        <v>279</v>
      </c>
      <c r="D4" s="389" t="s">
        <v>280</v>
      </c>
      <c r="E4" s="390" t="s">
        <v>281</v>
      </c>
      <c r="F4" s="391" t="s">
        <v>282</v>
      </c>
    </row>
    <row r="5" spans="2:6" ht="6" customHeight="1" x14ac:dyDescent="0.25">
      <c r="B5" s="392"/>
      <c r="C5" s="393"/>
      <c r="D5" s="393"/>
      <c r="E5" s="393"/>
      <c r="F5" s="394"/>
    </row>
    <row r="6" spans="2:6" x14ac:dyDescent="0.25">
      <c r="B6" s="397" t="s">
        <v>274</v>
      </c>
      <c r="C6" s="397" t="s">
        <v>276</v>
      </c>
      <c r="D6" s="397" t="s">
        <v>291</v>
      </c>
      <c r="E6" s="397" t="s">
        <v>292</v>
      </c>
      <c r="F6" s="483">
        <v>204000</v>
      </c>
    </row>
    <row r="7" spans="2:6" x14ac:dyDescent="0.25">
      <c r="B7" s="397" t="s">
        <v>274</v>
      </c>
      <c r="C7" s="397" t="s">
        <v>276</v>
      </c>
      <c r="D7" s="397" t="s">
        <v>277</v>
      </c>
      <c r="E7" s="397" t="s">
        <v>293</v>
      </c>
      <c r="F7" s="483">
        <v>153977.25</v>
      </c>
    </row>
    <row r="8" spans="2:6" x14ac:dyDescent="0.25">
      <c r="B8" s="397" t="s">
        <v>275</v>
      </c>
      <c r="C8" s="397" t="s">
        <v>287</v>
      </c>
      <c r="D8" s="397" t="s">
        <v>289</v>
      </c>
      <c r="E8" s="397" t="s">
        <v>294</v>
      </c>
      <c r="F8" s="483">
        <v>19000</v>
      </c>
    </row>
    <row r="9" spans="2:6" x14ac:dyDescent="0.25">
      <c r="B9" s="397" t="s">
        <v>275</v>
      </c>
      <c r="C9" s="397" t="s">
        <v>288</v>
      </c>
      <c r="D9" s="397" t="s">
        <v>289</v>
      </c>
      <c r="E9" s="397" t="s">
        <v>295</v>
      </c>
      <c r="F9" s="483">
        <v>250800</v>
      </c>
    </row>
    <row r="10" spans="2:6" x14ac:dyDescent="0.25">
      <c r="B10" s="397" t="s">
        <v>275</v>
      </c>
      <c r="C10" s="397" t="s">
        <v>288</v>
      </c>
      <c r="D10" s="397" t="s">
        <v>289</v>
      </c>
      <c r="E10" s="397" t="s">
        <v>290</v>
      </c>
      <c r="F10" s="483">
        <v>250002</v>
      </c>
    </row>
    <row r="11" spans="2:6" ht="15.75" thickBot="1" x14ac:dyDescent="0.3"/>
    <row r="12" spans="2:6" ht="18.75" customHeight="1" x14ac:dyDescent="0.3">
      <c r="B12" s="477" t="s">
        <v>273</v>
      </c>
      <c r="C12" s="478"/>
      <c r="D12" s="479"/>
      <c r="F12" s="395">
        <f>SUM(F6:F10)</f>
        <v>877779.25</v>
      </c>
    </row>
    <row r="13" spans="2:6" ht="15.75" thickBot="1" x14ac:dyDescent="0.3"/>
    <row r="14" spans="2:6" ht="18.75" x14ac:dyDescent="0.25">
      <c r="C14" s="477" t="s">
        <v>273</v>
      </c>
      <c r="D14" s="478"/>
      <c r="E14" s="479"/>
    </row>
    <row r="15" spans="2:6" ht="15.75" x14ac:dyDescent="0.25">
      <c r="C15" s="481" t="s">
        <v>265</v>
      </c>
      <c r="D15" s="482"/>
      <c r="E15" s="380">
        <v>33671937210.380005</v>
      </c>
    </row>
    <row r="16" spans="2:6" x14ac:dyDescent="0.25">
      <c r="C16" s="377" t="s">
        <v>262</v>
      </c>
      <c r="D16" s="373" t="s">
        <v>263</v>
      </c>
      <c r="E16" s="378" t="s">
        <v>264</v>
      </c>
    </row>
    <row r="17" spans="3:5" x14ac:dyDescent="0.25">
      <c r="C17" s="377" t="s">
        <v>258</v>
      </c>
      <c r="D17" s="373" t="s">
        <v>285</v>
      </c>
      <c r="E17" s="378" t="s">
        <v>296</v>
      </c>
    </row>
    <row r="18" spans="3:5" x14ac:dyDescent="0.25">
      <c r="C18" s="376">
        <v>12012061270.500004</v>
      </c>
      <c r="D18" s="23">
        <v>852269899.60000026</v>
      </c>
      <c r="E18" s="24">
        <f>F12</f>
        <v>877779.25</v>
      </c>
    </row>
    <row r="19" spans="3:5" x14ac:dyDescent="0.25">
      <c r="C19" s="385"/>
      <c r="D19" s="381"/>
      <c r="E19" s="386"/>
    </row>
    <row r="20" spans="3:5" ht="21" x14ac:dyDescent="0.35">
      <c r="C20" s="472" t="s">
        <v>266</v>
      </c>
      <c r="D20" s="473"/>
      <c r="E20" s="474"/>
    </row>
    <row r="21" spans="3:5" x14ac:dyDescent="0.25">
      <c r="C21" s="475"/>
      <c r="D21" s="414"/>
      <c r="E21" s="476"/>
    </row>
    <row r="22" spans="3:5" x14ac:dyDescent="0.25">
      <c r="C22" s="377" t="s">
        <v>267</v>
      </c>
      <c r="D22" s="373" t="s">
        <v>268</v>
      </c>
      <c r="E22" s="378" t="s">
        <v>269</v>
      </c>
    </row>
    <row r="23" spans="3:5" x14ac:dyDescent="0.25">
      <c r="C23" s="382">
        <f>C18/E15</f>
        <v>0.35673805149520954</v>
      </c>
      <c r="D23" s="383">
        <f>D18/E15</f>
        <v>2.5310985057826495E-2</v>
      </c>
      <c r="E23" s="384">
        <f>E18/E15</f>
        <v>2.6068569934533143E-5</v>
      </c>
    </row>
    <row r="24" spans="3:5" x14ac:dyDescent="0.25">
      <c r="C24" s="326"/>
      <c r="D24" s="373" t="s">
        <v>270</v>
      </c>
      <c r="E24" s="378" t="s">
        <v>271</v>
      </c>
    </row>
    <row r="25" spans="3:5" x14ac:dyDescent="0.25">
      <c r="C25" s="106"/>
      <c r="D25" s="383">
        <f>D18/C18</f>
        <v>7.095117818729911E-2</v>
      </c>
      <c r="E25" s="384">
        <f>E18/C18</f>
        <v>7.3074822899522421E-5</v>
      </c>
    </row>
    <row r="26" spans="3:5" x14ac:dyDescent="0.25">
      <c r="C26" s="36"/>
      <c r="D26" s="35"/>
      <c r="E26" s="378" t="s">
        <v>272</v>
      </c>
    </row>
    <row r="27" spans="3:5" ht="15.75" thickBot="1" x14ac:dyDescent="0.3">
      <c r="C27" s="37"/>
      <c r="D27" s="148"/>
      <c r="E27" s="379">
        <f>E18/D18</f>
        <v>1.0299310704413849E-3</v>
      </c>
    </row>
  </sheetData>
  <mergeCells count="6">
    <mergeCell ref="C20:E20"/>
    <mergeCell ref="C21:E21"/>
    <mergeCell ref="B12:D12"/>
    <mergeCell ref="B2:F2"/>
    <mergeCell ref="C14:E14"/>
    <mergeCell ref="C15:D15"/>
  </mergeCells>
  <pageMargins left="0.13" right="0.511811024" top="0.78740157499999996" bottom="0.78740157499999996" header="0.31496062000000002" footer="0.31496062000000002"/>
  <pageSetup scale="8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44</vt:i4>
      </vt:variant>
    </vt:vector>
  </HeadingPairs>
  <TitlesOfParts>
    <vt:vector size="44" baseType="lpstr">
      <vt:lpstr>Caracterização</vt:lpstr>
      <vt:lpstr>População</vt:lpstr>
      <vt:lpstr>PIB E INFLAÇÃO</vt:lpstr>
      <vt:lpstr>PIB MUNICIPAL</vt:lpstr>
      <vt:lpstr>Empresas</vt:lpstr>
      <vt:lpstr>EMPRE ATIVIDADE</vt:lpstr>
      <vt:lpstr>Renda Per Capita Mensal (2)</vt:lpstr>
      <vt:lpstr>POBREZA</vt:lpstr>
      <vt:lpstr>Esperança de Vida (2)</vt:lpstr>
      <vt:lpstr>Mortalidade Infantil (2)</vt:lpstr>
      <vt:lpstr>Desnutrição (2)</vt:lpstr>
      <vt:lpstr>ÁGUA LUZ ESGOTO</vt:lpstr>
      <vt:lpstr>CNES</vt:lpstr>
      <vt:lpstr>Cobertura Vacinal</vt:lpstr>
      <vt:lpstr>Consultas</vt:lpstr>
      <vt:lpstr>Indicadores Educação</vt:lpstr>
      <vt:lpstr>IDEB</vt:lpstr>
      <vt:lpstr>TX REND PROF NIVEL SUPERIOR</vt:lpstr>
      <vt:lpstr>IDH</vt:lpstr>
      <vt:lpstr>Receitas</vt:lpstr>
      <vt:lpstr>Rec tributaria v Transf (Es.Fe)</vt:lpstr>
      <vt:lpstr>FPM FUNDEB</vt:lpstr>
      <vt:lpstr>ICMS E IPVA</vt:lpstr>
      <vt:lpstr>IPTU ISS</vt:lpstr>
      <vt:lpstr>GRAF RCL</vt:lpstr>
      <vt:lpstr>QUANDRO GER DESP</vt:lpstr>
      <vt:lpstr>GRAF PESS INVEST</vt:lpstr>
      <vt:lpstr>GRAF RCL X DESP TOTAL</vt:lpstr>
      <vt:lpstr>Despesa em Relação a RCL</vt:lpstr>
      <vt:lpstr>DESP PESSOAL X EDUC X Saude</vt:lpstr>
      <vt:lpstr>DESP INVES X EDUC X Saude</vt:lpstr>
      <vt:lpstr>DESP CUSTEIO X EDUC X Saude</vt:lpstr>
      <vt:lpstr>RCL x Despesa Educação</vt:lpstr>
      <vt:lpstr>MDE</vt:lpstr>
      <vt:lpstr>% IMP E TRANS MDE</vt:lpstr>
      <vt:lpstr>Mínimo 60%</vt:lpstr>
      <vt:lpstr>Mínimo 25% </vt:lpstr>
      <vt:lpstr>PNAE PNATE</vt:lpstr>
      <vt:lpstr>RCL x Despesa Saúde</vt:lpstr>
      <vt:lpstr>Despesa coberta pelo SUS</vt:lpstr>
      <vt:lpstr>Mínimo 15%</vt:lpstr>
      <vt:lpstr>Regime Previd e Func Muni</vt:lpstr>
      <vt:lpstr>IFRS</vt:lpstr>
      <vt:lpstr>Restos a Pagar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Camila</cp:lastModifiedBy>
  <cp:lastPrinted>2016-07-06T13:11:44Z</cp:lastPrinted>
  <dcterms:created xsi:type="dcterms:W3CDTF">2015-12-04T17:21:25Z</dcterms:created>
  <dcterms:modified xsi:type="dcterms:W3CDTF">2016-08-11T17:28:53Z</dcterms:modified>
</cp:coreProperties>
</file>