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Main inputs" sheetId="1" r:id="rId1"/>
    <sheet name="compressor module geocapacity" sheetId="2" r:id="rId2"/>
    <sheet name="Compressor Ecco" sheetId="3" r:id="rId3"/>
    <sheet name="Marlinde" sheetId="4" r:id="rId4"/>
  </sheets>
  <externalReferences>
    <externalReference r:id="rId5"/>
    <externalReference r:id="rId6"/>
    <externalReference r:id="rId7"/>
    <externalReference r:id="rId8"/>
  </externalReferences>
  <definedNames>
    <definedName name="A1_">'[1]Model compressor'!$B$41</definedName>
    <definedName name="A2_">'[1]Model compressor'!$B$42</definedName>
    <definedName name="ACaptCO2">#REF!</definedName>
    <definedName name="Add_CO2_trans_off">#REF!</definedName>
    <definedName name="Add_CO2_trans_on">#REF!</definedName>
    <definedName name="Add_CO2_trans_total">#REF!</definedName>
    <definedName name="Additional_CO2_production">#REF!</definedName>
    <definedName name="Additional_costs_energy_use">#REF!</definedName>
    <definedName name="Additional_energy_use_recovery">#REF!</definedName>
    <definedName name="Additional_investment__base_plant">#REF!</definedName>
    <definedName name="Adepr_capt">#REF!</definedName>
    <definedName name="Adepr_ref">#REF!</definedName>
    <definedName name="AEl_cost_trans_total">#REF!</definedName>
    <definedName name="AEL_costs_off">#REF!</definedName>
    <definedName name="AEL_costs_on">#REF!</definedName>
    <definedName name="AEl_use_off">#REF!</definedName>
    <definedName name="AEl_use_on">#REF!</definedName>
    <definedName name="AEl_use_trans_total">#REF!</definedName>
    <definedName name="AElCostComp">'[1]Model compressor'!$C$11</definedName>
    <definedName name="AElUseComp">'[1]Model compressor'!$C$5</definedName>
    <definedName name="AEMCO2_before">#REF!</definedName>
    <definedName name="AEmCO2_capt">#REF!</definedName>
    <definedName name="AEmCO2_ref">#REF!</definedName>
    <definedName name="AEmCO2WithoutCapt">'[1]Model compressor'!$C$11</definedName>
    <definedName name="AF_capt">#REF!</definedName>
    <definedName name="AF_ref">#REF!</definedName>
    <definedName name="AFuel_costs">#REF!</definedName>
    <definedName name="AFuel_use_capt">#REF!</definedName>
    <definedName name="Annual_power_production">#REF!</definedName>
    <definedName name="Avoided_CO2">#REF!</definedName>
    <definedName name="C_assu_pipe">#REF!</definedName>
    <definedName name="C_AW">'Main inputs'!#REF!</definedName>
    <definedName name="C_cost_terrain_off">#REF!</definedName>
    <definedName name="C_cost_terrain_on">#REF!</definedName>
    <definedName name="C_energy">#REF!</definedName>
    <definedName name="C_gas">#REF!</definedName>
    <definedName name="C_Labour">'Main inputs'!#REF!</definedName>
    <definedName name="C_LF">'Main inputs'!#REF!</definedName>
    <definedName name="C_Material">'Main inputs'!#REF!</definedName>
    <definedName name="C_Material_other">'Main inputs'!#REF!</definedName>
    <definedName name="C_OC_AW">'Main inputs'!#REF!</definedName>
    <definedName name="C_OC_LF">'Main inputs'!#REF!</definedName>
    <definedName name="C_OPEX_FIX">'Main inputs'!#REF!</definedName>
    <definedName name="C_OPEX_var">'Main inputs'!#REF!</definedName>
    <definedName name="C_Other">'Main inputs'!#REF!</definedName>
    <definedName name="C_pipe">#REF!</definedName>
    <definedName name="C_Steel">'Main inputs'!#REF!</definedName>
    <definedName name="C_SU">'Main inputs'!#REF!</definedName>
    <definedName name="C_SU_AW">'Main inputs'!#REF!</definedName>
    <definedName name="C_SU_LF">'Main inputs'!#REF!</definedName>
    <definedName name="Cap_gross">#REF!</definedName>
    <definedName name="Cap_net">#REF!</definedName>
    <definedName name="Capacity" localSheetId="1">#REF!</definedName>
    <definedName name="Capacity">'Main inputs'!$C$40</definedName>
    <definedName name="Capacity_forComp">#REF!</definedName>
    <definedName name="CAPEX">'Main inputs'!#REF!</definedName>
    <definedName name="CAPEX_wCompression">'Main inputs'!#REF!</definedName>
    <definedName name="CaptCO2">'compressor module geocapacity'!$C$5</definedName>
    <definedName name="CaptCO2_calc">'compressor module geocapacity'!$C$23</definedName>
    <definedName name="CaptCO2max">'compressor module geocapacity'!$C$13</definedName>
    <definedName name="CaptCO2min">'compressor module geocapacity'!$C$12</definedName>
    <definedName name="CF_capacity">#REF!</definedName>
    <definedName name="CF_capt">#REF!</definedName>
    <definedName name="CFPriceIndex">'compressor module geocapacity'!$C$14</definedName>
    <definedName name="CO2_recovered_flow">#REF!</definedName>
    <definedName name="Cost_expA_capt">#REF!</definedName>
    <definedName name="CostExpA">'compressor module geocapacity'!$C$10</definedName>
    <definedName name="CostExpB">'compressor module geocapacity'!$C$11</definedName>
    <definedName name="D_in_off">#REF!</definedName>
    <definedName name="D_in_on">#REF!</definedName>
    <definedName name="d_index">'Main inputs'!#REF!</definedName>
    <definedName name="D_out_calc">#REF!</definedName>
    <definedName name="D_out_off">#REF!</definedName>
    <definedName name="D_out_on">#REF!</definedName>
    <definedName name="D_Steel">'Main inputs'!#REF!</definedName>
    <definedName name="Dia">'Main inputs'!#REF!</definedName>
    <definedName name="Discount_rate">#REF!</definedName>
    <definedName name="EF_base">#REF!</definedName>
    <definedName name="EF_El_grid">#REF!</definedName>
    <definedName name="EF_Fuel_x">#REF!</definedName>
    <definedName name="EF_Fuelx">#REF!</definedName>
    <definedName name="EF_Process">#REF!</definedName>
    <definedName name="EFEl">'compressor module geocapacity'!$C$7</definedName>
    <definedName name="Eff_base">#REF!</definedName>
    <definedName name="Eff_capt">#REF!</definedName>
    <definedName name="Eff_ref">#REF!</definedName>
    <definedName name="Efficiency_plant">#REF!</definedName>
    <definedName name="EffRed_capt">#REF!</definedName>
    <definedName name="ElUseComp">'[1]Model compressor'!$C$4</definedName>
    <definedName name="EmCO2">#REF!</definedName>
    <definedName name="EMCO2_before">#REF!</definedName>
    <definedName name="EmCO2_Cap">#REF!</definedName>
    <definedName name="EmCO2_capt">#REF!</definedName>
    <definedName name="EmCO2_ref">#REF!</definedName>
    <definedName name="Energy_use_power_production">#REF!</definedName>
    <definedName name="EnergyShare_capt">#REF!</definedName>
    <definedName name="F_AW">'Main inputs'!#REF!</definedName>
    <definedName name="F_capt">#REF!</definedName>
    <definedName name="F_Labour">'Main inputs'!#REF!</definedName>
    <definedName name="F_LF">'Main inputs'!#REF!</definedName>
    <definedName name="F_OC_AW">'Main inputs'!#REF!</definedName>
    <definedName name="F_OC_LF">'Main inputs'!#REF!</definedName>
    <definedName name="F_OPEX_fix">'Main inputs'!#REF!</definedName>
    <definedName name="F_OPEX_var">'Main inputs'!#REF!</definedName>
    <definedName name="F_Other_costs">'Main inputs'!#REF!</definedName>
    <definedName name="F_Other_material">'Main inputs'!#REF!</definedName>
    <definedName name="F_ref">#REF!</definedName>
    <definedName name="F_SU">'Main inputs'!#REF!</definedName>
    <definedName name="F_SU_AW">'Main inputs'!#REF!</definedName>
    <definedName name="F_SU_LF">'Main inputs'!#REF!</definedName>
    <definedName name="FOM_fix">#REF!</definedName>
    <definedName name="FOM_var">#REF!</definedName>
    <definedName name="FOMfix_Add_capt">#REF!</definedName>
    <definedName name="FOMFix_base">#REF!</definedName>
    <definedName name="FOMFix_capt">#REF!</definedName>
    <definedName name="FOMfix_comp">#REF!</definedName>
    <definedName name="FOMfix_pipe">#REF!</definedName>
    <definedName name="FOMfix_ref">#REF!</definedName>
    <definedName name="FOMFixComp">'compressor module geocapacity'!$C$15</definedName>
    <definedName name="FOMVar_base">#REF!</definedName>
    <definedName name="FOMVar_capt">#REF!</definedName>
    <definedName name="FOMVarComp">'compressor module geocapacity'!$C$16</definedName>
    <definedName name="Fuel_use_capt">#REF!</definedName>
    <definedName name="h_per_y">#REF!</definedName>
    <definedName name="IC_AW">'Main inputs'!#REF!</definedName>
    <definedName name="IC_L">'Main inputs'!#REF!</definedName>
    <definedName name="IC_LF">'Main inputs'!#REF!</definedName>
    <definedName name="IC_OC">'Main inputs'!#REF!</definedName>
    <definedName name="IC_OPEX">'Main inputs'!#REF!</definedName>
    <definedName name="IC_S">'Main inputs'!#REF!</definedName>
    <definedName name="IC_SU">'Main inputs'!#REF!</definedName>
    <definedName name="Inv_Add_capt">#REF!</definedName>
    <definedName name="Inv_Base_capt">#REF!</definedName>
    <definedName name="Inv_comp_off">#REF!</definedName>
    <definedName name="Inv_comp_on">#REF!</definedName>
    <definedName name="Inv_pipe_off">#REF!</definedName>
    <definedName name="Inv_pipe_on">#REF!</definedName>
    <definedName name="Inv_ref">#REF!</definedName>
    <definedName name="Inv_trans_total">#REF!</definedName>
    <definedName name="InvCapt_base">#REF!</definedName>
    <definedName name="InvCapt_capt">#REF!</definedName>
    <definedName name="InvComp">'[1]Model compressor'!$C$8</definedName>
    <definedName name="kJe_per_GWh">'compressor module geocapacity'!$C$19</definedName>
    <definedName name="L">'Main inputs'!#REF!</definedName>
    <definedName name="L_AW">'Main inputs'!#REF!</definedName>
    <definedName name="L_LF">'Main inputs'!#REF!</definedName>
    <definedName name="L_pipe_off">#REF!</definedName>
    <definedName name="L_pipe_on">#REF!</definedName>
    <definedName name="L_rc">#REF!</definedName>
    <definedName name="Lifetime">#REF!</definedName>
    <definedName name="Load">'compressor module geocapacity'!$C$6</definedName>
    <definedName name="M_Steel">'Main inputs'!#REF!</definedName>
    <definedName name="M_user">#REF!</definedName>
    <definedName name="MEl_user">#REF!</definedName>
    <definedName name="N_AW">'Main inputs'!#REF!</definedName>
    <definedName name="N_comp_off">#REF!</definedName>
    <definedName name="N_comp_on">#REF!</definedName>
    <definedName name="N_LF">'Main inputs'!#REF!</definedName>
    <definedName name="NPVCase">OFFSET([2]NPV!$S$7:$S$16,0,INDEX([2]NPV!$AC$1:$AC$3,MATCH([2]NPV!$G$2,[2]NPV!$AB$1:$AB$3,0),1))</definedName>
    <definedName name="NPVCase2">OFFSET([2]NPV!$T$7:$T$16,0,INDEX([2]NPV!$AC$1:$AC$3,MATCH([2]NPV!$G$2,[2]NPV!$AB$1:$AB$3,0),1))</definedName>
    <definedName name="OM_Add_capt">#REF!</definedName>
    <definedName name="OMfix_Base_capt">#REF!</definedName>
    <definedName name="OMfix_comp_off">#REF!</definedName>
    <definedName name="OMfix_comp_on">#REF!</definedName>
    <definedName name="OMfix_pipe_off">#REF!</definedName>
    <definedName name="OMfix_pipe_on">#REF!</definedName>
    <definedName name="OMFix_ref">#REF!</definedName>
    <definedName name="OMfix_trans_total">#REF!</definedName>
    <definedName name="OMFixCapt_base">#REF!</definedName>
    <definedName name="OMFixCapt_capt">#REF!</definedName>
    <definedName name="OMFixComp">'[1]Model compressor'!$C$9</definedName>
    <definedName name="OMFuel_capt">#REF!</definedName>
    <definedName name="OMFuel_ref">#REF!</definedName>
    <definedName name="OMVarCapt_base">#REF!</definedName>
    <definedName name="OMVarCapt_capt">#REF!</definedName>
    <definedName name="OMVarComp">'[1]Model compressor'!$C$10</definedName>
    <definedName name="p_off">#REF!</definedName>
    <definedName name="p_on">#REF!</definedName>
    <definedName name="pamb">#REF!</definedName>
    <definedName name="PCO2CaptOut">'compressor module geocapacity'!$C$3</definedName>
    <definedName name="PCO2CompOut">'compressor module geocapacity'!$C$35</definedName>
    <definedName name="PCO2CompOut.">'compressor module geocapacity'!$C$35</definedName>
    <definedName name="PCO2out">'compressor module geocapacity'!$C$4</definedName>
    <definedName name="Pi" localSheetId="1">#REF!</definedName>
    <definedName name="Pi">'Main inputs'!#REF!</definedName>
    <definedName name="Pin_off">#REF!</definedName>
    <definedName name="pin_on">#REF!</definedName>
    <definedName name="Pinn">'[1]Model compressor'!$B$45</definedName>
    <definedName name="Pipe_th">'Main inputs'!#REF!</definedName>
    <definedName name="PipeCosts">[2]Pipelines!$O$7:$Q$26</definedName>
    <definedName name="PivotValidation">OFFSET(ValidationTable,1,MATCH('[3]Dashboard graph'!A1048576,Validationtable_Header,0)-1,COUNTIF(OFFSET(ValidationTable,0,MATCH('[3]Dashboard graph'!A1048576,Validationtable_Header,0)-1,ROWS(ValidationTable),1),"&lt;&gt;0")-1,1)</definedName>
    <definedName name="pmin">#REF!</definedName>
    <definedName name="Pout_off">#REF!</definedName>
    <definedName name="Pout_on">#REF!</definedName>
    <definedName name="Poutt">'[1]Model compressor'!$B$44</definedName>
    <definedName name="Price_Steel">'Main inputs'!#REF!</definedName>
    <definedName name="pyield">#REF!</definedName>
    <definedName name="Q">#REF!</definedName>
    <definedName name="Q_ann">#REF!</definedName>
    <definedName name="Qmax">#REF!</definedName>
    <definedName name="Qmin">#REF!</definedName>
    <definedName name="QQ">'[1]Model compressor'!$B$46</definedName>
    <definedName name="RF">#REF!</definedName>
    <definedName name="s_per_h">'compressor module geocapacity'!$C$18</definedName>
    <definedName name="SAddCO2_prod">#REF!</definedName>
    <definedName name="SCaptCO2">#REF!</definedName>
    <definedName name="scenario">[2]NPV!$G$2</definedName>
    <definedName name="scenarios">[2]TableCases!$D$5:$D$14</definedName>
    <definedName name="ScenarioTable">[2]TableCases!$E$5:$M$14</definedName>
    <definedName name="SEl_cost">#REF!</definedName>
    <definedName name="SEl_use_off">#REF!</definedName>
    <definedName name="SEl_use_on">#REF!</definedName>
    <definedName name="SElCost">'compressor module geocapacity'!$C$17</definedName>
    <definedName name="SElUseComp">'[1]Model compressor'!$C$3</definedName>
    <definedName name="SEmCO2">#REF!</definedName>
    <definedName name="SF_costs">#REF!</definedName>
    <definedName name="SFuel_costs">#REF!</definedName>
    <definedName name="SFuel_use_base">#REF!</definedName>
    <definedName name="Sfuel_use_capt">#REF!</definedName>
    <definedName name="Ship_size">'[2]ship-Functions'!$J$23:$J$26</definedName>
    <definedName name="ShipCosts">[2]Ships!$O$7:$Q$26</definedName>
    <definedName name="SInv_base">#REF!</definedName>
    <definedName name="SInv_capt">#REF!</definedName>
    <definedName name="SInv_capt_norm">#REF!</definedName>
    <definedName name="SInv_comp_off">#REF!</definedName>
    <definedName name="SInv_comp_on">#REF!</definedName>
    <definedName name="SInv_norm">#REF!</definedName>
    <definedName name="SInv_pipe">#REF!</definedName>
    <definedName name="SInv_ref">#REF!</definedName>
    <definedName name="SInvCapt_capt">#REF!</definedName>
    <definedName name="SInvComp">'[1]Model compressor'!$C$7</definedName>
    <definedName name="T_wall">#REF!</definedName>
    <definedName name="TAcosts_capt">#REF!</definedName>
    <definedName name="TAcosts_ref">#REF!</definedName>
    <definedName name="TF">'Main inputs'!#REF!</definedName>
    <definedName name="TINv_capt">#REF!</definedName>
    <definedName name="TInv_ref">#REF!</definedName>
    <definedName name="TOM_capt">#REF!</definedName>
    <definedName name="TOM_ref">#REF!</definedName>
    <definedName name="ValidationTable">'[3]Dashboard graph'!$GA$45:$GK$245</definedName>
    <definedName name="Validationtable_Header">'[3]Dashboard graph'!$GA$45:$GK$45</definedName>
    <definedName name="VarA_capacity">#REF!</definedName>
    <definedName name="VarA_cost_capt">#REF!</definedName>
    <definedName name="VarA_heat">#REF!</definedName>
    <definedName name="VarACost">'compressor module geocapacity'!$C$8</definedName>
    <definedName name="VarAEnergy">'compressor module geocapacity'!$C$2</definedName>
    <definedName name="VarB_capacity">#REF!</definedName>
    <definedName name="VarBCost">'compressor module geocapacity'!$C$9</definedName>
    <definedName name="VarC_capacity">#REF!</definedName>
    <definedName name="VarD_capacity">#REF!</definedName>
  </definedNames>
  <calcPr calcId="145621"/>
</workbook>
</file>

<file path=xl/calcChain.xml><?xml version="1.0" encoding="utf-8"?>
<calcChain xmlns="http://schemas.openxmlformats.org/spreadsheetml/2006/main">
  <c r="C10" i="1" l="1"/>
  <c r="C9" i="1"/>
  <c r="C41" i="1"/>
  <c r="C40" i="1" l="1"/>
  <c r="C42" i="1" l="1"/>
  <c r="C43" i="1"/>
  <c r="C7" i="4"/>
  <c r="C19" i="1"/>
  <c r="D16" i="3"/>
  <c r="D20" i="3" s="1"/>
  <c r="D21" i="3" s="1"/>
  <c r="C4" i="2"/>
  <c r="C35" i="2" s="1"/>
  <c r="C3" i="2"/>
  <c r="E3" i="2" s="1"/>
  <c r="E28" i="2"/>
  <c r="E27" i="2"/>
  <c r="E26" i="2"/>
  <c r="E24" i="2"/>
  <c r="C17" i="2"/>
  <c r="E17" i="2" s="1"/>
  <c r="E7" i="2"/>
  <c r="E4" i="2" l="1"/>
  <c r="C24" i="2"/>
  <c r="E35" i="2"/>
  <c r="C33" i="1" l="1"/>
  <c r="C14" i="1"/>
  <c r="C25" i="1" s="1"/>
  <c r="C26" i="1"/>
  <c r="C5" i="2" l="1"/>
  <c r="C23" i="2" s="1"/>
  <c r="C22" i="2"/>
  <c r="C30" i="1" s="1"/>
  <c r="C25" i="2" l="1"/>
  <c r="E25" i="2"/>
  <c r="C28" i="2"/>
  <c r="C29" i="2" s="1"/>
  <c r="C26" i="2" l="1"/>
  <c r="C27" i="2" s="1"/>
  <c r="C41" i="2"/>
  <c r="C29" i="1" s="1"/>
  <c r="C31" i="2"/>
  <c r="E31" i="2" s="1"/>
  <c r="C30" i="2"/>
  <c r="E30" i="2" s="1"/>
  <c r="C36" i="1" s="1"/>
  <c r="E29" i="2"/>
  <c r="C32" i="2" l="1"/>
  <c r="E32" i="2" s="1"/>
  <c r="C37" i="1" s="1"/>
  <c r="C4" i="4"/>
  <c r="C10" i="4" s="1"/>
  <c r="C47" i="1" s="1"/>
  <c r="C49" i="1" s="1"/>
  <c r="C15" i="1"/>
  <c r="C34" i="1"/>
  <c r="C35" i="1" s="1"/>
  <c r="C50" i="1" l="1"/>
  <c r="C20" i="1"/>
  <c r="C16" i="1"/>
</calcChain>
</file>

<file path=xl/comments1.xml><?xml version="1.0" encoding="utf-8"?>
<comments xmlns="http://schemas.openxmlformats.org/spreadsheetml/2006/main">
  <authors>
    <author>Eliane Blomen</author>
    <author>che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>Eliane Blomen:</t>
        </r>
        <r>
          <rPr>
            <sz val="8"/>
            <color indexed="81"/>
            <rFont val="Tahoma"/>
            <family val="2"/>
          </rPr>
          <t xml:space="preserve">
dit hoort 1e5 te zijn, maar is veranderd naar 1.2e6 om DSS v. 1 te testen</t>
        </r>
      </text>
    </comment>
    <comment ref="C24" authorId="1">
      <text>
        <r>
          <rPr>
            <b/>
            <sz val="8"/>
            <color indexed="81"/>
            <rFont val="Tahoma"/>
            <family val="2"/>
          </rPr>
          <t>che:</t>
        </r>
        <r>
          <rPr>
            <sz val="8"/>
            <color indexed="81"/>
            <rFont val="Tahoma"/>
            <family val="2"/>
          </rPr>
          <t xml:space="preserve">
the result has been divided by 1.4. I removed that, but I can not remember why it was there (420 looks as a good result)</t>
        </r>
      </text>
    </comment>
  </commentList>
</comments>
</file>

<file path=xl/sharedStrings.xml><?xml version="1.0" encoding="utf-8"?>
<sst xmlns="http://schemas.openxmlformats.org/spreadsheetml/2006/main" count="271" uniqueCount="195">
  <si>
    <t>Parameter</t>
  </si>
  <si>
    <t>name</t>
  </si>
  <si>
    <t>value</t>
  </si>
  <si>
    <t>unit</t>
  </si>
  <si>
    <t>comment</t>
  </si>
  <si>
    <t>Compression</t>
  </si>
  <si>
    <t>compression energy</t>
  </si>
  <si>
    <t>comp_energy</t>
  </si>
  <si>
    <t>kWh/ton</t>
  </si>
  <si>
    <t>can also be calculated, but 110-120 kWh per tonne is accurate estimate</t>
  </si>
  <si>
    <t>compressor cost</t>
  </si>
  <si>
    <t>Comp_capex</t>
  </si>
  <si>
    <t>Meuro/compressor</t>
  </si>
  <si>
    <t>from Lorenzo Nardon (excel sheet) needs to be checked!!!</t>
  </si>
  <si>
    <t>compressor power</t>
  </si>
  <si>
    <t>Comp_power</t>
  </si>
  <si>
    <t>MW</t>
  </si>
  <si>
    <t>IEA (cited by McCoy @http://www.canadiancleanpowercoalition.com/pdf/CTS9%20-%20Sean_McCoy_PhD_Thesis_2008.pdf</t>
  </si>
  <si>
    <t>number of compressor trains</t>
  </si>
  <si>
    <t>comp_n</t>
  </si>
  <si>
    <t>n</t>
  </si>
  <si>
    <t>Comp_spec_capex</t>
  </si>
  <si>
    <t>Euro/kW</t>
  </si>
  <si>
    <t>Fixed OPEX compressor</t>
  </si>
  <si>
    <t>Comp_opex_fixed_factor</t>
  </si>
  <si>
    <t>%</t>
  </si>
  <si>
    <t>assumption</t>
  </si>
  <si>
    <t>lifetime compressor</t>
  </si>
  <si>
    <t>Comp_lifetime</t>
  </si>
  <si>
    <t>years</t>
  </si>
  <si>
    <t>not used in calculation but can be inserted later</t>
  </si>
  <si>
    <t>fixed OPEX compressor</t>
  </si>
  <si>
    <t>Comp_opex_fixed</t>
  </si>
  <si>
    <t>Meuro/yr</t>
  </si>
  <si>
    <t>annual fixed opex</t>
  </si>
  <si>
    <t>variable  OPEX compressor</t>
  </si>
  <si>
    <t>Comp_opex_var</t>
  </si>
  <si>
    <t>annual variable opex (only electricity cost)</t>
  </si>
  <si>
    <t>geocapacity module</t>
  </si>
  <si>
    <t>suggested nr of compression trains</t>
  </si>
  <si>
    <t>trains</t>
  </si>
  <si>
    <t>train(s)</t>
  </si>
  <si>
    <t>assumption, only whole numbers</t>
  </si>
  <si>
    <t>electricity cost</t>
  </si>
  <si>
    <t>comp_el_cost</t>
  </si>
  <si>
    <t>euro/MWh</t>
  </si>
  <si>
    <t>CAPEX compressor</t>
  </si>
  <si>
    <t>Meuro/train</t>
  </si>
  <si>
    <t>calculation in sheet ' compressor module'</t>
  </si>
  <si>
    <t>total CAPEX compression</t>
  </si>
  <si>
    <t>Comp_capex_total</t>
  </si>
  <si>
    <t>Meuro</t>
  </si>
  <si>
    <t>fixed OPEX compresson</t>
  </si>
  <si>
    <t>variable opex compression</t>
  </si>
  <si>
    <t>Capacity</t>
  </si>
  <si>
    <t>Mt/yr</t>
  </si>
  <si>
    <t xml:space="preserve">Design capacity </t>
  </si>
  <si>
    <t>Capacity per second</t>
  </si>
  <si>
    <t>t/s</t>
  </si>
  <si>
    <t>Capacity per day</t>
  </si>
  <si>
    <t>t/day</t>
  </si>
  <si>
    <t>from assumptions</t>
  </si>
  <si>
    <t>CAPEX</t>
  </si>
  <si>
    <t>euro</t>
  </si>
  <si>
    <t>euro/y</t>
  </si>
  <si>
    <t>Input values</t>
  </si>
  <si>
    <t>Constant</t>
  </si>
  <si>
    <t>VarAEnergy</t>
  </si>
  <si>
    <t>kJe/kg</t>
  </si>
  <si>
    <t>compression worksheet</t>
  </si>
  <si>
    <t>Inlet pressure compressor</t>
  </si>
  <si>
    <t>PCO2CaptOut</t>
  </si>
  <si>
    <t>Pa</t>
  </si>
  <si>
    <t>MPa</t>
  </si>
  <si>
    <t>capture output</t>
  </si>
  <si>
    <t>outlet compressor</t>
  </si>
  <si>
    <t>PCO2out</t>
  </si>
  <si>
    <t>Flow</t>
  </si>
  <si>
    <t>CaptCO2</t>
  </si>
  <si>
    <t>kg/s</t>
  </si>
  <si>
    <t>capture output per train</t>
  </si>
  <si>
    <t>Full load hours compressor</t>
  </si>
  <si>
    <t>Load</t>
  </si>
  <si>
    <t>h/y</t>
  </si>
  <si>
    <t>CO2 emission factor electricity</t>
  </si>
  <si>
    <t>EFEl</t>
  </si>
  <si>
    <t>kg/kJe</t>
  </si>
  <si>
    <t>kg/kWh</t>
  </si>
  <si>
    <t>energy carriers worksheet</t>
  </si>
  <si>
    <t>VarACost</t>
  </si>
  <si>
    <t>euro/(kg/s)</t>
  </si>
  <si>
    <t>VarBCost</t>
  </si>
  <si>
    <t>CostExpA</t>
  </si>
  <si>
    <t>CostExpB</t>
  </si>
  <si>
    <t>CaptCO2min</t>
  </si>
  <si>
    <t>CaptCO2max</t>
  </si>
  <si>
    <t>CFPriceIndex</t>
  </si>
  <si>
    <t>source type database</t>
  </si>
  <si>
    <t>yes</t>
  </si>
  <si>
    <t>included on 20 august 2008</t>
  </si>
  <si>
    <t>Factor to investment</t>
  </si>
  <si>
    <t>FOMFixComp</t>
  </si>
  <si>
    <t>Factor to flow</t>
  </si>
  <si>
    <t>FOMVarComp</t>
  </si>
  <si>
    <t>Specific electricity costs</t>
  </si>
  <si>
    <t>SElCost</t>
  </si>
  <si>
    <t>euro/kJ</t>
  </si>
  <si>
    <t>euro/kWh</t>
  </si>
  <si>
    <t>seconds per hour</t>
  </si>
  <si>
    <t>s_per_h</t>
  </si>
  <si>
    <t>s/h</t>
  </si>
  <si>
    <t>constant worksheet</t>
  </si>
  <si>
    <t>kJe per GWh</t>
  </si>
  <si>
    <t>kJe_per_GWh</t>
  </si>
  <si>
    <t>kJe/GWh</t>
  </si>
  <si>
    <t>Calculated values</t>
  </si>
  <si>
    <t>suggested nr of compression modules</t>
  </si>
  <si>
    <t>CaptCO2_calc</t>
  </si>
  <si>
    <t>Specific electricity use</t>
  </si>
  <si>
    <t>SElUseComp</t>
  </si>
  <si>
    <t>kWh/kg</t>
  </si>
  <si>
    <t>Electricity use</t>
  </si>
  <si>
    <t>ElUseComp</t>
  </si>
  <si>
    <t>kJe/s</t>
  </si>
  <si>
    <t>Yearly electricity use</t>
  </si>
  <si>
    <t>AElUseComp</t>
  </si>
  <si>
    <t>kJe/y</t>
  </si>
  <si>
    <t>GWh/y</t>
  </si>
  <si>
    <t>Annual additional CO2 emitted externally</t>
  </si>
  <si>
    <t>AEmCO2ExtComp</t>
  </si>
  <si>
    <t>kg/y</t>
  </si>
  <si>
    <t>Mt/y</t>
  </si>
  <si>
    <t>Specific investment costs compressor</t>
  </si>
  <si>
    <t>SInvComp</t>
  </si>
  <si>
    <t>keuro/(kg/s)</t>
  </si>
  <si>
    <t>Investment costs compressor</t>
  </si>
  <si>
    <t>InvComp</t>
  </si>
  <si>
    <t>Fixed operation and maintenance costs</t>
  </si>
  <si>
    <t>OMFixComp</t>
  </si>
  <si>
    <t>keuro/y</t>
  </si>
  <si>
    <t>Variable operation and maintenance costs</t>
  </si>
  <si>
    <t>OMVarComp</t>
  </si>
  <si>
    <t>Yearly electricity costs</t>
  </si>
  <si>
    <t>AElCostComp</t>
  </si>
  <si>
    <t>Annual Fuel Use</t>
  </si>
  <si>
    <t>AFUseComp</t>
  </si>
  <si>
    <t>kJ/y</t>
  </si>
  <si>
    <t>Annual Fuel Costs</t>
  </si>
  <si>
    <t>AFCostComp</t>
  </si>
  <si>
    <t>Outlet pressure compressor</t>
  </si>
  <si>
    <t>PCO2CompOut</t>
  </si>
  <si>
    <t>outlet temperature compressor</t>
  </si>
  <si>
    <t>TCO2CompOut</t>
  </si>
  <si>
    <t>K</t>
  </si>
  <si>
    <t>percentage of investments compression in yr -3</t>
  </si>
  <si>
    <t>FExpendCompYear-3</t>
  </si>
  <si>
    <t>percentage of investments compression in yr -2</t>
  </si>
  <si>
    <t>FExpendCompYear-2</t>
  </si>
  <si>
    <t>percentage of investments compression in yr -1</t>
  </si>
  <si>
    <t>FExpendCompYear-1</t>
  </si>
  <si>
    <t>from geocapacity project</t>
  </si>
  <si>
    <t>input pressure</t>
  </si>
  <si>
    <t>Outlet pressure</t>
  </si>
  <si>
    <t>bar</t>
  </si>
  <si>
    <t>Bar</t>
  </si>
  <si>
    <t>Data from typical multi-stage MAN compressor</t>
  </si>
  <si>
    <t>Input Pressure</t>
  </si>
  <si>
    <t>Ouput Pressure</t>
  </si>
  <si>
    <t>Typical Rate</t>
  </si>
  <si>
    <t>J/kg/bar</t>
  </si>
  <si>
    <t>Addl Compression</t>
  </si>
  <si>
    <t>Compressor cost</t>
  </si>
  <si>
    <t>€0.5m per stage (20 bar)</t>
  </si>
  <si>
    <t>changed dec 2015</t>
  </si>
  <si>
    <t>nr of stages</t>
  </si>
  <si>
    <t>€m/stage</t>
  </si>
  <si>
    <t>#</t>
  </si>
  <si>
    <t>Compressor installed capacity</t>
  </si>
  <si>
    <t>I o</t>
  </si>
  <si>
    <t>Wcomp</t>
  </si>
  <si>
    <t>Wcomp 0</t>
  </si>
  <si>
    <t>me</t>
  </si>
  <si>
    <t>scaling factor</t>
  </si>
  <si>
    <t>invest compressor</t>
  </si>
  <si>
    <t>Marlinde Knoope</t>
  </si>
  <si>
    <t>Opex fixed</t>
  </si>
  <si>
    <t>Opex fixed/year</t>
  </si>
  <si>
    <t>variable OPEX</t>
  </si>
  <si>
    <t>from geocapacity module</t>
  </si>
  <si>
    <t>http://www.sciencedirect.com/science/article/pii/S1750583613004490</t>
  </si>
  <si>
    <t xml:space="preserve">energy requirement </t>
  </si>
  <si>
    <t>TJ/yr</t>
  </si>
  <si>
    <t>calculation</t>
  </si>
  <si>
    <t>Utilized capacity</t>
  </si>
  <si>
    <t>Utlization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</si>
</sst>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_-* #,##0.00_-;\-* #,##0.00_-;_-* &quot;-&quot;??_-;_-@_-"/>
    <numFmt numFmtId="166" formatCode="_-* #,##0.0_-;\-* #,##0.0_-;_-* &quot;-&quot;??_-;_-@_-"/>
    <numFmt numFmtId="167" formatCode="_-* #,##0_-;\-* #,##0_-;_-* &quot;-&quot;??_-;_-@_-"/>
    <numFmt numFmtId="168" formatCode="0.000"/>
    <numFmt numFmtId="169" formatCode="0.000000"/>
  </numFmts>
  <fonts count="35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indexed="32"/>
      <name val="Verdana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0" tint="-0.14999847407452621"/>
      <name val="Arial"/>
      <family val="2"/>
    </font>
    <font>
      <sz val="8"/>
      <color theme="0" tint="-0.14999847407452621"/>
      <name val="Arial"/>
      <family val="2"/>
    </font>
    <font>
      <sz val="8"/>
      <name val="Arial"/>
    </font>
    <font>
      <sz val="8"/>
      <color theme="1"/>
      <name val="Arial"/>
      <family val="2"/>
    </font>
    <font>
      <b/>
      <sz val="10"/>
      <color theme="6"/>
      <name val="Verdana"/>
      <family val="2"/>
    </font>
    <font>
      <u/>
      <sz val="8"/>
      <color theme="4"/>
      <name val="Arial"/>
      <family val="2"/>
    </font>
    <font>
      <b/>
      <sz val="11"/>
      <color theme="4"/>
      <name val="Verdana"/>
      <family val="2"/>
    </font>
    <font>
      <b/>
      <sz val="8"/>
      <color theme="1"/>
      <name val="Verdana"/>
      <family val="2"/>
    </font>
    <font>
      <b/>
      <sz val="8"/>
      <color theme="0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8"/>
      <color indexed="16"/>
      <name val="Arial"/>
      <family val="2"/>
    </font>
    <font>
      <sz val="8"/>
      <color indexed="32"/>
      <name val="Arial"/>
      <family val="2"/>
    </font>
    <font>
      <sz val="8"/>
      <color indexed="34"/>
      <name val="Verdana"/>
      <family val="2"/>
    </font>
    <font>
      <sz val="8"/>
      <color indexed="26"/>
      <name val="Arial"/>
      <family val="2"/>
    </font>
    <font>
      <b/>
      <sz val="10"/>
      <color indexed="34"/>
      <name val="Verdana"/>
      <family val="2"/>
    </font>
    <font>
      <b/>
      <sz val="9"/>
      <color indexed="34"/>
      <name val="Verdana"/>
      <family val="2"/>
    </font>
    <font>
      <sz val="7"/>
      <color indexed="34"/>
      <name val="Arial"/>
      <family val="2"/>
    </font>
    <font>
      <sz val="8"/>
      <name val="Verdana"/>
      <family val="2"/>
    </font>
    <font>
      <b/>
      <sz val="8"/>
      <color indexed="16"/>
      <name val="Verdana"/>
      <family val="2"/>
    </font>
    <font>
      <b/>
      <sz val="8"/>
      <color indexed="33"/>
      <name val="Verdana"/>
      <family val="2"/>
    </font>
    <font>
      <sz val="8"/>
      <color indexed="35"/>
      <name val="Arial"/>
      <family val="2"/>
    </font>
    <font>
      <i/>
      <sz val="8"/>
      <color indexed="39"/>
      <name val="Arial"/>
      <family val="2"/>
    </font>
    <font>
      <sz val="11"/>
      <color indexed="8"/>
      <name val="Calibri"/>
      <family val="2"/>
    </font>
    <font>
      <sz val="8"/>
      <color theme="0" tint="-0.249977111117893"/>
      <name val="Arial"/>
      <family val="2"/>
    </font>
    <font>
      <b/>
      <sz val="8"/>
      <color theme="0" tint="-0.249977111117893"/>
      <name val="Arial"/>
      <family val="2"/>
    </font>
    <font>
      <u/>
      <sz val="8"/>
      <color theme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CCD7ED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2CC"/>
        <bgColor rgb="FFFFE2CC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CAE399"/>
        <bgColor rgb="FFE4F1CC"/>
      </patternFill>
    </fill>
    <fill>
      <patternFill patternType="solid">
        <fgColor rgb="FFFFEB9C"/>
        <bgColor indexed="48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33"/>
      </bottom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dotted">
        <color rgb="FFE8E8E8"/>
      </left>
      <right style="dotted">
        <color rgb="FFE8E8E8"/>
      </right>
      <top style="dotted">
        <color rgb="FFE8E8E8"/>
      </top>
      <bottom style="dotted">
        <color rgb="FFE8E8E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6"/>
      </bottom>
      <diagonal/>
    </border>
    <border>
      <left/>
      <right/>
      <top/>
      <bottom style="medium">
        <color theme="5"/>
      </bottom>
      <diagonal/>
    </border>
    <border>
      <left style="dotted">
        <color theme="5"/>
      </left>
      <right style="dotted">
        <color theme="5"/>
      </right>
      <top style="thin">
        <color theme="5"/>
      </top>
      <bottom style="medium">
        <color theme="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thin">
        <color indexed="33"/>
      </top>
      <bottom/>
      <diagonal/>
    </border>
    <border>
      <left/>
      <right/>
      <top/>
      <bottom style="thin">
        <color indexed="33"/>
      </bottom>
      <diagonal/>
    </border>
    <border>
      <left/>
      <right/>
      <top/>
      <bottom style="thin">
        <color indexed="34"/>
      </bottom>
      <diagonal/>
    </border>
    <border>
      <left style="dotted">
        <color indexed="47"/>
      </left>
      <right style="dotted">
        <color indexed="47"/>
      </right>
      <top style="dotted">
        <color indexed="47"/>
      </top>
      <bottom style="dotted">
        <color indexed="47"/>
      </bottom>
      <diagonal/>
    </border>
    <border>
      <left style="dotted">
        <color indexed="43"/>
      </left>
      <right style="dotted">
        <color indexed="43"/>
      </right>
      <top style="dotted">
        <color indexed="43"/>
      </top>
      <bottom style="dotted">
        <color indexed="43"/>
      </bottom>
      <diagonal/>
    </border>
    <border>
      <left style="dotted">
        <color indexed="43"/>
      </left>
      <right style="dotted">
        <color indexed="43"/>
      </right>
      <top style="dotted">
        <color indexed="43"/>
      </top>
      <bottom style="thin">
        <color indexed="33"/>
      </bottom>
      <diagonal/>
    </border>
  </borders>
  <cellStyleXfs count="45">
    <xf numFmtId="0" fontId="0" fillId="0" borderId="0"/>
    <xf numFmtId="165" fontId="8" fillId="0" borderId="0" applyFont="0" applyFill="0" applyBorder="0" applyAlignment="0" applyProtection="0"/>
    <xf numFmtId="0" fontId="2" fillId="0" borderId="1" applyNumberFormat="0" applyFill="0"/>
    <xf numFmtId="0" fontId="3" fillId="0" borderId="0"/>
    <xf numFmtId="1" fontId="3" fillId="0" borderId="2" applyNumberFormat="0" applyFont="0" applyAlignment="0">
      <protection locked="0"/>
    </xf>
    <xf numFmtId="0" fontId="3" fillId="2" borderId="3" applyNumberFormat="0" applyAlignment="0" applyProtection="0"/>
    <xf numFmtId="3" fontId="7" fillId="3" borderId="2" applyNumberFormat="0" applyAlignment="0">
      <protection locked="0"/>
    </xf>
    <xf numFmtId="0" fontId="7" fillId="4" borderId="2" applyNumberFormat="0" applyFont="0" applyAlignment="0"/>
    <xf numFmtId="0" fontId="7" fillId="6" borderId="2" applyNumberFormat="0" applyFont="0" applyAlignment="0"/>
    <xf numFmtId="0" fontId="7" fillId="7" borderId="2" applyNumberFormat="0" applyFont="0" applyAlignment="0"/>
    <xf numFmtId="0" fontId="9" fillId="0" borderId="5" applyNumberFormat="0" applyFill="0" applyAlignment="0" applyProtection="0"/>
    <xf numFmtId="0" fontId="3" fillId="6" borderId="2" applyNumberFormat="0" applyFont="0" applyAlignment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9" borderId="0" applyNumberFormat="0" applyAlignment="0">
      <alignment wrapText="1"/>
    </xf>
    <xf numFmtId="0" fontId="3" fillId="7" borderId="2" applyNumberFormat="0" applyFont="0" applyAlignment="0"/>
    <xf numFmtId="0" fontId="16" fillId="0" borderId="0"/>
    <xf numFmtId="0" fontId="3" fillId="11" borderId="0" applyNumberFormat="0" applyBorder="0" applyAlignment="0" applyProtection="0"/>
    <xf numFmtId="0" fontId="7" fillId="0" borderId="2" applyNumberFormat="0" applyFont="0" applyFill="0" applyAlignment="0"/>
    <xf numFmtId="0" fontId="3" fillId="0" borderId="2" applyNumberFormat="0" applyFont="0" applyFill="0" applyAlignment="0"/>
    <xf numFmtId="0" fontId="7" fillId="12" borderId="2" applyNumberFormat="0" applyFont="0" applyAlignment="0"/>
    <xf numFmtId="0" fontId="7" fillId="13" borderId="21" applyNumberFormat="0" applyFont="0" applyAlignment="0"/>
    <xf numFmtId="0" fontId="19" fillId="14" borderId="2" applyNumberFormat="0" applyAlignment="0"/>
    <xf numFmtId="0" fontId="20" fillId="0" borderId="0" applyNumberFormat="0" applyFill="0" applyBorder="0" applyAlignment="0"/>
    <xf numFmtId="0" fontId="21" fillId="0" borderId="22" applyNumberFormat="0" applyFill="0" applyAlignment="0"/>
    <xf numFmtId="1" fontId="20" fillId="3" borderId="2" applyNumberFormat="0" applyAlignment="0">
      <protection locked="0"/>
    </xf>
    <xf numFmtId="3" fontId="7" fillId="8" borderId="2" applyNumberFormat="0" applyFont="0" applyAlignment="0">
      <protection locked="0"/>
    </xf>
    <xf numFmtId="0" fontId="22" fillId="0" borderId="0" applyNumberFormat="0" applyFill="0" applyBorder="0">
      <alignment horizontal="right"/>
    </xf>
    <xf numFmtId="0" fontId="23" fillId="0" borderId="23" applyNumberFormat="0" applyFill="0"/>
    <xf numFmtId="0" fontId="24" fillId="0" borderId="24" applyNumberFormat="0" applyFill="0"/>
    <xf numFmtId="0" fontId="25" fillId="0" borderId="0" applyNumberFormat="0" applyFill="0" applyBorder="0" applyAlignment="0"/>
    <xf numFmtId="0" fontId="26" fillId="0" borderId="25" applyNumberFormat="0" applyAlignment="0"/>
    <xf numFmtId="0" fontId="26" fillId="0" borderId="26" applyNumberFormat="0" applyAlignment="0"/>
    <xf numFmtId="0" fontId="27" fillId="9" borderId="0" applyNumberFormat="0" applyAlignment="0">
      <alignment wrapText="1"/>
    </xf>
    <xf numFmtId="0" fontId="28" fillId="0" borderId="27" applyNumberFormat="0" applyAlignment="0">
      <alignment wrapText="1"/>
    </xf>
    <xf numFmtId="0" fontId="7" fillId="5" borderId="0" applyNumberFormat="0" applyFont="0" applyBorder="0" applyAlignment="0">
      <protection locked="0"/>
    </xf>
    <xf numFmtId="0" fontId="29" fillId="15" borderId="0" applyNumberFormat="0" applyBorder="0" applyAlignment="0">
      <protection locked="0"/>
    </xf>
    <xf numFmtId="0" fontId="30" fillId="0" borderId="0" applyNumberFormat="0" applyFill="0" applyBorder="0" applyAlignment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4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1" xfId="2"/>
    <xf numFmtId="0" fontId="3" fillId="0" borderId="0" xfId="3"/>
    <xf numFmtId="0" fontId="3" fillId="0" borderId="0" xfId="3" applyFont="1"/>
    <xf numFmtId="0" fontId="4" fillId="0" borderId="0" xfId="3" applyFont="1"/>
    <xf numFmtId="0" fontId="3" fillId="0" borderId="0" xfId="3" applyAlignment="1">
      <alignment wrapText="1"/>
    </xf>
    <xf numFmtId="0" fontId="5" fillId="0" borderId="0" xfId="3" applyFont="1"/>
    <xf numFmtId="0" fontId="6" fillId="0" borderId="0" xfId="3" applyFont="1" applyAlignment="1">
      <alignment wrapText="1"/>
    </xf>
    <xf numFmtId="0" fontId="6" fillId="0" borderId="0" xfId="3" applyFont="1"/>
    <xf numFmtId="0" fontId="3" fillId="0" borderId="2" xfId="4" applyNumberFormat="1">
      <protection locked="0"/>
    </xf>
    <xf numFmtId="0" fontId="3" fillId="0" borderId="2" xfId="4" applyNumberFormat="1" applyFont="1">
      <protection locked="0"/>
    </xf>
    <xf numFmtId="166" fontId="3" fillId="2" borderId="3" xfId="1" applyNumberFormat="1" applyFont="1" applyFill="1" applyBorder="1"/>
    <xf numFmtId="166" fontId="3" fillId="2" borderId="0" xfId="1" applyNumberFormat="1" applyFont="1" applyFill="1" applyBorder="1"/>
    <xf numFmtId="167" fontId="3" fillId="2" borderId="0" xfId="1" applyNumberFormat="1" applyFont="1" applyFill="1" applyBorder="1"/>
    <xf numFmtId="0" fontId="3" fillId="2" borderId="3" xfId="5"/>
    <xf numFmtId="9" fontId="3" fillId="0" borderId="0" xfId="3" applyNumberFormat="1"/>
    <xf numFmtId="164" fontId="3" fillId="0" borderId="0" xfId="3" applyNumberFormat="1"/>
    <xf numFmtId="0" fontId="17" fillId="10" borderId="8" xfId="17" applyFont="1" applyFill="1" applyBorder="1"/>
    <xf numFmtId="0" fontId="16" fillId="10" borderId="0" xfId="17" applyFill="1"/>
    <xf numFmtId="0" fontId="16" fillId="10" borderId="9" xfId="17" applyFill="1" applyBorder="1"/>
    <xf numFmtId="0" fontId="16" fillId="10" borderId="10" xfId="17" applyFill="1" applyBorder="1"/>
    <xf numFmtId="0" fontId="16" fillId="10" borderId="11" xfId="17" applyFill="1" applyBorder="1"/>
    <xf numFmtId="0" fontId="16" fillId="10" borderId="12" xfId="17" applyFill="1" applyBorder="1"/>
    <xf numFmtId="0" fontId="16" fillId="10" borderId="13" xfId="17" applyFill="1" applyBorder="1"/>
    <xf numFmtId="0" fontId="16" fillId="10" borderId="14" xfId="17" applyFill="1" applyBorder="1"/>
    <xf numFmtId="0" fontId="16" fillId="10" borderId="15" xfId="17" applyFill="1" applyBorder="1"/>
    <xf numFmtId="11" fontId="16" fillId="10" borderId="4" xfId="17" applyNumberFormat="1" applyFill="1" applyBorder="1"/>
    <xf numFmtId="0" fontId="16" fillId="10" borderId="4" xfId="17" applyFill="1" applyBorder="1"/>
    <xf numFmtId="0" fontId="16" fillId="10" borderId="16" xfId="17" applyFill="1" applyBorder="1"/>
    <xf numFmtId="0" fontId="16" fillId="10" borderId="17" xfId="17" applyFill="1" applyBorder="1"/>
    <xf numFmtId="0" fontId="16" fillId="10" borderId="18" xfId="17" applyFill="1" applyBorder="1"/>
    <xf numFmtId="0" fontId="16" fillId="10" borderId="0" xfId="17" applyFill="1" applyBorder="1"/>
    <xf numFmtId="2" fontId="16" fillId="10" borderId="16" xfId="17" applyNumberFormat="1" applyFill="1" applyBorder="1"/>
    <xf numFmtId="0" fontId="18" fillId="10" borderId="14" xfId="17" applyFont="1" applyFill="1" applyBorder="1"/>
    <xf numFmtId="0" fontId="18" fillId="10" borderId="15" xfId="17" applyFont="1" applyFill="1" applyBorder="1"/>
    <xf numFmtId="0" fontId="18" fillId="10" borderId="4" xfId="17" applyFont="1" applyFill="1" applyBorder="1"/>
    <xf numFmtId="0" fontId="18" fillId="10" borderId="16" xfId="17" applyFont="1" applyFill="1" applyBorder="1"/>
    <xf numFmtId="0" fontId="18" fillId="10" borderId="17" xfId="17" applyFont="1" applyFill="1" applyBorder="1"/>
    <xf numFmtId="0" fontId="18" fillId="10" borderId="0" xfId="17" applyFont="1" applyFill="1" applyBorder="1"/>
    <xf numFmtId="0" fontId="18" fillId="10" borderId="0" xfId="17" applyFont="1" applyFill="1"/>
    <xf numFmtId="0" fontId="17" fillId="10" borderId="0" xfId="17" applyFont="1" applyFill="1" applyBorder="1"/>
    <xf numFmtId="0" fontId="17" fillId="10" borderId="4" xfId="17" applyFont="1" applyFill="1" applyBorder="1"/>
    <xf numFmtId="1" fontId="16" fillId="10" borderId="4" xfId="17" applyNumberFormat="1" applyFill="1" applyBorder="1"/>
    <xf numFmtId="2" fontId="16" fillId="10" borderId="4" xfId="17" applyNumberFormat="1" applyFill="1" applyBorder="1"/>
    <xf numFmtId="168" fontId="16" fillId="10" borderId="4" xfId="17" applyNumberFormat="1" applyFill="1" applyBorder="1"/>
    <xf numFmtId="164" fontId="18" fillId="10" borderId="4" xfId="17" applyNumberFormat="1" applyFont="1" applyFill="1" applyBorder="1"/>
    <xf numFmtId="164" fontId="16" fillId="10" borderId="4" xfId="17" applyNumberFormat="1" applyFill="1" applyBorder="1"/>
    <xf numFmtId="0" fontId="16" fillId="10" borderId="19" xfId="17" applyFill="1" applyBorder="1"/>
    <xf numFmtId="164" fontId="16" fillId="10" borderId="19" xfId="17" applyNumberFormat="1" applyFill="1" applyBorder="1"/>
    <xf numFmtId="0" fontId="16" fillId="10" borderId="20" xfId="17" applyFill="1" applyBorder="1"/>
    <xf numFmtId="0" fontId="16" fillId="0" borderId="0" xfId="17"/>
    <xf numFmtId="164" fontId="3" fillId="11" borderId="3" xfId="18" applyNumberFormat="1" applyBorder="1"/>
    <xf numFmtId="1" fontId="3" fillId="11" borderId="2" xfId="18" applyNumberFormat="1" applyBorder="1" applyProtection="1">
      <protection locked="0"/>
    </xf>
    <xf numFmtId="0" fontId="3" fillId="11" borderId="2" xfId="18" applyNumberFormat="1" applyBorder="1" applyProtection="1">
      <protection locked="0"/>
    </xf>
    <xf numFmtId="1" fontId="3" fillId="11" borderId="2" xfId="18" applyNumberFormat="1" applyBorder="1"/>
    <xf numFmtId="2" fontId="3" fillId="11" borderId="11" xfId="18" applyNumberFormat="1" applyBorder="1"/>
    <xf numFmtId="11" fontId="3" fillId="11" borderId="4" xfId="18" applyNumberFormat="1" applyBorder="1"/>
    <xf numFmtId="1" fontId="3" fillId="2" borderId="3" xfId="5" applyNumberFormat="1"/>
    <xf numFmtId="0" fontId="3" fillId="11" borderId="4" xfId="18" applyBorder="1"/>
    <xf numFmtId="169" fontId="3" fillId="11" borderId="4" xfId="18" applyNumberFormat="1" applyBorder="1"/>
    <xf numFmtId="9" fontId="3" fillId="11" borderId="4" xfId="18" applyNumberFormat="1" applyBorder="1"/>
    <xf numFmtId="11" fontId="3" fillId="2" borderId="3" xfId="5" applyNumberFormat="1"/>
    <xf numFmtId="9" fontId="3" fillId="11" borderId="3" xfId="18" applyNumberFormat="1" applyBorder="1"/>
    <xf numFmtId="169" fontId="3" fillId="11" borderId="19" xfId="18" applyNumberFormat="1" applyBorder="1"/>
    <xf numFmtId="0" fontId="8" fillId="17" borderId="0" xfId="40"/>
    <xf numFmtId="1" fontId="16" fillId="0" borderId="0" xfId="17" applyNumberFormat="1"/>
    <xf numFmtId="0" fontId="32" fillId="0" borderId="0" xfId="3" applyFont="1"/>
    <xf numFmtId="1" fontId="32" fillId="0" borderId="0" xfId="3" applyNumberFormat="1" applyFont="1"/>
    <xf numFmtId="9" fontId="32" fillId="0" borderId="0" xfId="3" applyNumberFormat="1" applyFont="1"/>
    <xf numFmtId="0" fontId="33" fillId="0" borderId="0" xfId="3" applyFont="1"/>
    <xf numFmtId="1" fontId="0" fillId="0" borderId="0" xfId="0" applyNumberFormat="1"/>
    <xf numFmtId="1" fontId="3" fillId="0" borderId="0" xfId="3" applyNumberFormat="1"/>
    <xf numFmtId="0" fontId="34" fillId="0" borderId="0" xfId="44"/>
    <xf numFmtId="1" fontId="3" fillId="11" borderId="0" xfId="18" applyNumberFormat="1"/>
    <xf numFmtId="164" fontId="3" fillId="11" borderId="2" xfId="18" applyNumberFormat="1" applyBorder="1"/>
  </cellXfs>
  <cellStyles count="45">
    <cellStyle name="Bad 2" xfId="18"/>
    <cellStyle name="Calculation 2" xfId="5"/>
    <cellStyle name="Comma" xfId="1" builtinId="3"/>
    <cellStyle name="E_Calculation0" xfId="19"/>
    <cellStyle name="E_Calculation0 2" xfId="20"/>
    <cellStyle name="E_Calculation1" xfId="21"/>
    <cellStyle name="E_Calculation2" xfId="22"/>
    <cellStyle name="E_Calculation3" xfId="8"/>
    <cellStyle name="E_Calculation3 2" xfId="11"/>
    <cellStyle name="E_Calculation4" xfId="7"/>
    <cellStyle name="E_CalculationSum" xfId="23"/>
    <cellStyle name="E_Comment" xfId="24"/>
    <cellStyle name="E_Footer" xfId="25"/>
    <cellStyle name="E_Input1" xfId="6"/>
    <cellStyle name="E_Input2" xfId="26"/>
    <cellStyle name="E_InputFixed" xfId="9"/>
    <cellStyle name="E_InputFixed 2" xfId="16"/>
    <cellStyle name="E_InputList" xfId="27"/>
    <cellStyle name="E_InputWhite" xfId="4"/>
    <cellStyle name="E_RangeName" xfId="28"/>
    <cellStyle name="E_SecTitle1" xfId="2"/>
    <cellStyle name="E_SecTitle2" xfId="29"/>
    <cellStyle name="E_SecTitle3" xfId="30"/>
    <cellStyle name="E_Source" xfId="31"/>
    <cellStyle name="E_TableCell1" xfId="32"/>
    <cellStyle name="E_TableCell2" xfId="33"/>
    <cellStyle name="E_TableHeader1" xfId="34"/>
    <cellStyle name="E_TableHeader1 2" xfId="15"/>
    <cellStyle name="E_TableHeader2" xfId="35"/>
    <cellStyle name="E_VBACommunication" xfId="36"/>
    <cellStyle name="E_Warning" xfId="37"/>
    <cellStyle name="EF_Comment" xfId="38"/>
    <cellStyle name="Good 2" xfId="39"/>
    <cellStyle name="Heading 1 2" xfId="13"/>
    <cellStyle name="Heading 2 2" xfId="10"/>
    <cellStyle name="Hyperlink" xfId="44" builtinId="8"/>
    <cellStyle name="Hyperlink 2" xfId="12"/>
    <cellStyle name="Neutral 2" xfId="40"/>
    <cellStyle name="Normal" xfId="0" builtinId="0"/>
    <cellStyle name="Normal 2" xfId="3"/>
    <cellStyle name="Normal 3" xfId="41"/>
    <cellStyle name="Normal 4" xfId="17"/>
    <cellStyle name="Percent 2" xfId="42"/>
    <cellStyle name="Percent 3" xfId="43"/>
    <cellStyle name="Total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16</xdr:row>
      <xdr:rowOff>95251</xdr:rowOff>
    </xdr:from>
    <xdr:to>
      <xdr:col>15</xdr:col>
      <xdr:colOff>457200</xdr:colOff>
      <xdr:row>38</xdr:row>
      <xdr:rowOff>38101</xdr:rowOff>
    </xdr:to>
    <xdr:pic>
      <xdr:nvPicPr>
        <xdr:cNvPr id="2" name="Picture 1" descr="http://ars.els-cdn.com/content/image/1-s2.0-S1750583613004490-gr4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381251"/>
          <a:ext cx="678180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171450</xdr:colOff>
      <xdr:row>17</xdr:row>
      <xdr:rowOff>66675</xdr:rowOff>
    </xdr:from>
    <xdr:to>
      <xdr:col>27</xdr:col>
      <xdr:colOff>427860</xdr:colOff>
      <xdr:row>28</xdr:row>
      <xdr:rowOff>56955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05850" y="2495550"/>
          <a:ext cx="6123810" cy="15619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l00-brood\navision_arch\ECS04094\reports\WP5%20Economic%20Evaluation\WP5.1%20DSS%20development\Modules\Compression\Power%20compressor%20transport%20module%20simulat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ornneefjm/Home/Documents/NPV_v0.80%20trial%20temp%20jor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l00-brood\Nav$\P\STR\jobs_cfd\PSTRNL111025_Energy%20Demand%20Scenarios\Data\Model_updated\Dashboar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ool%20comparison%20Ship-Pi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values compressor"/>
      <sheetName val="Model compressor"/>
    </sheetNames>
    <sheetDataSet>
      <sheetData sheetId="0" refreshError="1"/>
      <sheetData sheetId="1" refreshError="1">
        <row r="2">
          <cell r="C2">
            <v>77</v>
          </cell>
        </row>
        <row r="3">
          <cell r="C3">
            <v>420.58114960340271</v>
          </cell>
        </row>
        <row r="4">
          <cell r="C4">
            <v>32384.748519462009</v>
          </cell>
        </row>
        <row r="5">
          <cell r="C5">
            <v>932680757360.50586</v>
          </cell>
        </row>
        <row r="7">
          <cell r="C7">
            <v>393269.72630824655</v>
          </cell>
        </row>
        <row r="8">
          <cell r="C8">
            <v>30281768.925734986</v>
          </cell>
        </row>
        <row r="9">
          <cell r="C9">
            <v>1514088.4462867493</v>
          </cell>
        </row>
        <row r="10">
          <cell r="C10">
            <v>0</v>
          </cell>
        </row>
        <row r="11">
          <cell r="C11">
            <v>10259488.330965564</v>
          </cell>
        </row>
        <row r="41">
          <cell r="B41">
            <v>-0.5</v>
          </cell>
        </row>
        <row r="42">
          <cell r="B42">
            <v>-0.5</v>
          </cell>
        </row>
        <row r="44">
          <cell r="B44">
            <v>12</v>
          </cell>
        </row>
        <row r="45">
          <cell r="B45">
            <v>1</v>
          </cell>
        </row>
        <row r="46">
          <cell r="B46">
            <v>50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s"/>
      <sheetName val="NPV"/>
      <sheetName val="Pipelines"/>
      <sheetName val="Ships"/>
      <sheetName val="CONNECT cost algorithm pipeline"/>
      <sheetName val="InfoSheet ECCO"/>
      <sheetName val="HelpSheetReferences"/>
      <sheetName val="ship -User Inputs ECCO model"/>
      <sheetName val="ship-Data"/>
      <sheetName val="ship-Functions"/>
      <sheetName val="TableCases"/>
      <sheetName val="styles"/>
      <sheetName val="compressor module geocapacity"/>
      <sheetName val="compressor cost other sources"/>
    </sheetNames>
    <sheetDataSet>
      <sheetData sheetId="0" refreshError="1"/>
      <sheetData sheetId="1">
        <row r="1">
          <cell r="AB1" t="str">
            <v>Case 1</v>
          </cell>
          <cell r="AC1">
            <v>1</v>
          </cell>
        </row>
        <row r="2">
          <cell r="G2" t="str">
            <v>Case 2</v>
          </cell>
          <cell r="AB2" t="str">
            <v>Case 2</v>
          </cell>
          <cell r="AC2">
            <v>3</v>
          </cell>
        </row>
        <row r="3">
          <cell r="AB3" t="str">
            <v>Case 3</v>
          </cell>
          <cell r="AC3">
            <v>6</v>
          </cell>
        </row>
        <row r="7">
          <cell r="S7">
            <v>-276.0655710551801</v>
          </cell>
          <cell r="T7">
            <v>-128.98774534098274</v>
          </cell>
        </row>
        <row r="8">
          <cell r="S8">
            <v>-219.89981979495201</v>
          </cell>
          <cell r="T8">
            <v>-65.87046974564214</v>
          </cell>
        </row>
        <row r="9">
          <cell r="S9">
            <v>-163.73406853472378</v>
          </cell>
          <cell r="T9">
            <v>-2.7531941503014918</v>
          </cell>
        </row>
        <row r="10">
          <cell r="S10">
            <v>-107.56831727449558</v>
          </cell>
          <cell r="T10">
            <v>60.364081445039048</v>
          </cell>
        </row>
        <row r="11">
          <cell r="S11">
            <v>-51.402566014267499</v>
          </cell>
          <cell r="T11">
            <v>123.48135704037968</v>
          </cell>
        </row>
        <row r="12">
          <cell r="S12">
            <v>4.7631852459606279</v>
          </cell>
          <cell r="T12">
            <v>186.59863263572026</v>
          </cell>
        </row>
        <row r="13">
          <cell r="S13">
            <v>60.928936506188798</v>
          </cell>
          <cell r="T13">
            <v>249.71590823106089</v>
          </cell>
        </row>
        <row r="14">
          <cell r="S14">
            <v>117.09468776641698</v>
          </cell>
          <cell r="T14">
            <v>312.83318382640152</v>
          </cell>
        </row>
        <row r="15">
          <cell r="S15">
            <v>173.26043902664517</v>
          </cell>
          <cell r="T15">
            <v>375.95045942174215</v>
          </cell>
        </row>
        <row r="16">
          <cell r="S16">
            <v>229.42619028687329</v>
          </cell>
          <cell r="T16">
            <v>439.06773501708278</v>
          </cell>
        </row>
      </sheetData>
      <sheetData sheetId="2">
        <row r="7">
          <cell r="O7">
            <v>58.335075674226175</v>
          </cell>
          <cell r="P7">
            <v>1.2666564091640682</v>
          </cell>
          <cell r="Q7">
            <v>8.3651580723853307</v>
          </cell>
        </row>
        <row r="8">
          <cell r="O8">
            <v>72.126882572731006</v>
          </cell>
          <cell r="P8">
            <v>1.3650148218327478</v>
          </cell>
          <cell r="Q8">
            <v>9.1153860903785411</v>
          </cell>
        </row>
        <row r="9">
          <cell r="O9">
            <v>94.113871437210705</v>
          </cell>
          <cell r="P9">
            <v>2.0123311016944072</v>
          </cell>
          <cell r="Q9">
            <v>13.673079135567813</v>
          </cell>
        </row>
        <row r="10">
          <cell r="O10">
            <v>114.63234589153127</v>
          </cell>
          <cell r="P10">
            <v>2.655976095530669</v>
          </cell>
          <cell r="Q10">
            <v>18.230772180757082</v>
          </cell>
        </row>
        <row r="11">
          <cell r="O11">
            <v>134.23074973132938</v>
          </cell>
          <cell r="P11">
            <v>3.2973209128306245</v>
          </cell>
          <cell r="Q11">
            <v>22.788465225946357</v>
          </cell>
        </row>
        <row r="12">
          <cell r="O12">
            <v>153.18471699810624</v>
          </cell>
          <cell r="P12">
            <v>3.9370546386980263</v>
          </cell>
          <cell r="Q12">
            <v>27.346158271135625</v>
          </cell>
        </row>
        <row r="13">
          <cell r="O13">
            <v>171.65557946127916</v>
          </cell>
          <cell r="P13">
            <v>4.5755806025564194</v>
          </cell>
          <cell r="Q13">
            <v>31.9038513163249</v>
          </cell>
        </row>
        <row r="14">
          <cell r="O14">
            <v>189.74724119206434</v>
          </cell>
          <cell r="P14">
            <v>5.2131585645838427</v>
          </cell>
          <cell r="Q14">
            <v>36.461544361514164</v>
          </cell>
        </row>
        <row r="15">
          <cell r="O15">
            <v>207.53119363983285</v>
          </cell>
          <cell r="P15">
            <v>5.849967253403725</v>
          </cell>
          <cell r="Q15">
            <v>41.019237406703446</v>
          </cell>
        </row>
        <row r="16">
          <cell r="O16">
            <v>225.05907657816195</v>
          </cell>
          <cell r="P16">
            <v>6.4861357684500067</v>
          </cell>
          <cell r="Q16">
            <v>45.576930451892714</v>
          </cell>
        </row>
        <row r="17">
          <cell r="O17">
            <v>242.36960855295339</v>
          </cell>
          <cell r="P17">
            <v>7.1217609060874452</v>
          </cell>
          <cell r="Q17">
            <v>50.134623497081982</v>
          </cell>
        </row>
        <row r="18">
          <cell r="O18">
            <v>259.49269149762858</v>
          </cell>
          <cell r="P18">
            <v>7.756917421149593</v>
          </cell>
          <cell r="Q18">
            <v>54.69231654227125</v>
          </cell>
        </row>
        <row r="19">
          <cell r="O19">
            <v>276.45198021728544</v>
          </cell>
          <cell r="P19">
            <v>8.3916644506491966</v>
          </cell>
          <cell r="Q19">
            <v>59.250009587460539</v>
          </cell>
        </row>
        <row r="20">
          <cell r="O20">
            <v>293.26656424686587</v>
          </cell>
          <cell r="P20">
            <v>9.0260497184236073</v>
          </cell>
          <cell r="Q20">
            <v>63.8077026326498</v>
          </cell>
        </row>
        <row r="21">
          <cell r="O21">
            <v>309.95210989134949</v>
          </cell>
          <cell r="P21">
            <v>9.6601123902352768</v>
          </cell>
          <cell r="Q21">
            <v>68.365395677839075</v>
          </cell>
        </row>
        <row r="22">
          <cell r="O22">
            <v>326.52165995897769</v>
          </cell>
          <cell r="P22">
            <v>10.293885073104807</v>
          </cell>
          <cell r="Q22">
            <v>72.923088723028329</v>
          </cell>
        </row>
        <row r="23">
          <cell r="O23">
            <v>342.9862086561775</v>
          </cell>
          <cell r="P23">
            <v>10.927395252548269</v>
          </cell>
          <cell r="Q23">
            <v>77.480781768217639</v>
          </cell>
        </row>
        <row r="24">
          <cell r="O24">
            <v>359.35512429300985</v>
          </cell>
          <cell r="P24">
            <v>11.56066634934081</v>
          </cell>
          <cell r="Q24">
            <v>82.038474813406893</v>
          </cell>
        </row>
        <row r="25">
          <cell r="O25">
            <v>374.65877896491361</v>
          </cell>
          <cell r="P25">
            <v>12.144834147197312</v>
          </cell>
          <cell r="Q25">
            <v>86.261580723853328</v>
          </cell>
        </row>
        <row r="26">
          <cell r="O26">
            <v>378.3890383568978</v>
          </cell>
          <cell r="P26">
            <v>12.154159795677272</v>
          </cell>
          <cell r="Q26">
            <v>86.55158072385332</v>
          </cell>
        </row>
      </sheetData>
      <sheetData sheetId="3">
        <row r="7">
          <cell r="O7">
            <v>115.26386781855078</v>
          </cell>
          <cell r="P7">
            <v>13.063193390927539</v>
          </cell>
          <cell r="Q7">
            <v>10.283394768560516</v>
          </cell>
        </row>
        <row r="8">
          <cell r="O8">
            <v>141.73270075444361</v>
          </cell>
          <cell r="P8">
            <v>14.386635037722179</v>
          </cell>
          <cell r="Q8">
            <v>11.583394768560515</v>
          </cell>
        </row>
        <row r="9">
          <cell r="O9">
            <v>166.19646175272399</v>
          </cell>
          <cell r="P9">
            <v>24.109823087636201</v>
          </cell>
          <cell r="Q9">
            <v>12.883394768560516</v>
          </cell>
        </row>
        <row r="10">
          <cell r="O10">
            <v>189.44279661092793</v>
          </cell>
          <cell r="P10">
            <v>25.272139830546397</v>
          </cell>
          <cell r="Q10">
            <v>14.183394768560515</v>
          </cell>
        </row>
        <row r="11">
          <cell r="O11">
            <v>211.82387809129963</v>
          </cell>
          <cell r="P11">
            <v>26.391193904564982</v>
          </cell>
          <cell r="Q11">
            <v>15.483394768560515</v>
          </cell>
        </row>
        <row r="12">
          <cell r="O12">
            <v>233.53874844472995</v>
          </cell>
          <cell r="P12">
            <v>35.976937422236496</v>
          </cell>
          <cell r="Q12">
            <v>16.783394768560516</v>
          </cell>
        </row>
        <row r="13">
          <cell r="O13">
            <v>254.7148103000811</v>
          </cell>
          <cell r="P13">
            <v>37.035740515004051</v>
          </cell>
          <cell r="Q13">
            <v>18.083394768560513</v>
          </cell>
        </row>
        <row r="14">
          <cell r="O14">
            <v>275.44028853465511</v>
          </cell>
          <cell r="P14">
            <v>46.57201442673275</v>
          </cell>
          <cell r="Q14">
            <v>19.383394768560517</v>
          </cell>
        </row>
        <row r="15">
          <cell r="O15">
            <v>295.7797097557559</v>
          </cell>
          <cell r="P15">
            <v>47.588985487787795</v>
          </cell>
          <cell r="Q15">
            <v>20.683394768560515</v>
          </cell>
        </row>
        <row r="16">
          <cell r="O16">
            <v>315.78220861048635</v>
          </cell>
          <cell r="P16">
            <v>48.589110430524315</v>
          </cell>
          <cell r="Q16">
            <v>21.983394768560515</v>
          </cell>
        </row>
        <row r="17">
          <cell r="O17">
            <v>335.48637723990691</v>
          </cell>
          <cell r="P17">
            <v>58.074318861995351</v>
          </cell>
          <cell r="Q17">
            <v>23.283394768560516</v>
          </cell>
        </row>
        <row r="18">
          <cell r="O18">
            <v>354.92328251361295</v>
          </cell>
          <cell r="P18">
            <v>59.046164125680647</v>
          </cell>
          <cell r="Q18">
            <v>24.583394768560517</v>
          </cell>
        </row>
        <row r="19">
          <cell r="O19">
            <v>374.11843925180096</v>
          </cell>
          <cell r="P19">
            <v>60.005921962590051</v>
          </cell>
          <cell r="Q19">
            <v>25.883394768560517</v>
          </cell>
        </row>
        <row r="20">
          <cell r="O20">
            <v>393.0931536004345</v>
          </cell>
          <cell r="P20">
            <v>69.454657680021725</v>
          </cell>
          <cell r="Q20">
            <v>27.183394768560515</v>
          </cell>
        </row>
        <row r="21">
          <cell r="O21">
            <v>411.86546841122089</v>
          </cell>
          <cell r="P21">
            <v>70.393273420561044</v>
          </cell>
          <cell r="Q21">
            <v>28.483394768560515</v>
          </cell>
        </row>
        <row r="22">
          <cell r="O22">
            <v>430.45084729391556</v>
          </cell>
          <cell r="P22">
            <v>79.822542364695778</v>
          </cell>
          <cell r="Q22">
            <v>29.783394768560516</v>
          </cell>
        </row>
        <row r="23">
          <cell r="O23">
            <v>448.86268143745343</v>
          </cell>
          <cell r="P23">
            <v>80.743134071872674</v>
          </cell>
          <cell r="Q23">
            <v>31.083394768560517</v>
          </cell>
        </row>
        <row r="24">
          <cell r="O24">
            <v>467.11267286342274</v>
          </cell>
          <cell r="P24">
            <v>81.655633643171143</v>
          </cell>
          <cell r="Q24">
            <v>32.383394768560521</v>
          </cell>
        </row>
        <row r="25">
          <cell r="O25">
            <v>485.21112944046155</v>
          </cell>
          <cell r="P25">
            <v>91.06055647202308</v>
          </cell>
          <cell r="Q25">
            <v>33.683394768560518</v>
          </cell>
        </row>
        <row r="26">
          <cell r="O26">
            <v>503.16719555581983</v>
          </cell>
          <cell r="P26">
            <v>91.958359777790989</v>
          </cell>
          <cell r="Q26">
            <v>34.983394768560515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3">
          <cell r="J23">
            <v>2000</v>
          </cell>
        </row>
        <row r="24">
          <cell r="J24">
            <v>10000</v>
          </cell>
        </row>
        <row r="25">
          <cell r="J25">
            <v>20000</v>
          </cell>
        </row>
        <row r="26">
          <cell r="J26">
            <v>30000</v>
          </cell>
        </row>
      </sheetData>
      <sheetData sheetId="10">
        <row r="5">
          <cell r="D5" t="str">
            <v>Base 1</v>
          </cell>
          <cell r="E5">
            <v>5</v>
          </cell>
          <cell r="F5">
            <v>0</v>
          </cell>
          <cell r="G5">
            <v>0</v>
          </cell>
          <cell r="H5">
            <v>1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 t="str">
            <v>Base 1</v>
          </cell>
          <cell r="E6">
            <v>1</v>
          </cell>
          <cell r="F6">
            <v>1</v>
          </cell>
          <cell r="G6">
            <v>0</v>
          </cell>
          <cell r="H6">
            <v>1</v>
          </cell>
          <cell r="I6">
            <v>1</v>
          </cell>
          <cell r="J6">
            <v>0</v>
          </cell>
          <cell r="K6">
            <v>1</v>
          </cell>
          <cell r="L6">
            <v>1</v>
          </cell>
          <cell r="M6">
            <v>0</v>
          </cell>
        </row>
        <row r="7">
          <cell r="D7" t="str">
            <v>Base 2</v>
          </cell>
          <cell r="E7">
            <v>5</v>
          </cell>
          <cell r="F7">
            <v>20</v>
          </cell>
          <cell r="G7">
            <v>0</v>
          </cell>
          <cell r="H7">
            <v>1</v>
          </cell>
          <cell r="I7">
            <v>5</v>
          </cell>
          <cell r="J7">
            <v>10</v>
          </cell>
          <cell r="K7">
            <v>20</v>
          </cell>
          <cell r="L7">
            <v>20</v>
          </cell>
          <cell r="M7">
            <v>0</v>
          </cell>
        </row>
        <row r="8">
          <cell r="D8" t="str">
            <v>Base 2</v>
          </cell>
          <cell r="E8">
            <v>1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0</v>
          </cell>
          <cell r="K8">
            <v>1</v>
          </cell>
          <cell r="L8">
            <v>1</v>
          </cell>
          <cell r="M8">
            <v>0</v>
          </cell>
        </row>
        <row r="9">
          <cell r="D9" t="str">
            <v>Case 1</v>
          </cell>
          <cell r="E9">
            <v>5</v>
          </cell>
          <cell r="F9">
            <v>20</v>
          </cell>
          <cell r="G9">
            <v>0</v>
          </cell>
          <cell r="H9">
            <v>1</v>
          </cell>
          <cell r="I9">
            <v>5</v>
          </cell>
          <cell r="J9">
            <v>10</v>
          </cell>
          <cell r="K9">
            <v>20</v>
          </cell>
          <cell r="L9">
            <v>20</v>
          </cell>
          <cell r="M9">
            <v>0</v>
          </cell>
        </row>
        <row r="10">
          <cell r="D10" t="str">
            <v>Case 1</v>
          </cell>
          <cell r="E10">
            <v>1</v>
          </cell>
          <cell r="F10">
            <v>1</v>
          </cell>
          <cell r="G10">
            <v>0</v>
          </cell>
          <cell r="H10">
            <v>1</v>
          </cell>
          <cell r="I10">
            <v>0.8</v>
          </cell>
          <cell r="J10">
            <v>0.19999999999999996</v>
          </cell>
          <cell r="K10">
            <v>1</v>
          </cell>
          <cell r="L10">
            <v>1</v>
          </cell>
          <cell r="M10">
            <v>0</v>
          </cell>
        </row>
        <row r="11">
          <cell r="D11" t="str">
            <v>Case 2</v>
          </cell>
          <cell r="E11">
            <v>5</v>
          </cell>
          <cell r="F11">
            <v>10</v>
          </cell>
          <cell r="G11">
            <v>20</v>
          </cell>
          <cell r="H11">
            <v>1</v>
          </cell>
          <cell r="I11">
            <v>5</v>
          </cell>
          <cell r="J11">
            <v>10</v>
          </cell>
          <cell r="K11">
            <v>20</v>
          </cell>
          <cell r="L11">
            <v>20</v>
          </cell>
          <cell r="M11">
            <v>0</v>
          </cell>
        </row>
        <row r="12">
          <cell r="D12" t="str">
            <v>Case 2</v>
          </cell>
          <cell r="E12">
            <v>1</v>
          </cell>
          <cell r="F12">
            <v>0.5</v>
          </cell>
          <cell r="G12">
            <v>0.5</v>
          </cell>
          <cell r="H12">
            <v>1</v>
          </cell>
          <cell r="I12">
            <v>1</v>
          </cell>
          <cell r="J12">
            <v>0</v>
          </cell>
          <cell r="K12">
            <v>1</v>
          </cell>
          <cell r="L12">
            <v>1</v>
          </cell>
          <cell r="M12">
            <v>0</v>
          </cell>
        </row>
        <row r="13">
          <cell r="D13" t="str">
            <v>Case 3</v>
          </cell>
          <cell r="E13">
            <v>5</v>
          </cell>
          <cell r="F13">
            <v>20</v>
          </cell>
          <cell r="G13">
            <v>0</v>
          </cell>
          <cell r="H13">
            <v>1</v>
          </cell>
          <cell r="I13">
            <v>5</v>
          </cell>
          <cell r="J13">
            <v>10</v>
          </cell>
          <cell r="K13">
            <v>20</v>
          </cell>
          <cell r="L13">
            <v>10</v>
          </cell>
          <cell r="M13">
            <v>30</v>
          </cell>
        </row>
        <row r="14">
          <cell r="D14" t="str">
            <v>Case 3</v>
          </cell>
          <cell r="E14">
            <v>1</v>
          </cell>
          <cell r="F14">
            <v>1</v>
          </cell>
          <cell r="G14">
            <v>0</v>
          </cell>
          <cell r="H14">
            <v>1</v>
          </cell>
          <cell r="I14">
            <v>1</v>
          </cell>
          <cell r="J14">
            <v>0</v>
          </cell>
          <cell r="K14">
            <v>1</v>
          </cell>
          <cell r="L14">
            <v>0.8</v>
          </cell>
          <cell r="M14">
            <v>0.19999999999999996</v>
          </cell>
        </row>
      </sheetData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Import Settings"/>
      <sheetName val="FAQ"/>
      <sheetName val="CLS-MeritOrder.xls"/>
      <sheetName val="Dashboard graph"/>
      <sheetName val="Styles"/>
    </sheetNames>
    <sheetDataSet>
      <sheetData sheetId="0"/>
      <sheetData sheetId="1"/>
      <sheetData sheetId="2"/>
      <sheetData sheetId="3"/>
      <sheetData sheetId="4">
        <row r="45">
          <cell r="GA45" t="str">
            <v>Scenario</v>
          </cell>
          <cell r="GB45" t="str">
            <v>Region</v>
          </cell>
          <cell r="GC45" t="str">
            <v>Plant Type</v>
          </cell>
          <cell r="GD45" t="str">
            <v>Fuel Type</v>
          </cell>
          <cell r="GE45" t="str">
            <v>RunYear</v>
          </cell>
          <cell r="GF45" t="str">
            <v>RunQuarter</v>
          </cell>
          <cell r="GG45" t="str">
            <v>CarbonPrice</v>
          </cell>
          <cell r="GH45" t="str">
            <v>ViewYear</v>
          </cell>
          <cell r="GI45" t="str">
            <v>Year</v>
          </cell>
          <cell r="GJ45" t="str">
            <v>Demand</v>
          </cell>
        </row>
        <row r="46">
          <cell r="GA46" t="str">
            <v>base</v>
          </cell>
          <cell r="GB46" t="str">
            <v>Belgium</v>
          </cell>
          <cell r="GC46" t="str">
            <v>CO-CCGT1</v>
          </cell>
          <cell r="GD46" t="str">
            <v>Biomass</v>
          </cell>
          <cell r="GE46" t="str">
            <v>2011</v>
          </cell>
          <cell r="GF46" t="str">
            <v>Q2</v>
          </cell>
          <cell r="GG46" t="str">
            <v>medium</v>
          </cell>
          <cell r="GH46" t="str">
            <v>2015</v>
          </cell>
          <cell r="GI46" t="str">
            <v>Y1</v>
          </cell>
          <cell r="GJ46">
            <v>0</v>
          </cell>
          <cell r="GK46">
            <v>0</v>
          </cell>
        </row>
        <row r="47">
          <cell r="GA47" t="str">
            <v>BeyondKyoto</v>
          </cell>
          <cell r="GB47" t="str">
            <v>Denmark_Jutland</v>
          </cell>
          <cell r="GC47" t="str">
            <v>CO-CCGT2</v>
          </cell>
          <cell r="GD47" t="str">
            <v>Coal</v>
          </cell>
          <cell r="GE47">
            <v>0</v>
          </cell>
          <cell r="GF47">
            <v>0</v>
          </cell>
          <cell r="GG47">
            <v>0</v>
          </cell>
          <cell r="GH47" t="str">
            <v>2020</v>
          </cell>
          <cell r="GI47">
            <v>0</v>
          </cell>
          <cell r="GJ47">
            <v>0</v>
          </cell>
          <cell r="GK47">
            <v>0</v>
          </cell>
        </row>
        <row r="48">
          <cell r="GA48" t="str">
            <v>Competition</v>
          </cell>
          <cell r="GB48" t="str">
            <v>Denmark_Zealand</v>
          </cell>
          <cell r="GC48" t="str">
            <v>CO-Coal1</v>
          </cell>
          <cell r="GD48" t="str">
            <v>HFO</v>
          </cell>
          <cell r="GE48">
            <v>0</v>
          </cell>
          <cell r="GF48">
            <v>0</v>
          </cell>
          <cell r="GG48">
            <v>0</v>
          </cell>
          <cell r="GH48" t="str">
            <v>2025</v>
          </cell>
          <cell r="GI48">
            <v>0</v>
          </cell>
          <cell r="GJ48">
            <v>0</v>
          </cell>
          <cell r="GK48">
            <v>0</v>
          </cell>
        </row>
        <row r="49">
          <cell r="GA49" t="str">
            <v>ProGas</v>
          </cell>
          <cell r="GB49" t="str">
            <v>France</v>
          </cell>
          <cell r="GC49" t="str">
            <v>CO-Coal2</v>
          </cell>
          <cell r="GD49" t="str">
            <v>LFO</v>
          </cell>
          <cell r="GE49">
            <v>0</v>
          </cell>
          <cell r="GF49">
            <v>0</v>
          </cell>
          <cell r="GG49">
            <v>0</v>
          </cell>
          <cell r="GH49" t="str">
            <v>2030</v>
          </cell>
          <cell r="GI49">
            <v>0</v>
          </cell>
          <cell r="GJ49">
            <v>0</v>
          </cell>
          <cell r="GK49">
            <v>0</v>
          </cell>
        </row>
        <row r="50">
          <cell r="GA50" t="str">
            <v>Scarcity</v>
          </cell>
          <cell r="GB50" t="str">
            <v>Germany</v>
          </cell>
          <cell r="GC50" t="str">
            <v>CO-Coal3</v>
          </cell>
          <cell r="GD50" t="str">
            <v>Lignite</v>
          </cell>
          <cell r="GE50">
            <v>0</v>
          </cell>
          <cell r="GF50">
            <v>0</v>
          </cell>
          <cell r="GG50">
            <v>0</v>
          </cell>
          <cell r="GH50" t="str">
            <v>Base</v>
          </cell>
          <cell r="GI50">
            <v>0</v>
          </cell>
          <cell r="GJ50">
            <v>0</v>
          </cell>
          <cell r="GK50">
            <v>0</v>
          </cell>
        </row>
        <row r="51">
          <cell r="GA51">
            <v>0</v>
          </cell>
          <cell r="GB51" t="str">
            <v>Italy</v>
          </cell>
          <cell r="GC51" t="str">
            <v>CO-Coal4</v>
          </cell>
          <cell r="GD51" t="str">
            <v>N_Gas</v>
          </cell>
          <cell r="GE51">
            <v>0</v>
          </cell>
          <cell r="GF51">
            <v>0</v>
          </cell>
          <cell r="GG51">
            <v>0</v>
          </cell>
          <cell r="GH51">
            <v>0</v>
          </cell>
          <cell r="GI51">
            <v>0</v>
          </cell>
          <cell r="GJ51">
            <v>0</v>
          </cell>
          <cell r="GK51">
            <v>0</v>
          </cell>
        </row>
        <row r="52">
          <cell r="GA52">
            <v>0</v>
          </cell>
          <cell r="GB52" t="str">
            <v>Netherlands</v>
          </cell>
          <cell r="GC52" t="str">
            <v>CO-CSS-IGCC</v>
          </cell>
          <cell r="GD52" t="str">
            <v>Nuclear</v>
          </cell>
          <cell r="GE52">
            <v>0</v>
          </cell>
          <cell r="GF52">
            <v>0</v>
          </cell>
          <cell r="GG52">
            <v>0</v>
          </cell>
          <cell r="GH52">
            <v>0</v>
          </cell>
          <cell r="GI52">
            <v>0</v>
          </cell>
          <cell r="GJ52">
            <v>0</v>
          </cell>
          <cell r="GK52">
            <v>0</v>
          </cell>
        </row>
        <row r="53">
          <cell r="GA53">
            <v>0</v>
          </cell>
          <cell r="GB53" t="str">
            <v>Norway</v>
          </cell>
          <cell r="GC53" t="str">
            <v>CO-CSS-ST</v>
          </cell>
          <cell r="GD53" t="str">
            <v>Waste</v>
          </cell>
          <cell r="GE53">
            <v>0</v>
          </cell>
          <cell r="GF53">
            <v>0</v>
          </cell>
          <cell r="GG53">
            <v>0</v>
          </cell>
          <cell r="GH53">
            <v>0</v>
          </cell>
          <cell r="GI53">
            <v>0</v>
          </cell>
          <cell r="GJ53">
            <v>0</v>
          </cell>
          <cell r="GK53">
            <v>0</v>
          </cell>
        </row>
        <row r="54">
          <cell r="GA54">
            <v>0</v>
          </cell>
          <cell r="GB54" t="str">
            <v>UK</v>
          </cell>
          <cell r="GC54" t="str">
            <v>CO-Gas1</v>
          </cell>
          <cell r="GD54" t="str">
            <v>Water</v>
          </cell>
          <cell r="GE54">
            <v>0</v>
          </cell>
          <cell r="GF54">
            <v>0</v>
          </cell>
          <cell r="GG54">
            <v>0</v>
          </cell>
          <cell r="GH54">
            <v>0</v>
          </cell>
          <cell r="GI54">
            <v>0</v>
          </cell>
          <cell r="GJ54">
            <v>0</v>
          </cell>
          <cell r="GK54">
            <v>0</v>
          </cell>
        </row>
        <row r="55">
          <cell r="GA55">
            <v>0</v>
          </cell>
          <cell r="GB55">
            <v>0</v>
          </cell>
          <cell r="GC55" t="str">
            <v>CO-Gas2</v>
          </cell>
          <cell r="GD55" t="str">
            <v>Wind</v>
          </cell>
          <cell r="GE55">
            <v>0</v>
          </cell>
          <cell r="GF55">
            <v>0</v>
          </cell>
          <cell r="GG55">
            <v>0</v>
          </cell>
          <cell r="GH55">
            <v>0</v>
          </cell>
          <cell r="GI55">
            <v>0</v>
          </cell>
          <cell r="GJ55">
            <v>0</v>
          </cell>
          <cell r="GK55">
            <v>0</v>
          </cell>
        </row>
        <row r="56">
          <cell r="GA56">
            <v>0</v>
          </cell>
          <cell r="GB56">
            <v>0</v>
          </cell>
          <cell r="GC56" t="str">
            <v>CO-Gas3</v>
          </cell>
          <cell r="GD56">
            <v>0</v>
          </cell>
          <cell r="GE56">
            <v>0</v>
          </cell>
          <cell r="GF56">
            <v>0</v>
          </cell>
          <cell r="GG56">
            <v>0</v>
          </cell>
          <cell r="GH56">
            <v>0</v>
          </cell>
          <cell r="GI56">
            <v>0</v>
          </cell>
          <cell r="GJ56">
            <v>0</v>
          </cell>
          <cell r="GK56">
            <v>0</v>
          </cell>
        </row>
        <row r="57">
          <cell r="GA57">
            <v>0</v>
          </cell>
          <cell r="GB57">
            <v>0</v>
          </cell>
          <cell r="GC57" t="str">
            <v>CO-Gas4</v>
          </cell>
          <cell r="GD57">
            <v>0</v>
          </cell>
          <cell r="GE57">
            <v>0</v>
          </cell>
          <cell r="GF57">
            <v>0</v>
          </cell>
          <cell r="GG57">
            <v>0</v>
          </cell>
          <cell r="GH57">
            <v>0</v>
          </cell>
          <cell r="GI57">
            <v>0</v>
          </cell>
          <cell r="GJ57">
            <v>0</v>
          </cell>
          <cell r="GK57">
            <v>0</v>
          </cell>
        </row>
        <row r="58">
          <cell r="GA58">
            <v>0</v>
          </cell>
          <cell r="GB58">
            <v>0</v>
          </cell>
          <cell r="GC58" t="str">
            <v>CO-GT1</v>
          </cell>
          <cell r="GD58">
            <v>0</v>
          </cell>
          <cell r="GE58">
            <v>0</v>
          </cell>
          <cell r="GF58">
            <v>0</v>
          </cell>
          <cell r="GG58">
            <v>0</v>
          </cell>
          <cell r="GH58">
            <v>0</v>
          </cell>
          <cell r="GI58">
            <v>0</v>
          </cell>
          <cell r="GJ58">
            <v>0</v>
          </cell>
          <cell r="GK58">
            <v>0</v>
          </cell>
        </row>
        <row r="59">
          <cell r="GA59">
            <v>0</v>
          </cell>
          <cell r="GB59">
            <v>0</v>
          </cell>
          <cell r="GC59" t="str">
            <v>CO-GT2</v>
          </cell>
          <cell r="GD59">
            <v>0</v>
          </cell>
          <cell r="GE59">
            <v>0</v>
          </cell>
          <cell r="GF59">
            <v>0</v>
          </cell>
          <cell r="GG59">
            <v>0</v>
          </cell>
          <cell r="GH59">
            <v>0</v>
          </cell>
          <cell r="GI59">
            <v>0</v>
          </cell>
          <cell r="GJ59">
            <v>0</v>
          </cell>
          <cell r="GK59">
            <v>0</v>
          </cell>
        </row>
        <row r="60">
          <cell r="GA60">
            <v>0</v>
          </cell>
          <cell r="GB60">
            <v>0</v>
          </cell>
          <cell r="GC60" t="str">
            <v>CO-HFO</v>
          </cell>
          <cell r="GD60">
            <v>0</v>
          </cell>
          <cell r="GE60">
            <v>0</v>
          </cell>
          <cell r="GF60">
            <v>0</v>
          </cell>
          <cell r="GG60">
            <v>0</v>
          </cell>
          <cell r="GH60">
            <v>0</v>
          </cell>
          <cell r="GI60">
            <v>0</v>
          </cell>
          <cell r="GJ60">
            <v>0</v>
          </cell>
          <cell r="GK60">
            <v>0</v>
          </cell>
        </row>
        <row r="61">
          <cell r="GA61">
            <v>0</v>
          </cell>
          <cell r="GB61">
            <v>0</v>
          </cell>
          <cell r="GC61" t="str">
            <v>CO-IGCCCoal</v>
          </cell>
          <cell r="GD61">
            <v>0</v>
          </cell>
          <cell r="GE61">
            <v>0</v>
          </cell>
          <cell r="GF61">
            <v>0</v>
          </cell>
          <cell r="GG61">
            <v>0</v>
          </cell>
          <cell r="GH61">
            <v>0</v>
          </cell>
          <cell r="GI61">
            <v>0</v>
          </cell>
          <cell r="GJ61">
            <v>0</v>
          </cell>
          <cell r="GK61">
            <v>0</v>
          </cell>
        </row>
        <row r="62">
          <cell r="GA62">
            <v>0</v>
          </cell>
          <cell r="GB62">
            <v>0</v>
          </cell>
          <cell r="GC62" t="str">
            <v>CO-IGCCLignite</v>
          </cell>
          <cell r="GD62">
            <v>0</v>
          </cell>
          <cell r="GE62">
            <v>0</v>
          </cell>
          <cell r="GF62">
            <v>0</v>
          </cell>
          <cell r="GG62">
            <v>0</v>
          </cell>
          <cell r="GH62">
            <v>0</v>
          </cell>
          <cell r="GI62">
            <v>0</v>
          </cell>
          <cell r="GJ62">
            <v>0</v>
          </cell>
          <cell r="GK62">
            <v>0</v>
          </cell>
        </row>
        <row r="63">
          <cell r="GA63">
            <v>0</v>
          </cell>
          <cell r="GB63">
            <v>0</v>
          </cell>
          <cell r="GC63" t="str">
            <v>CO-LFO</v>
          </cell>
          <cell r="GD63">
            <v>0</v>
          </cell>
          <cell r="GE63">
            <v>0</v>
          </cell>
          <cell r="GF63">
            <v>0</v>
          </cell>
          <cell r="GG63">
            <v>0</v>
          </cell>
          <cell r="GH63">
            <v>0</v>
          </cell>
          <cell r="GI63">
            <v>0</v>
          </cell>
          <cell r="GJ63">
            <v>0</v>
          </cell>
          <cell r="GK63">
            <v>0</v>
          </cell>
        </row>
        <row r="64">
          <cell r="GA64">
            <v>0</v>
          </cell>
          <cell r="GB64">
            <v>0</v>
          </cell>
          <cell r="GC64" t="str">
            <v>CO-Lignite1</v>
          </cell>
          <cell r="GD64">
            <v>0</v>
          </cell>
          <cell r="GE64">
            <v>0</v>
          </cell>
          <cell r="GF64">
            <v>0</v>
          </cell>
          <cell r="GG64">
            <v>0</v>
          </cell>
          <cell r="GH64">
            <v>0</v>
          </cell>
          <cell r="GI64">
            <v>0</v>
          </cell>
          <cell r="GJ64">
            <v>0</v>
          </cell>
          <cell r="GK64">
            <v>0</v>
          </cell>
        </row>
        <row r="65">
          <cell r="GA65">
            <v>0</v>
          </cell>
          <cell r="GB65">
            <v>0</v>
          </cell>
          <cell r="GC65" t="str">
            <v>CO-Lignite2</v>
          </cell>
          <cell r="GD65">
            <v>0</v>
          </cell>
          <cell r="GE65">
            <v>0</v>
          </cell>
          <cell r="GF65">
            <v>0</v>
          </cell>
          <cell r="GG65">
            <v>0</v>
          </cell>
          <cell r="GH65">
            <v>0</v>
          </cell>
          <cell r="GI65">
            <v>0</v>
          </cell>
          <cell r="GJ65">
            <v>0</v>
          </cell>
          <cell r="GK65">
            <v>0</v>
          </cell>
        </row>
        <row r="66">
          <cell r="GA66">
            <v>0</v>
          </cell>
          <cell r="GB66">
            <v>0</v>
          </cell>
          <cell r="GC66" t="str">
            <v>CO-Lignite3</v>
          </cell>
          <cell r="GD66">
            <v>0</v>
          </cell>
          <cell r="GE66">
            <v>0</v>
          </cell>
          <cell r="GF66">
            <v>0</v>
          </cell>
          <cell r="GG66">
            <v>0</v>
          </cell>
          <cell r="GH66">
            <v>0</v>
          </cell>
          <cell r="GI66">
            <v>0</v>
          </cell>
          <cell r="GJ66">
            <v>0</v>
          </cell>
          <cell r="GK66">
            <v>0</v>
          </cell>
        </row>
        <row r="67">
          <cell r="GA67">
            <v>0</v>
          </cell>
          <cell r="GB67">
            <v>0</v>
          </cell>
          <cell r="GC67" t="str">
            <v>CO-Lignite4</v>
          </cell>
          <cell r="GD67">
            <v>0</v>
          </cell>
          <cell r="GE67">
            <v>0</v>
          </cell>
          <cell r="GF67">
            <v>0</v>
          </cell>
          <cell r="GG67">
            <v>0</v>
          </cell>
          <cell r="GH67">
            <v>0</v>
          </cell>
          <cell r="GI67">
            <v>0</v>
          </cell>
          <cell r="GJ67">
            <v>0</v>
          </cell>
          <cell r="GK67">
            <v>0</v>
          </cell>
        </row>
        <row r="68">
          <cell r="GA68">
            <v>0</v>
          </cell>
          <cell r="GB68">
            <v>0</v>
          </cell>
          <cell r="GC68" t="str">
            <v>CO-NewCCGT</v>
          </cell>
          <cell r="GD68">
            <v>0</v>
          </cell>
          <cell r="GE68">
            <v>0</v>
          </cell>
          <cell r="GF68">
            <v>0</v>
          </cell>
          <cell r="GG68">
            <v>0</v>
          </cell>
          <cell r="GH68">
            <v>0</v>
          </cell>
          <cell r="GI68">
            <v>0</v>
          </cell>
          <cell r="GJ68">
            <v>0</v>
          </cell>
          <cell r="GK68">
            <v>0</v>
          </cell>
        </row>
        <row r="69">
          <cell r="GA69">
            <v>0</v>
          </cell>
          <cell r="GB69">
            <v>0</v>
          </cell>
          <cell r="GC69" t="str">
            <v>CO-NewGT</v>
          </cell>
          <cell r="GD69">
            <v>0</v>
          </cell>
          <cell r="GE69">
            <v>0</v>
          </cell>
          <cell r="GF69">
            <v>0</v>
          </cell>
          <cell r="GG69">
            <v>0</v>
          </cell>
          <cell r="GH69">
            <v>0</v>
          </cell>
          <cell r="GI69">
            <v>0</v>
          </cell>
          <cell r="GJ69">
            <v>0</v>
          </cell>
          <cell r="GK69">
            <v>0</v>
          </cell>
        </row>
        <row r="70">
          <cell r="GA70">
            <v>0</v>
          </cell>
          <cell r="GB70">
            <v>0</v>
          </cell>
          <cell r="GC70" t="str">
            <v>CO-NewLignite</v>
          </cell>
          <cell r="GD70">
            <v>0</v>
          </cell>
          <cell r="GE70">
            <v>0</v>
          </cell>
          <cell r="GF70">
            <v>0</v>
          </cell>
          <cell r="GG70">
            <v>0</v>
          </cell>
          <cell r="GH70">
            <v>0</v>
          </cell>
          <cell r="GI70">
            <v>0</v>
          </cell>
          <cell r="GJ70">
            <v>0</v>
          </cell>
          <cell r="GK70">
            <v>0</v>
          </cell>
        </row>
        <row r="71">
          <cell r="GA71">
            <v>0</v>
          </cell>
          <cell r="GB71">
            <v>0</v>
          </cell>
          <cell r="GC71" t="str">
            <v>CO-Other</v>
          </cell>
          <cell r="GD71">
            <v>0</v>
          </cell>
          <cell r="GE71">
            <v>0</v>
          </cell>
          <cell r="GF71">
            <v>0</v>
          </cell>
          <cell r="GG71">
            <v>0</v>
          </cell>
          <cell r="GH71">
            <v>0</v>
          </cell>
          <cell r="GI71">
            <v>0</v>
          </cell>
          <cell r="GJ71">
            <v>0</v>
          </cell>
          <cell r="GK71">
            <v>0</v>
          </cell>
        </row>
        <row r="72">
          <cell r="GA72">
            <v>0</v>
          </cell>
          <cell r="GB72">
            <v>0</v>
          </cell>
          <cell r="GC72" t="str">
            <v>CO-ScrCoal</v>
          </cell>
          <cell r="GD72">
            <v>0</v>
          </cell>
          <cell r="GE72">
            <v>0</v>
          </cell>
          <cell r="GF72">
            <v>0</v>
          </cell>
          <cell r="GG72">
            <v>0</v>
          </cell>
          <cell r="GH72">
            <v>0</v>
          </cell>
          <cell r="GI72">
            <v>0</v>
          </cell>
          <cell r="GJ72">
            <v>0</v>
          </cell>
          <cell r="GK72">
            <v>0</v>
          </cell>
        </row>
        <row r="73">
          <cell r="GA73">
            <v>0</v>
          </cell>
          <cell r="GB73">
            <v>0</v>
          </cell>
          <cell r="GC73" t="str">
            <v>DH-Ind-Bio</v>
          </cell>
          <cell r="GD73">
            <v>0</v>
          </cell>
          <cell r="GE73">
            <v>0</v>
          </cell>
          <cell r="GF73">
            <v>0</v>
          </cell>
          <cell r="GG73">
            <v>0</v>
          </cell>
          <cell r="GH73">
            <v>0</v>
          </cell>
          <cell r="GI73">
            <v>0</v>
          </cell>
          <cell r="GJ73">
            <v>0</v>
          </cell>
          <cell r="GK73">
            <v>0</v>
          </cell>
        </row>
        <row r="74">
          <cell r="GA74">
            <v>0</v>
          </cell>
          <cell r="GB74">
            <v>0</v>
          </cell>
          <cell r="GC74" t="str">
            <v>DH-Ind-Coal</v>
          </cell>
          <cell r="GD74">
            <v>0</v>
          </cell>
          <cell r="GE74">
            <v>0</v>
          </cell>
          <cell r="GF74">
            <v>0</v>
          </cell>
          <cell r="GG74">
            <v>0</v>
          </cell>
          <cell r="GH74">
            <v>0</v>
          </cell>
          <cell r="GI74">
            <v>0</v>
          </cell>
          <cell r="GJ74">
            <v>0</v>
          </cell>
          <cell r="GK74">
            <v>0</v>
          </cell>
        </row>
        <row r="75">
          <cell r="GA75">
            <v>0</v>
          </cell>
          <cell r="GB75">
            <v>0</v>
          </cell>
          <cell r="GC75" t="str">
            <v>DH-Ind-Gas</v>
          </cell>
          <cell r="GD75">
            <v>0</v>
          </cell>
          <cell r="GE75">
            <v>0</v>
          </cell>
          <cell r="GF75">
            <v>0</v>
          </cell>
          <cell r="GG75">
            <v>0</v>
          </cell>
          <cell r="GH75">
            <v>0</v>
          </cell>
          <cell r="GI75">
            <v>0</v>
          </cell>
          <cell r="GJ75">
            <v>0</v>
          </cell>
          <cell r="GK75">
            <v>0</v>
          </cell>
        </row>
        <row r="76">
          <cell r="GA76">
            <v>0</v>
          </cell>
          <cell r="GB76">
            <v>0</v>
          </cell>
          <cell r="GC76" t="str">
            <v>DH-Ind-Oil</v>
          </cell>
          <cell r="GD76">
            <v>0</v>
          </cell>
          <cell r="GE76">
            <v>0</v>
          </cell>
          <cell r="GF76">
            <v>0</v>
          </cell>
          <cell r="GG76">
            <v>0</v>
          </cell>
          <cell r="GH76">
            <v>0</v>
          </cell>
          <cell r="GI76">
            <v>0</v>
          </cell>
          <cell r="GJ76">
            <v>0</v>
          </cell>
          <cell r="GK76">
            <v>0</v>
          </cell>
        </row>
        <row r="77">
          <cell r="GA77">
            <v>0</v>
          </cell>
          <cell r="GB77">
            <v>0</v>
          </cell>
          <cell r="GC77" t="str">
            <v>DH-Ind-Waste</v>
          </cell>
          <cell r="GD77">
            <v>0</v>
          </cell>
          <cell r="GE77">
            <v>0</v>
          </cell>
          <cell r="GF77">
            <v>0</v>
          </cell>
          <cell r="GG77">
            <v>0</v>
          </cell>
          <cell r="GH77">
            <v>0</v>
          </cell>
          <cell r="GI77">
            <v>0</v>
          </cell>
          <cell r="GJ77">
            <v>0</v>
          </cell>
          <cell r="GK77">
            <v>0</v>
          </cell>
        </row>
        <row r="78">
          <cell r="GA78">
            <v>0</v>
          </cell>
          <cell r="GB78">
            <v>0</v>
          </cell>
          <cell r="GC78" t="str">
            <v>DH-Pub-Bio</v>
          </cell>
          <cell r="GD78">
            <v>0</v>
          </cell>
          <cell r="GE78">
            <v>0</v>
          </cell>
          <cell r="GF78">
            <v>0</v>
          </cell>
          <cell r="GG78">
            <v>0</v>
          </cell>
          <cell r="GH78">
            <v>0</v>
          </cell>
          <cell r="GI78">
            <v>0</v>
          </cell>
          <cell r="GJ78">
            <v>0</v>
          </cell>
          <cell r="GK78">
            <v>0</v>
          </cell>
        </row>
        <row r="79">
          <cell r="GA79">
            <v>0</v>
          </cell>
          <cell r="GB79">
            <v>0</v>
          </cell>
          <cell r="GC79" t="str">
            <v>DH-Pub-Coal</v>
          </cell>
          <cell r="GD79">
            <v>0</v>
          </cell>
          <cell r="GE79">
            <v>0</v>
          </cell>
          <cell r="GF79">
            <v>0</v>
          </cell>
          <cell r="GG79">
            <v>0</v>
          </cell>
          <cell r="GH79">
            <v>0</v>
          </cell>
          <cell r="GI79">
            <v>0</v>
          </cell>
          <cell r="GJ79">
            <v>0</v>
          </cell>
          <cell r="GK79">
            <v>0</v>
          </cell>
        </row>
        <row r="80">
          <cell r="GA80">
            <v>0</v>
          </cell>
          <cell r="GB80">
            <v>0</v>
          </cell>
          <cell r="GC80" t="str">
            <v>DH-Pub-Gas</v>
          </cell>
          <cell r="GD80">
            <v>0</v>
          </cell>
          <cell r="GE80">
            <v>0</v>
          </cell>
          <cell r="GF80">
            <v>0</v>
          </cell>
          <cell r="GG80">
            <v>0</v>
          </cell>
          <cell r="GH80">
            <v>0</v>
          </cell>
          <cell r="GI80">
            <v>0</v>
          </cell>
          <cell r="GJ80">
            <v>0</v>
          </cell>
          <cell r="GK80">
            <v>0</v>
          </cell>
        </row>
        <row r="81">
          <cell r="GA81">
            <v>0</v>
          </cell>
          <cell r="GB81">
            <v>0</v>
          </cell>
          <cell r="GC81" t="str">
            <v>DH-Pub-Oil</v>
          </cell>
          <cell r="GD81">
            <v>0</v>
          </cell>
          <cell r="GE81">
            <v>0</v>
          </cell>
          <cell r="GF81">
            <v>0</v>
          </cell>
          <cell r="GG81">
            <v>0</v>
          </cell>
          <cell r="GH81">
            <v>0</v>
          </cell>
          <cell r="GI81">
            <v>0</v>
          </cell>
          <cell r="GJ81">
            <v>0</v>
          </cell>
          <cell r="GK81">
            <v>0</v>
          </cell>
        </row>
        <row r="82">
          <cell r="GA82">
            <v>0</v>
          </cell>
          <cell r="GB82">
            <v>0</v>
          </cell>
          <cell r="GC82" t="str">
            <v>DH-Pub-Waste</v>
          </cell>
          <cell r="GD82">
            <v>0</v>
          </cell>
          <cell r="GE82">
            <v>0</v>
          </cell>
          <cell r="GF82">
            <v>0</v>
          </cell>
          <cell r="GG82">
            <v>0</v>
          </cell>
          <cell r="GH82">
            <v>0</v>
          </cell>
          <cell r="GI82">
            <v>0</v>
          </cell>
          <cell r="GJ82">
            <v>0</v>
          </cell>
          <cell r="GK82">
            <v>0</v>
          </cell>
        </row>
        <row r="83">
          <cell r="GA83">
            <v>0</v>
          </cell>
          <cell r="GB83">
            <v>0</v>
          </cell>
          <cell r="GC83" t="str">
            <v>EX-CCGT1</v>
          </cell>
          <cell r="GD83">
            <v>0</v>
          </cell>
          <cell r="GE83">
            <v>0</v>
          </cell>
          <cell r="GF83">
            <v>0</v>
          </cell>
          <cell r="GG83">
            <v>0</v>
          </cell>
          <cell r="GH83">
            <v>0</v>
          </cell>
          <cell r="GI83">
            <v>0</v>
          </cell>
          <cell r="GJ83">
            <v>0</v>
          </cell>
          <cell r="GK83">
            <v>0</v>
          </cell>
        </row>
        <row r="84">
          <cell r="GA84">
            <v>0</v>
          </cell>
          <cell r="GB84">
            <v>0</v>
          </cell>
          <cell r="GC84" t="str">
            <v>EX-CCGT2</v>
          </cell>
          <cell r="GD84">
            <v>0</v>
          </cell>
          <cell r="GE84">
            <v>0</v>
          </cell>
          <cell r="GF84">
            <v>0</v>
          </cell>
          <cell r="GG84">
            <v>0</v>
          </cell>
          <cell r="GH84">
            <v>0</v>
          </cell>
          <cell r="GI84">
            <v>0</v>
          </cell>
          <cell r="GJ84">
            <v>0</v>
          </cell>
          <cell r="GK84">
            <v>0</v>
          </cell>
        </row>
        <row r="85">
          <cell r="GA85">
            <v>0</v>
          </cell>
          <cell r="GB85">
            <v>0</v>
          </cell>
          <cell r="GC85" t="str">
            <v>EX-Coal1</v>
          </cell>
          <cell r="GD85">
            <v>0</v>
          </cell>
          <cell r="GE85">
            <v>0</v>
          </cell>
          <cell r="GF85">
            <v>0</v>
          </cell>
          <cell r="GG85">
            <v>0</v>
          </cell>
          <cell r="GH85">
            <v>0</v>
          </cell>
          <cell r="GI85">
            <v>0</v>
          </cell>
          <cell r="GJ85">
            <v>0</v>
          </cell>
          <cell r="GK85">
            <v>0</v>
          </cell>
        </row>
        <row r="86">
          <cell r="GA86">
            <v>0</v>
          </cell>
          <cell r="GB86">
            <v>0</v>
          </cell>
          <cell r="GC86" t="str">
            <v>EX-Coal2</v>
          </cell>
          <cell r="GD86">
            <v>0</v>
          </cell>
          <cell r="GE86">
            <v>0</v>
          </cell>
          <cell r="GF86">
            <v>0</v>
          </cell>
          <cell r="GG86">
            <v>0</v>
          </cell>
          <cell r="GH86">
            <v>0</v>
          </cell>
          <cell r="GI86">
            <v>0</v>
          </cell>
          <cell r="GJ86">
            <v>0</v>
          </cell>
          <cell r="GK86">
            <v>0</v>
          </cell>
        </row>
        <row r="87">
          <cell r="GA87">
            <v>0</v>
          </cell>
          <cell r="GB87">
            <v>0</v>
          </cell>
          <cell r="GC87" t="str">
            <v>EX-Coal3</v>
          </cell>
          <cell r="GD87">
            <v>0</v>
          </cell>
          <cell r="GE87">
            <v>0</v>
          </cell>
          <cell r="GF87">
            <v>0</v>
          </cell>
          <cell r="GG87">
            <v>0</v>
          </cell>
          <cell r="GH87">
            <v>0</v>
          </cell>
          <cell r="GI87">
            <v>0</v>
          </cell>
          <cell r="GJ87">
            <v>0</v>
          </cell>
          <cell r="GK87">
            <v>0</v>
          </cell>
        </row>
        <row r="88">
          <cell r="GA88">
            <v>0</v>
          </cell>
          <cell r="GB88">
            <v>0</v>
          </cell>
          <cell r="GC88" t="str">
            <v>EX-Coal4</v>
          </cell>
          <cell r="GD88">
            <v>0</v>
          </cell>
          <cell r="GE88">
            <v>0</v>
          </cell>
          <cell r="GF88">
            <v>0</v>
          </cell>
          <cell r="GG88">
            <v>0</v>
          </cell>
          <cell r="GH88">
            <v>0</v>
          </cell>
          <cell r="GI88">
            <v>0</v>
          </cell>
          <cell r="GJ88">
            <v>0</v>
          </cell>
          <cell r="GK88">
            <v>0</v>
          </cell>
        </row>
        <row r="89">
          <cell r="GA89">
            <v>0</v>
          </cell>
          <cell r="GB89">
            <v>0</v>
          </cell>
          <cell r="GC89" t="str">
            <v>EX-Gas1</v>
          </cell>
          <cell r="GD89">
            <v>0</v>
          </cell>
          <cell r="GE89">
            <v>0</v>
          </cell>
          <cell r="GF89">
            <v>0</v>
          </cell>
          <cell r="GG89">
            <v>0</v>
          </cell>
          <cell r="GH89">
            <v>0</v>
          </cell>
          <cell r="GI89">
            <v>0</v>
          </cell>
          <cell r="GJ89">
            <v>0</v>
          </cell>
          <cell r="GK89">
            <v>0</v>
          </cell>
        </row>
        <row r="90">
          <cell r="GA90">
            <v>0</v>
          </cell>
          <cell r="GB90">
            <v>0</v>
          </cell>
          <cell r="GC90" t="str">
            <v>EX-Gas2</v>
          </cell>
          <cell r="GD90">
            <v>0</v>
          </cell>
          <cell r="GE90">
            <v>0</v>
          </cell>
          <cell r="GF90">
            <v>0</v>
          </cell>
          <cell r="GG90">
            <v>0</v>
          </cell>
          <cell r="GH90">
            <v>0</v>
          </cell>
          <cell r="GI90">
            <v>0</v>
          </cell>
          <cell r="GJ90">
            <v>0</v>
          </cell>
          <cell r="GK90">
            <v>0</v>
          </cell>
        </row>
        <row r="91">
          <cell r="GA91">
            <v>0</v>
          </cell>
          <cell r="GB91">
            <v>0</v>
          </cell>
          <cell r="GC91" t="str">
            <v>EX-Gas3</v>
          </cell>
          <cell r="GD91">
            <v>0</v>
          </cell>
          <cell r="GE91">
            <v>0</v>
          </cell>
          <cell r="GF91">
            <v>0</v>
          </cell>
          <cell r="GG91">
            <v>0</v>
          </cell>
          <cell r="GH91">
            <v>0</v>
          </cell>
          <cell r="GI91">
            <v>0</v>
          </cell>
          <cell r="GJ91">
            <v>0</v>
          </cell>
          <cell r="GK91">
            <v>0</v>
          </cell>
        </row>
        <row r="92">
          <cell r="GA92">
            <v>0</v>
          </cell>
          <cell r="GB92">
            <v>0</v>
          </cell>
          <cell r="GC92" t="str">
            <v>EX-Gas4</v>
          </cell>
          <cell r="GD92">
            <v>0</v>
          </cell>
          <cell r="GE92">
            <v>0</v>
          </cell>
          <cell r="GF92">
            <v>0</v>
          </cell>
          <cell r="GG92">
            <v>0</v>
          </cell>
          <cell r="GH92">
            <v>0</v>
          </cell>
          <cell r="GI92">
            <v>0</v>
          </cell>
          <cell r="GJ92">
            <v>0</v>
          </cell>
          <cell r="GK92">
            <v>0</v>
          </cell>
        </row>
        <row r="93">
          <cell r="GA93">
            <v>0</v>
          </cell>
          <cell r="GB93">
            <v>0</v>
          </cell>
          <cell r="GC93" t="str">
            <v>EX-GT1</v>
          </cell>
          <cell r="GD93">
            <v>0</v>
          </cell>
          <cell r="GE93">
            <v>0</v>
          </cell>
          <cell r="GF93">
            <v>0</v>
          </cell>
          <cell r="GG93">
            <v>0</v>
          </cell>
          <cell r="GH93">
            <v>0</v>
          </cell>
          <cell r="GI93">
            <v>0</v>
          </cell>
          <cell r="GJ93">
            <v>0</v>
          </cell>
          <cell r="GK93">
            <v>0</v>
          </cell>
        </row>
        <row r="94">
          <cell r="GA94">
            <v>0</v>
          </cell>
          <cell r="GB94">
            <v>0</v>
          </cell>
          <cell r="GC94" t="str">
            <v>EX-GT2</v>
          </cell>
          <cell r="GD94">
            <v>0</v>
          </cell>
          <cell r="GE94">
            <v>0</v>
          </cell>
          <cell r="GF94">
            <v>0</v>
          </cell>
          <cell r="GG94">
            <v>0</v>
          </cell>
          <cell r="GH94">
            <v>0</v>
          </cell>
          <cell r="GI94">
            <v>0</v>
          </cell>
          <cell r="GJ94">
            <v>0</v>
          </cell>
          <cell r="GK94">
            <v>0</v>
          </cell>
        </row>
        <row r="95">
          <cell r="GA95">
            <v>0</v>
          </cell>
          <cell r="GB95">
            <v>0</v>
          </cell>
          <cell r="GC95" t="str">
            <v>EX-HFO</v>
          </cell>
          <cell r="GD95">
            <v>0</v>
          </cell>
          <cell r="GE95">
            <v>0</v>
          </cell>
          <cell r="GF95">
            <v>0</v>
          </cell>
          <cell r="GG95">
            <v>0</v>
          </cell>
          <cell r="GH95">
            <v>0</v>
          </cell>
          <cell r="GI95">
            <v>0</v>
          </cell>
          <cell r="GJ95">
            <v>0</v>
          </cell>
          <cell r="GK95">
            <v>0</v>
          </cell>
        </row>
        <row r="96">
          <cell r="GA96">
            <v>0</v>
          </cell>
          <cell r="GB96">
            <v>0</v>
          </cell>
          <cell r="GC96" t="str">
            <v>EX-LFO</v>
          </cell>
          <cell r="GD96">
            <v>0</v>
          </cell>
          <cell r="GE96">
            <v>0</v>
          </cell>
          <cell r="GF96">
            <v>0</v>
          </cell>
          <cell r="GG96">
            <v>0</v>
          </cell>
          <cell r="GH96">
            <v>0</v>
          </cell>
          <cell r="GI96">
            <v>0</v>
          </cell>
          <cell r="GJ96">
            <v>0</v>
          </cell>
          <cell r="GK96">
            <v>0</v>
          </cell>
        </row>
        <row r="97">
          <cell r="GA97">
            <v>0</v>
          </cell>
          <cell r="GB97">
            <v>0</v>
          </cell>
          <cell r="GC97" t="str">
            <v>EX-Lignite1</v>
          </cell>
          <cell r="GD97">
            <v>0</v>
          </cell>
          <cell r="GE97">
            <v>0</v>
          </cell>
          <cell r="GF97">
            <v>0</v>
          </cell>
          <cell r="GG97">
            <v>0</v>
          </cell>
          <cell r="GH97">
            <v>0</v>
          </cell>
          <cell r="GI97">
            <v>0</v>
          </cell>
          <cell r="GJ97">
            <v>0</v>
          </cell>
          <cell r="GK97">
            <v>0</v>
          </cell>
        </row>
        <row r="98">
          <cell r="GA98">
            <v>0</v>
          </cell>
          <cell r="GB98">
            <v>0</v>
          </cell>
          <cell r="GC98" t="str">
            <v>EX-Lignite2</v>
          </cell>
          <cell r="GD98">
            <v>0</v>
          </cell>
          <cell r="GE98">
            <v>0</v>
          </cell>
          <cell r="GF98">
            <v>0</v>
          </cell>
          <cell r="GG98">
            <v>0</v>
          </cell>
          <cell r="GH98">
            <v>0</v>
          </cell>
          <cell r="GI98">
            <v>0</v>
          </cell>
          <cell r="GJ98">
            <v>0</v>
          </cell>
          <cell r="GK98">
            <v>0</v>
          </cell>
        </row>
        <row r="99">
          <cell r="GA99">
            <v>0</v>
          </cell>
          <cell r="GB99">
            <v>0</v>
          </cell>
          <cell r="GC99" t="str">
            <v>EX-Lignite3</v>
          </cell>
          <cell r="GD99">
            <v>0</v>
          </cell>
          <cell r="GE99">
            <v>0</v>
          </cell>
          <cell r="GF99">
            <v>0</v>
          </cell>
          <cell r="GG99">
            <v>0</v>
          </cell>
          <cell r="GH99">
            <v>0</v>
          </cell>
          <cell r="GI99">
            <v>0</v>
          </cell>
          <cell r="GJ99">
            <v>0</v>
          </cell>
          <cell r="GK99">
            <v>0</v>
          </cell>
        </row>
        <row r="100">
          <cell r="GA100">
            <v>0</v>
          </cell>
          <cell r="GB100">
            <v>0</v>
          </cell>
          <cell r="GC100" t="str">
            <v>EX-Lignite4</v>
          </cell>
          <cell r="GD100">
            <v>0</v>
          </cell>
          <cell r="GE100">
            <v>0</v>
          </cell>
          <cell r="GF100">
            <v>0</v>
          </cell>
          <cell r="GG100">
            <v>0</v>
          </cell>
          <cell r="GH100">
            <v>0</v>
          </cell>
          <cell r="GI100">
            <v>0</v>
          </cell>
          <cell r="GJ100">
            <v>0</v>
          </cell>
          <cell r="GK100">
            <v>0</v>
          </cell>
        </row>
        <row r="101">
          <cell r="GA101">
            <v>0</v>
          </cell>
          <cell r="GB101">
            <v>0</v>
          </cell>
          <cell r="GC101" t="str">
            <v>EX-Other</v>
          </cell>
          <cell r="GD101">
            <v>0</v>
          </cell>
          <cell r="GE101">
            <v>0</v>
          </cell>
          <cell r="GF101">
            <v>0</v>
          </cell>
          <cell r="GG101">
            <v>0</v>
          </cell>
          <cell r="GH101">
            <v>0</v>
          </cell>
          <cell r="GI101">
            <v>0</v>
          </cell>
          <cell r="GJ101">
            <v>0</v>
          </cell>
          <cell r="GK101">
            <v>0</v>
          </cell>
        </row>
        <row r="102">
          <cell r="GA102">
            <v>0</v>
          </cell>
          <cell r="GB102">
            <v>0</v>
          </cell>
          <cell r="GC102" t="str">
            <v>Hydro-Pump</v>
          </cell>
          <cell r="GD102">
            <v>0</v>
          </cell>
          <cell r="GE102">
            <v>0</v>
          </cell>
          <cell r="GF102">
            <v>0</v>
          </cell>
          <cell r="GG102">
            <v>0</v>
          </cell>
          <cell r="GH102">
            <v>0</v>
          </cell>
          <cell r="GI102">
            <v>0</v>
          </cell>
          <cell r="GJ102">
            <v>0</v>
          </cell>
          <cell r="GK102">
            <v>0</v>
          </cell>
        </row>
        <row r="103">
          <cell r="GA103">
            <v>0</v>
          </cell>
          <cell r="GB103">
            <v>0</v>
          </cell>
          <cell r="GC103" t="str">
            <v>Hydro-Res</v>
          </cell>
          <cell r="GD103">
            <v>0</v>
          </cell>
          <cell r="GE103">
            <v>0</v>
          </cell>
          <cell r="GF103">
            <v>0</v>
          </cell>
          <cell r="GG103">
            <v>0</v>
          </cell>
          <cell r="GH103">
            <v>0</v>
          </cell>
          <cell r="GI103">
            <v>0</v>
          </cell>
          <cell r="GJ103">
            <v>0</v>
          </cell>
          <cell r="GK103">
            <v>0</v>
          </cell>
        </row>
        <row r="104">
          <cell r="GA104">
            <v>0</v>
          </cell>
          <cell r="GB104">
            <v>0</v>
          </cell>
          <cell r="GC104" t="str">
            <v>Hydro-RoR</v>
          </cell>
          <cell r="GD104">
            <v>0</v>
          </cell>
          <cell r="GE104">
            <v>0</v>
          </cell>
          <cell r="GF104">
            <v>0</v>
          </cell>
          <cell r="GG104">
            <v>0</v>
          </cell>
          <cell r="GH104">
            <v>0</v>
          </cell>
          <cell r="GI104">
            <v>0</v>
          </cell>
          <cell r="GJ104">
            <v>0</v>
          </cell>
          <cell r="GK104">
            <v>0</v>
          </cell>
        </row>
        <row r="105">
          <cell r="GA105">
            <v>0</v>
          </cell>
          <cell r="GB105">
            <v>0</v>
          </cell>
          <cell r="GC105" t="str">
            <v>IC</v>
          </cell>
          <cell r="GD105">
            <v>0</v>
          </cell>
          <cell r="GE105">
            <v>0</v>
          </cell>
          <cell r="GF105">
            <v>0</v>
          </cell>
          <cell r="GG105">
            <v>0</v>
          </cell>
          <cell r="GH105">
            <v>0</v>
          </cell>
          <cell r="GI105">
            <v>0</v>
          </cell>
          <cell r="GJ105">
            <v>0</v>
          </cell>
          <cell r="GK105">
            <v>0</v>
          </cell>
        </row>
        <row r="106">
          <cell r="GA106">
            <v>0</v>
          </cell>
          <cell r="GB106">
            <v>0</v>
          </cell>
          <cell r="GC106" t="str">
            <v>Ind-CHP-Bio</v>
          </cell>
          <cell r="GD106">
            <v>0</v>
          </cell>
          <cell r="GE106">
            <v>0</v>
          </cell>
          <cell r="GF106">
            <v>0</v>
          </cell>
          <cell r="GG106">
            <v>0</v>
          </cell>
          <cell r="GH106">
            <v>0</v>
          </cell>
          <cell r="GI106">
            <v>0</v>
          </cell>
          <cell r="GJ106">
            <v>0</v>
          </cell>
          <cell r="GK106">
            <v>0</v>
          </cell>
        </row>
        <row r="107">
          <cell r="GA107">
            <v>0</v>
          </cell>
          <cell r="GB107">
            <v>0</v>
          </cell>
          <cell r="GC107" t="str">
            <v>Ind-CHP-Coal</v>
          </cell>
          <cell r="GD107">
            <v>0</v>
          </cell>
          <cell r="GE107">
            <v>0</v>
          </cell>
          <cell r="GF107">
            <v>0</v>
          </cell>
          <cell r="GG107">
            <v>0</v>
          </cell>
          <cell r="GH107">
            <v>0</v>
          </cell>
          <cell r="GI107">
            <v>0</v>
          </cell>
          <cell r="GJ107">
            <v>0</v>
          </cell>
          <cell r="GK107">
            <v>0</v>
          </cell>
        </row>
        <row r="108">
          <cell r="GA108">
            <v>0</v>
          </cell>
          <cell r="GB108">
            <v>0</v>
          </cell>
          <cell r="GC108" t="str">
            <v>Ind-CHP-Gas</v>
          </cell>
          <cell r="GD108">
            <v>0</v>
          </cell>
          <cell r="GE108">
            <v>0</v>
          </cell>
          <cell r="GF108">
            <v>0</v>
          </cell>
          <cell r="GG108">
            <v>0</v>
          </cell>
          <cell r="GH108">
            <v>0</v>
          </cell>
          <cell r="GI108">
            <v>0</v>
          </cell>
          <cell r="GJ108">
            <v>0</v>
          </cell>
          <cell r="GK108">
            <v>0</v>
          </cell>
        </row>
        <row r="109">
          <cell r="GA109">
            <v>0</v>
          </cell>
          <cell r="GB109">
            <v>0</v>
          </cell>
          <cell r="GC109" t="str">
            <v>Ind-CHP-Oil</v>
          </cell>
          <cell r="GD109">
            <v>0</v>
          </cell>
          <cell r="GE109">
            <v>0</v>
          </cell>
          <cell r="GF109">
            <v>0</v>
          </cell>
          <cell r="GG109">
            <v>0</v>
          </cell>
          <cell r="GH109">
            <v>0</v>
          </cell>
          <cell r="GI109">
            <v>0</v>
          </cell>
          <cell r="GJ109">
            <v>0</v>
          </cell>
          <cell r="GK109">
            <v>0</v>
          </cell>
        </row>
        <row r="110">
          <cell r="GA110">
            <v>0</v>
          </cell>
          <cell r="GB110">
            <v>0</v>
          </cell>
          <cell r="GC110" t="str">
            <v>Ind-CHP-Waste</v>
          </cell>
          <cell r="GD110">
            <v>0</v>
          </cell>
          <cell r="GE110">
            <v>0</v>
          </cell>
          <cell r="GF110">
            <v>0</v>
          </cell>
          <cell r="GG110">
            <v>0</v>
          </cell>
          <cell r="GH110">
            <v>0</v>
          </cell>
          <cell r="GI110">
            <v>0</v>
          </cell>
          <cell r="GJ110">
            <v>0</v>
          </cell>
          <cell r="GK110">
            <v>0</v>
          </cell>
        </row>
        <row r="111">
          <cell r="GA111">
            <v>0</v>
          </cell>
          <cell r="GB111">
            <v>0</v>
          </cell>
          <cell r="GC111" t="str">
            <v>Nuc</v>
          </cell>
          <cell r="GD111">
            <v>0</v>
          </cell>
          <cell r="GE111">
            <v>0</v>
          </cell>
          <cell r="GF111">
            <v>0</v>
          </cell>
          <cell r="GG111">
            <v>0</v>
          </cell>
          <cell r="GH111">
            <v>0</v>
          </cell>
          <cell r="GI111">
            <v>0</v>
          </cell>
          <cell r="GJ111">
            <v>0</v>
          </cell>
          <cell r="GK111">
            <v>0</v>
          </cell>
        </row>
        <row r="112">
          <cell r="GA112">
            <v>0</v>
          </cell>
          <cell r="GB112">
            <v>0</v>
          </cell>
          <cell r="GC112" t="str">
            <v>Other</v>
          </cell>
          <cell r="GD112">
            <v>0</v>
          </cell>
          <cell r="GE112">
            <v>0</v>
          </cell>
          <cell r="GF112">
            <v>0</v>
          </cell>
          <cell r="GG112">
            <v>0</v>
          </cell>
          <cell r="GH112">
            <v>0</v>
          </cell>
          <cell r="GI112">
            <v>0</v>
          </cell>
          <cell r="GJ112">
            <v>0</v>
          </cell>
          <cell r="GK112">
            <v>0</v>
          </cell>
        </row>
        <row r="113">
          <cell r="GA113">
            <v>0</v>
          </cell>
          <cell r="GB113">
            <v>0</v>
          </cell>
          <cell r="GC113" t="str">
            <v>Pub-CHP-Bio</v>
          </cell>
          <cell r="GD113">
            <v>0</v>
          </cell>
          <cell r="GE113">
            <v>0</v>
          </cell>
          <cell r="GF113">
            <v>0</v>
          </cell>
          <cell r="GG113">
            <v>0</v>
          </cell>
          <cell r="GH113">
            <v>0</v>
          </cell>
          <cell r="GI113">
            <v>0</v>
          </cell>
          <cell r="GJ113">
            <v>0</v>
          </cell>
          <cell r="GK113">
            <v>0</v>
          </cell>
        </row>
        <row r="114">
          <cell r="GA114">
            <v>0</v>
          </cell>
          <cell r="GB114">
            <v>0</v>
          </cell>
          <cell r="GC114" t="str">
            <v>Pub-CHP-Coal</v>
          </cell>
          <cell r="GD114">
            <v>0</v>
          </cell>
          <cell r="GE114">
            <v>0</v>
          </cell>
          <cell r="GF114">
            <v>0</v>
          </cell>
          <cell r="GG114">
            <v>0</v>
          </cell>
          <cell r="GH114">
            <v>0</v>
          </cell>
          <cell r="GI114">
            <v>0</v>
          </cell>
          <cell r="GJ114">
            <v>0</v>
          </cell>
          <cell r="GK114">
            <v>0</v>
          </cell>
        </row>
        <row r="115">
          <cell r="GA115">
            <v>0</v>
          </cell>
          <cell r="GB115">
            <v>0</v>
          </cell>
          <cell r="GC115" t="str">
            <v>Pub-CHP-Gas</v>
          </cell>
          <cell r="GD115">
            <v>0</v>
          </cell>
          <cell r="GE115">
            <v>0</v>
          </cell>
          <cell r="GF115">
            <v>0</v>
          </cell>
          <cell r="GG115">
            <v>0</v>
          </cell>
          <cell r="GH115">
            <v>0</v>
          </cell>
          <cell r="GI115">
            <v>0</v>
          </cell>
          <cell r="GJ115">
            <v>0</v>
          </cell>
          <cell r="GK115">
            <v>0</v>
          </cell>
        </row>
        <row r="116">
          <cell r="GA116">
            <v>0</v>
          </cell>
          <cell r="GB116">
            <v>0</v>
          </cell>
          <cell r="GC116" t="str">
            <v>Pub-CHP-Oil</v>
          </cell>
          <cell r="GD116">
            <v>0</v>
          </cell>
          <cell r="GE116">
            <v>0</v>
          </cell>
          <cell r="GF116">
            <v>0</v>
          </cell>
          <cell r="GG116">
            <v>0</v>
          </cell>
          <cell r="GH116">
            <v>0</v>
          </cell>
          <cell r="GI116">
            <v>0</v>
          </cell>
          <cell r="GJ116">
            <v>0</v>
          </cell>
          <cell r="GK116">
            <v>0</v>
          </cell>
        </row>
        <row r="117">
          <cell r="GA117">
            <v>0</v>
          </cell>
          <cell r="GB117">
            <v>0</v>
          </cell>
          <cell r="GC117" t="str">
            <v>Pub-CHP-Waste</v>
          </cell>
          <cell r="GD117">
            <v>0</v>
          </cell>
          <cell r="GE117">
            <v>0</v>
          </cell>
          <cell r="GF117">
            <v>0</v>
          </cell>
          <cell r="GG117">
            <v>0</v>
          </cell>
          <cell r="GH117">
            <v>0</v>
          </cell>
          <cell r="GI117">
            <v>0</v>
          </cell>
          <cell r="GJ117">
            <v>0</v>
          </cell>
          <cell r="GK117">
            <v>0</v>
          </cell>
        </row>
        <row r="118">
          <cell r="GA118">
            <v>0</v>
          </cell>
          <cell r="GB118">
            <v>0</v>
          </cell>
          <cell r="GC118" t="str">
            <v>Wind-offshore</v>
          </cell>
          <cell r="GD118">
            <v>0</v>
          </cell>
          <cell r="GE118">
            <v>0</v>
          </cell>
          <cell r="GF118">
            <v>0</v>
          </cell>
          <cell r="GG118">
            <v>0</v>
          </cell>
          <cell r="GH118">
            <v>0</v>
          </cell>
          <cell r="GI118">
            <v>0</v>
          </cell>
          <cell r="GJ118">
            <v>0</v>
          </cell>
          <cell r="GK118">
            <v>0</v>
          </cell>
        </row>
        <row r="119">
          <cell r="GA119">
            <v>0</v>
          </cell>
          <cell r="GB119">
            <v>0</v>
          </cell>
          <cell r="GC119" t="str">
            <v>Wind-onshore</v>
          </cell>
          <cell r="GD119">
            <v>0</v>
          </cell>
          <cell r="GE119">
            <v>0</v>
          </cell>
          <cell r="GF119">
            <v>0</v>
          </cell>
          <cell r="GG119">
            <v>0</v>
          </cell>
          <cell r="GH119">
            <v>0</v>
          </cell>
          <cell r="GI119">
            <v>0</v>
          </cell>
          <cell r="GJ119">
            <v>0</v>
          </cell>
          <cell r="GK119">
            <v>0</v>
          </cell>
        </row>
        <row r="120">
          <cell r="GA120">
            <v>0</v>
          </cell>
          <cell r="GB120">
            <v>0</v>
          </cell>
          <cell r="GC120">
            <v>0</v>
          </cell>
          <cell r="GD120">
            <v>0</v>
          </cell>
          <cell r="GE120">
            <v>0</v>
          </cell>
          <cell r="GF120">
            <v>0</v>
          </cell>
          <cell r="GG120">
            <v>0</v>
          </cell>
          <cell r="GH120">
            <v>0</v>
          </cell>
          <cell r="GI120">
            <v>0</v>
          </cell>
          <cell r="GJ120">
            <v>0</v>
          </cell>
          <cell r="GK120">
            <v>0</v>
          </cell>
        </row>
        <row r="121">
          <cell r="GA121">
            <v>0</v>
          </cell>
          <cell r="GB121">
            <v>0</v>
          </cell>
          <cell r="GC121">
            <v>0</v>
          </cell>
          <cell r="GD121">
            <v>0</v>
          </cell>
          <cell r="GE121">
            <v>0</v>
          </cell>
          <cell r="GF121">
            <v>0</v>
          </cell>
          <cell r="GG121">
            <v>0</v>
          </cell>
          <cell r="GH121">
            <v>0</v>
          </cell>
          <cell r="GI121">
            <v>0</v>
          </cell>
          <cell r="GJ121">
            <v>0</v>
          </cell>
          <cell r="GK121">
            <v>0</v>
          </cell>
        </row>
        <row r="122">
          <cell r="GA122">
            <v>0</v>
          </cell>
          <cell r="GB122">
            <v>0</v>
          </cell>
          <cell r="GC122">
            <v>0</v>
          </cell>
          <cell r="GD122">
            <v>0</v>
          </cell>
          <cell r="GE122">
            <v>0</v>
          </cell>
          <cell r="GF122">
            <v>0</v>
          </cell>
          <cell r="GG122">
            <v>0</v>
          </cell>
          <cell r="GH122">
            <v>0</v>
          </cell>
          <cell r="GI122">
            <v>0</v>
          </cell>
          <cell r="GJ122">
            <v>0</v>
          </cell>
          <cell r="GK122">
            <v>0</v>
          </cell>
        </row>
        <row r="123">
          <cell r="GA123">
            <v>0</v>
          </cell>
          <cell r="GB123">
            <v>0</v>
          </cell>
          <cell r="GC123">
            <v>0</v>
          </cell>
          <cell r="GD123">
            <v>0</v>
          </cell>
          <cell r="GE123">
            <v>0</v>
          </cell>
          <cell r="GF123">
            <v>0</v>
          </cell>
          <cell r="GG123">
            <v>0</v>
          </cell>
          <cell r="GH123">
            <v>0</v>
          </cell>
          <cell r="GI123">
            <v>0</v>
          </cell>
          <cell r="GJ123">
            <v>0</v>
          </cell>
          <cell r="GK123">
            <v>0</v>
          </cell>
        </row>
        <row r="124">
          <cell r="GA124">
            <v>0</v>
          </cell>
          <cell r="GB124">
            <v>0</v>
          </cell>
          <cell r="GC124">
            <v>0</v>
          </cell>
          <cell r="GD124">
            <v>0</v>
          </cell>
          <cell r="GE124">
            <v>0</v>
          </cell>
          <cell r="GF124">
            <v>0</v>
          </cell>
          <cell r="GG124">
            <v>0</v>
          </cell>
          <cell r="GH124">
            <v>0</v>
          </cell>
          <cell r="GI124">
            <v>0</v>
          </cell>
          <cell r="GJ124">
            <v>0</v>
          </cell>
          <cell r="GK124">
            <v>0</v>
          </cell>
        </row>
        <row r="125">
          <cell r="GA125">
            <v>0</v>
          </cell>
          <cell r="GB125">
            <v>0</v>
          </cell>
          <cell r="GC125">
            <v>0</v>
          </cell>
          <cell r="GD125">
            <v>0</v>
          </cell>
          <cell r="GE125">
            <v>0</v>
          </cell>
          <cell r="GF125">
            <v>0</v>
          </cell>
          <cell r="GG125">
            <v>0</v>
          </cell>
          <cell r="GH125">
            <v>0</v>
          </cell>
          <cell r="GI125">
            <v>0</v>
          </cell>
          <cell r="GJ125">
            <v>0</v>
          </cell>
          <cell r="GK125">
            <v>0</v>
          </cell>
        </row>
        <row r="126">
          <cell r="GA126">
            <v>0</v>
          </cell>
          <cell r="GB126">
            <v>0</v>
          </cell>
          <cell r="GC126">
            <v>0</v>
          </cell>
          <cell r="GD126">
            <v>0</v>
          </cell>
          <cell r="GE126">
            <v>0</v>
          </cell>
          <cell r="GF126">
            <v>0</v>
          </cell>
          <cell r="GG126">
            <v>0</v>
          </cell>
          <cell r="GH126">
            <v>0</v>
          </cell>
          <cell r="GI126">
            <v>0</v>
          </cell>
          <cell r="GJ126">
            <v>0</v>
          </cell>
          <cell r="GK126">
            <v>0</v>
          </cell>
        </row>
        <row r="127">
          <cell r="GA127">
            <v>0</v>
          </cell>
          <cell r="GB127">
            <v>0</v>
          </cell>
          <cell r="GC127">
            <v>0</v>
          </cell>
          <cell r="GD127">
            <v>0</v>
          </cell>
          <cell r="GE127">
            <v>0</v>
          </cell>
          <cell r="GF127">
            <v>0</v>
          </cell>
          <cell r="GG127">
            <v>0</v>
          </cell>
          <cell r="GH127">
            <v>0</v>
          </cell>
          <cell r="GI127">
            <v>0</v>
          </cell>
          <cell r="GJ127">
            <v>0</v>
          </cell>
          <cell r="GK127">
            <v>0</v>
          </cell>
        </row>
        <row r="128">
          <cell r="GA128">
            <v>0</v>
          </cell>
          <cell r="GB128">
            <v>0</v>
          </cell>
          <cell r="GC128">
            <v>0</v>
          </cell>
          <cell r="GD128">
            <v>0</v>
          </cell>
          <cell r="GE128">
            <v>0</v>
          </cell>
          <cell r="GF128">
            <v>0</v>
          </cell>
          <cell r="GG128">
            <v>0</v>
          </cell>
          <cell r="GH128">
            <v>0</v>
          </cell>
          <cell r="GI128">
            <v>0</v>
          </cell>
          <cell r="GJ128">
            <v>0</v>
          </cell>
          <cell r="GK128">
            <v>0</v>
          </cell>
        </row>
        <row r="129">
          <cell r="GA129">
            <v>0</v>
          </cell>
          <cell r="GB129">
            <v>0</v>
          </cell>
          <cell r="GC129">
            <v>0</v>
          </cell>
          <cell r="GD129">
            <v>0</v>
          </cell>
          <cell r="GE129">
            <v>0</v>
          </cell>
          <cell r="GF129">
            <v>0</v>
          </cell>
          <cell r="GG129">
            <v>0</v>
          </cell>
          <cell r="GH129">
            <v>0</v>
          </cell>
          <cell r="GI129">
            <v>0</v>
          </cell>
          <cell r="GJ129">
            <v>0</v>
          </cell>
          <cell r="GK129">
            <v>0</v>
          </cell>
        </row>
        <row r="130">
          <cell r="GA130">
            <v>0</v>
          </cell>
          <cell r="GB130">
            <v>0</v>
          </cell>
          <cell r="GC130">
            <v>0</v>
          </cell>
          <cell r="GD130">
            <v>0</v>
          </cell>
          <cell r="GE130">
            <v>0</v>
          </cell>
          <cell r="GF130">
            <v>0</v>
          </cell>
          <cell r="GG130">
            <v>0</v>
          </cell>
          <cell r="GH130">
            <v>0</v>
          </cell>
          <cell r="GI130">
            <v>0</v>
          </cell>
          <cell r="GJ130">
            <v>0</v>
          </cell>
          <cell r="GK130">
            <v>0</v>
          </cell>
        </row>
        <row r="131">
          <cell r="GA131">
            <v>0</v>
          </cell>
          <cell r="GB131">
            <v>0</v>
          </cell>
          <cell r="GC131">
            <v>0</v>
          </cell>
          <cell r="GD131">
            <v>0</v>
          </cell>
          <cell r="GE131">
            <v>0</v>
          </cell>
          <cell r="GF131">
            <v>0</v>
          </cell>
          <cell r="GG131">
            <v>0</v>
          </cell>
          <cell r="GH131">
            <v>0</v>
          </cell>
          <cell r="GI131">
            <v>0</v>
          </cell>
          <cell r="GJ131">
            <v>0</v>
          </cell>
          <cell r="GK131">
            <v>0</v>
          </cell>
        </row>
        <row r="132">
          <cell r="GA132">
            <v>0</v>
          </cell>
          <cell r="GB132">
            <v>0</v>
          </cell>
          <cell r="GC132">
            <v>0</v>
          </cell>
          <cell r="GD132">
            <v>0</v>
          </cell>
          <cell r="GE132">
            <v>0</v>
          </cell>
          <cell r="GF132">
            <v>0</v>
          </cell>
          <cell r="GG132">
            <v>0</v>
          </cell>
          <cell r="GH132">
            <v>0</v>
          </cell>
          <cell r="GI132">
            <v>0</v>
          </cell>
          <cell r="GJ132">
            <v>0</v>
          </cell>
          <cell r="GK132">
            <v>0</v>
          </cell>
        </row>
        <row r="133">
          <cell r="GA133">
            <v>0</v>
          </cell>
          <cell r="GB133">
            <v>0</v>
          </cell>
          <cell r="GC133">
            <v>0</v>
          </cell>
          <cell r="GD133">
            <v>0</v>
          </cell>
          <cell r="GE133">
            <v>0</v>
          </cell>
          <cell r="GF133">
            <v>0</v>
          </cell>
          <cell r="GG133">
            <v>0</v>
          </cell>
          <cell r="GH133">
            <v>0</v>
          </cell>
          <cell r="GI133">
            <v>0</v>
          </cell>
          <cell r="GJ133">
            <v>0</v>
          </cell>
          <cell r="GK133">
            <v>0</v>
          </cell>
        </row>
        <row r="134">
          <cell r="GA134">
            <v>0</v>
          </cell>
          <cell r="GB134">
            <v>0</v>
          </cell>
          <cell r="GC134">
            <v>0</v>
          </cell>
          <cell r="GD134">
            <v>0</v>
          </cell>
          <cell r="GE134">
            <v>0</v>
          </cell>
          <cell r="GF134">
            <v>0</v>
          </cell>
          <cell r="GG134">
            <v>0</v>
          </cell>
          <cell r="GH134">
            <v>0</v>
          </cell>
          <cell r="GI134">
            <v>0</v>
          </cell>
          <cell r="GJ134">
            <v>0</v>
          </cell>
          <cell r="GK134">
            <v>0</v>
          </cell>
        </row>
        <row r="135">
          <cell r="GA135">
            <v>0</v>
          </cell>
          <cell r="GB135">
            <v>0</v>
          </cell>
          <cell r="GC135">
            <v>0</v>
          </cell>
          <cell r="GD135">
            <v>0</v>
          </cell>
          <cell r="GE135">
            <v>0</v>
          </cell>
          <cell r="GF135">
            <v>0</v>
          </cell>
          <cell r="GG135">
            <v>0</v>
          </cell>
          <cell r="GH135">
            <v>0</v>
          </cell>
          <cell r="GI135">
            <v>0</v>
          </cell>
          <cell r="GJ135">
            <v>0</v>
          </cell>
          <cell r="GK135">
            <v>0</v>
          </cell>
        </row>
        <row r="136">
          <cell r="GA136">
            <v>0</v>
          </cell>
          <cell r="GB136">
            <v>0</v>
          </cell>
          <cell r="GC136">
            <v>0</v>
          </cell>
          <cell r="GD136">
            <v>0</v>
          </cell>
          <cell r="GE136">
            <v>0</v>
          </cell>
          <cell r="GF136">
            <v>0</v>
          </cell>
          <cell r="GG136">
            <v>0</v>
          </cell>
          <cell r="GH136">
            <v>0</v>
          </cell>
          <cell r="GI136">
            <v>0</v>
          </cell>
          <cell r="GJ136">
            <v>0</v>
          </cell>
          <cell r="GK136">
            <v>0</v>
          </cell>
        </row>
        <row r="137">
          <cell r="GA137">
            <v>0</v>
          </cell>
          <cell r="GB137">
            <v>0</v>
          </cell>
          <cell r="GC137">
            <v>0</v>
          </cell>
          <cell r="GD137">
            <v>0</v>
          </cell>
          <cell r="GE137">
            <v>0</v>
          </cell>
          <cell r="GF137">
            <v>0</v>
          </cell>
          <cell r="GG137">
            <v>0</v>
          </cell>
          <cell r="GH137">
            <v>0</v>
          </cell>
          <cell r="GI137">
            <v>0</v>
          </cell>
          <cell r="GJ137">
            <v>0</v>
          </cell>
          <cell r="GK137">
            <v>0</v>
          </cell>
        </row>
        <row r="138">
          <cell r="GA138">
            <v>0</v>
          </cell>
          <cell r="GB138">
            <v>0</v>
          </cell>
          <cell r="GC138">
            <v>0</v>
          </cell>
          <cell r="GD138">
            <v>0</v>
          </cell>
          <cell r="GE138">
            <v>0</v>
          </cell>
          <cell r="GF138">
            <v>0</v>
          </cell>
          <cell r="GG138">
            <v>0</v>
          </cell>
          <cell r="GH138">
            <v>0</v>
          </cell>
          <cell r="GI138">
            <v>0</v>
          </cell>
          <cell r="GJ138">
            <v>0</v>
          </cell>
          <cell r="GK138">
            <v>0</v>
          </cell>
        </row>
        <row r="139">
          <cell r="GA139">
            <v>0</v>
          </cell>
          <cell r="GB139">
            <v>0</v>
          </cell>
          <cell r="GC139">
            <v>0</v>
          </cell>
          <cell r="GD139">
            <v>0</v>
          </cell>
          <cell r="GE139">
            <v>0</v>
          </cell>
          <cell r="GF139">
            <v>0</v>
          </cell>
          <cell r="GG139">
            <v>0</v>
          </cell>
          <cell r="GH139">
            <v>0</v>
          </cell>
          <cell r="GI139">
            <v>0</v>
          </cell>
          <cell r="GJ139">
            <v>0</v>
          </cell>
          <cell r="GK139">
            <v>0</v>
          </cell>
        </row>
        <row r="140">
          <cell r="GA140">
            <v>0</v>
          </cell>
          <cell r="GB140">
            <v>0</v>
          </cell>
          <cell r="GC140">
            <v>0</v>
          </cell>
          <cell r="GD140">
            <v>0</v>
          </cell>
          <cell r="GE140">
            <v>0</v>
          </cell>
          <cell r="GF140">
            <v>0</v>
          </cell>
          <cell r="GG140">
            <v>0</v>
          </cell>
          <cell r="GH140">
            <v>0</v>
          </cell>
          <cell r="GI140">
            <v>0</v>
          </cell>
          <cell r="GJ140">
            <v>0</v>
          </cell>
          <cell r="GK140">
            <v>0</v>
          </cell>
        </row>
        <row r="141">
          <cell r="GA141">
            <v>0</v>
          </cell>
          <cell r="GB141">
            <v>0</v>
          </cell>
          <cell r="GC141">
            <v>0</v>
          </cell>
          <cell r="GD141">
            <v>0</v>
          </cell>
          <cell r="GE141">
            <v>0</v>
          </cell>
          <cell r="GF141">
            <v>0</v>
          </cell>
          <cell r="GG141">
            <v>0</v>
          </cell>
          <cell r="GH141">
            <v>0</v>
          </cell>
          <cell r="GI141">
            <v>0</v>
          </cell>
          <cell r="GJ141">
            <v>0</v>
          </cell>
          <cell r="GK141">
            <v>0</v>
          </cell>
        </row>
        <row r="142">
          <cell r="GA142">
            <v>0</v>
          </cell>
          <cell r="GB142">
            <v>0</v>
          </cell>
          <cell r="GC142">
            <v>0</v>
          </cell>
          <cell r="GD142">
            <v>0</v>
          </cell>
          <cell r="GE142">
            <v>0</v>
          </cell>
          <cell r="GF142">
            <v>0</v>
          </cell>
          <cell r="GG142">
            <v>0</v>
          </cell>
          <cell r="GH142">
            <v>0</v>
          </cell>
          <cell r="GI142">
            <v>0</v>
          </cell>
          <cell r="GJ142">
            <v>0</v>
          </cell>
          <cell r="GK142">
            <v>0</v>
          </cell>
        </row>
        <row r="143">
          <cell r="GA143">
            <v>0</v>
          </cell>
          <cell r="GB143">
            <v>0</v>
          </cell>
          <cell r="GC143">
            <v>0</v>
          </cell>
          <cell r="GD143">
            <v>0</v>
          </cell>
          <cell r="GE143">
            <v>0</v>
          </cell>
          <cell r="GF143">
            <v>0</v>
          </cell>
          <cell r="GG143">
            <v>0</v>
          </cell>
          <cell r="GH143">
            <v>0</v>
          </cell>
          <cell r="GI143">
            <v>0</v>
          </cell>
          <cell r="GJ143">
            <v>0</v>
          </cell>
          <cell r="GK143">
            <v>0</v>
          </cell>
        </row>
        <row r="144">
          <cell r="GA144">
            <v>0</v>
          </cell>
          <cell r="GB144">
            <v>0</v>
          </cell>
          <cell r="GC144">
            <v>0</v>
          </cell>
          <cell r="GD144">
            <v>0</v>
          </cell>
          <cell r="GE144">
            <v>0</v>
          </cell>
          <cell r="GF144">
            <v>0</v>
          </cell>
          <cell r="GG144">
            <v>0</v>
          </cell>
          <cell r="GH144">
            <v>0</v>
          </cell>
          <cell r="GI144">
            <v>0</v>
          </cell>
          <cell r="GJ144">
            <v>0</v>
          </cell>
          <cell r="GK144">
            <v>0</v>
          </cell>
        </row>
        <row r="145">
          <cell r="GA145">
            <v>0</v>
          </cell>
          <cell r="GB145">
            <v>0</v>
          </cell>
          <cell r="GC145">
            <v>0</v>
          </cell>
          <cell r="GD145">
            <v>0</v>
          </cell>
          <cell r="GE145">
            <v>0</v>
          </cell>
          <cell r="GF145">
            <v>0</v>
          </cell>
          <cell r="GG145">
            <v>0</v>
          </cell>
          <cell r="GH145">
            <v>0</v>
          </cell>
          <cell r="GI145">
            <v>0</v>
          </cell>
          <cell r="GJ145">
            <v>0</v>
          </cell>
          <cell r="GK145">
            <v>0</v>
          </cell>
        </row>
        <row r="146">
          <cell r="GA146">
            <v>0</v>
          </cell>
          <cell r="GB146">
            <v>0</v>
          </cell>
          <cell r="GC146">
            <v>0</v>
          </cell>
          <cell r="GD146">
            <v>0</v>
          </cell>
          <cell r="GE146">
            <v>0</v>
          </cell>
          <cell r="GF146">
            <v>0</v>
          </cell>
          <cell r="GG146">
            <v>0</v>
          </cell>
          <cell r="GH146">
            <v>0</v>
          </cell>
          <cell r="GI146">
            <v>0</v>
          </cell>
          <cell r="GJ146">
            <v>0</v>
          </cell>
          <cell r="GK146">
            <v>0</v>
          </cell>
        </row>
        <row r="147">
          <cell r="GA147">
            <v>0</v>
          </cell>
          <cell r="GB147">
            <v>0</v>
          </cell>
          <cell r="GC147">
            <v>0</v>
          </cell>
          <cell r="GD147">
            <v>0</v>
          </cell>
          <cell r="GE147">
            <v>0</v>
          </cell>
          <cell r="GF147">
            <v>0</v>
          </cell>
          <cell r="GG147">
            <v>0</v>
          </cell>
          <cell r="GH147">
            <v>0</v>
          </cell>
          <cell r="GI147">
            <v>0</v>
          </cell>
          <cell r="GJ147">
            <v>0</v>
          </cell>
          <cell r="GK147">
            <v>0</v>
          </cell>
        </row>
        <row r="148">
          <cell r="GA148">
            <v>0</v>
          </cell>
          <cell r="GB148">
            <v>0</v>
          </cell>
          <cell r="GC148">
            <v>0</v>
          </cell>
          <cell r="GD148">
            <v>0</v>
          </cell>
          <cell r="GE148">
            <v>0</v>
          </cell>
          <cell r="GF148">
            <v>0</v>
          </cell>
          <cell r="GG148">
            <v>0</v>
          </cell>
          <cell r="GH148">
            <v>0</v>
          </cell>
          <cell r="GI148">
            <v>0</v>
          </cell>
          <cell r="GJ148">
            <v>0</v>
          </cell>
          <cell r="GK148">
            <v>0</v>
          </cell>
        </row>
        <row r="149">
          <cell r="GA149">
            <v>0</v>
          </cell>
          <cell r="GB149">
            <v>0</v>
          </cell>
          <cell r="GC149">
            <v>0</v>
          </cell>
          <cell r="GD149">
            <v>0</v>
          </cell>
          <cell r="GE149">
            <v>0</v>
          </cell>
          <cell r="GF149">
            <v>0</v>
          </cell>
          <cell r="GG149">
            <v>0</v>
          </cell>
          <cell r="GH149">
            <v>0</v>
          </cell>
          <cell r="GI149">
            <v>0</v>
          </cell>
          <cell r="GJ149">
            <v>0</v>
          </cell>
          <cell r="GK149">
            <v>0</v>
          </cell>
        </row>
        <row r="150">
          <cell r="GA150">
            <v>0</v>
          </cell>
          <cell r="GB150">
            <v>0</v>
          </cell>
          <cell r="GC150">
            <v>0</v>
          </cell>
          <cell r="GD150">
            <v>0</v>
          </cell>
          <cell r="GE150">
            <v>0</v>
          </cell>
          <cell r="GF150">
            <v>0</v>
          </cell>
          <cell r="GG150">
            <v>0</v>
          </cell>
          <cell r="GH150">
            <v>0</v>
          </cell>
          <cell r="GI150">
            <v>0</v>
          </cell>
          <cell r="GJ150">
            <v>0</v>
          </cell>
          <cell r="GK150">
            <v>0</v>
          </cell>
        </row>
        <row r="151">
          <cell r="GA151">
            <v>0</v>
          </cell>
          <cell r="GB151">
            <v>0</v>
          </cell>
          <cell r="GC151">
            <v>0</v>
          </cell>
          <cell r="GD151">
            <v>0</v>
          </cell>
          <cell r="GE151">
            <v>0</v>
          </cell>
          <cell r="GF151">
            <v>0</v>
          </cell>
          <cell r="GG151">
            <v>0</v>
          </cell>
          <cell r="GH151">
            <v>0</v>
          </cell>
          <cell r="GI151">
            <v>0</v>
          </cell>
          <cell r="GJ151">
            <v>0</v>
          </cell>
          <cell r="GK151">
            <v>0</v>
          </cell>
        </row>
        <row r="152">
          <cell r="GA152">
            <v>0</v>
          </cell>
          <cell r="GB152">
            <v>0</v>
          </cell>
          <cell r="GC152">
            <v>0</v>
          </cell>
          <cell r="GD152">
            <v>0</v>
          </cell>
          <cell r="GE152">
            <v>0</v>
          </cell>
          <cell r="GF152">
            <v>0</v>
          </cell>
          <cell r="GG152">
            <v>0</v>
          </cell>
          <cell r="GH152">
            <v>0</v>
          </cell>
          <cell r="GI152">
            <v>0</v>
          </cell>
          <cell r="GJ152">
            <v>0</v>
          </cell>
          <cell r="GK152">
            <v>0</v>
          </cell>
        </row>
        <row r="153">
          <cell r="GA153">
            <v>0</v>
          </cell>
          <cell r="GB153">
            <v>0</v>
          </cell>
          <cell r="GC153">
            <v>0</v>
          </cell>
          <cell r="GD153">
            <v>0</v>
          </cell>
          <cell r="GE153">
            <v>0</v>
          </cell>
          <cell r="GF153">
            <v>0</v>
          </cell>
          <cell r="GG153">
            <v>0</v>
          </cell>
          <cell r="GH153">
            <v>0</v>
          </cell>
          <cell r="GI153">
            <v>0</v>
          </cell>
          <cell r="GJ153">
            <v>0</v>
          </cell>
          <cell r="GK153">
            <v>0</v>
          </cell>
        </row>
        <row r="154">
          <cell r="GA154">
            <v>0</v>
          </cell>
          <cell r="GB154">
            <v>0</v>
          </cell>
          <cell r="GC154">
            <v>0</v>
          </cell>
          <cell r="GD154">
            <v>0</v>
          </cell>
          <cell r="GE154">
            <v>0</v>
          </cell>
          <cell r="GF154">
            <v>0</v>
          </cell>
          <cell r="GG154">
            <v>0</v>
          </cell>
          <cell r="GH154">
            <v>0</v>
          </cell>
          <cell r="GI154">
            <v>0</v>
          </cell>
          <cell r="GJ154">
            <v>0</v>
          </cell>
          <cell r="GK154">
            <v>0</v>
          </cell>
        </row>
        <row r="155">
          <cell r="GA155">
            <v>0</v>
          </cell>
          <cell r="GB155">
            <v>0</v>
          </cell>
          <cell r="GC155">
            <v>0</v>
          </cell>
          <cell r="GD155">
            <v>0</v>
          </cell>
          <cell r="GE155">
            <v>0</v>
          </cell>
          <cell r="GF155">
            <v>0</v>
          </cell>
          <cell r="GG155">
            <v>0</v>
          </cell>
          <cell r="GH155">
            <v>0</v>
          </cell>
          <cell r="GI155">
            <v>0</v>
          </cell>
          <cell r="GJ155">
            <v>0</v>
          </cell>
          <cell r="GK155">
            <v>0</v>
          </cell>
        </row>
        <row r="156">
          <cell r="GA156">
            <v>0</v>
          </cell>
          <cell r="GB156">
            <v>0</v>
          </cell>
          <cell r="GC156">
            <v>0</v>
          </cell>
          <cell r="GD156">
            <v>0</v>
          </cell>
          <cell r="GE156">
            <v>0</v>
          </cell>
          <cell r="GF156">
            <v>0</v>
          </cell>
          <cell r="GG156">
            <v>0</v>
          </cell>
          <cell r="GH156">
            <v>0</v>
          </cell>
          <cell r="GI156">
            <v>0</v>
          </cell>
          <cell r="GJ156">
            <v>0</v>
          </cell>
          <cell r="GK156">
            <v>0</v>
          </cell>
        </row>
        <row r="157">
          <cell r="GA157">
            <v>0</v>
          </cell>
          <cell r="GB157">
            <v>0</v>
          </cell>
          <cell r="GC157">
            <v>0</v>
          </cell>
          <cell r="GD157">
            <v>0</v>
          </cell>
          <cell r="GE157">
            <v>0</v>
          </cell>
          <cell r="GF157">
            <v>0</v>
          </cell>
          <cell r="GG157">
            <v>0</v>
          </cell>
          <cell r="GH157">
            <v>0</v>
          </cell>
          <cell r="GI157">
            <v>0</v>
          </cell>
          <cell r="GJ157">
            <v>0</v>
          </cell>
          <cell r="GK157">
            <v>0</v>
          </cell>
        </row>
        <row r="158">
          <cell r="GA158">
            <v>0</v>
          </cell>
          <cell r="GB158">
            <v>0</v>
          </cell>
          <cell r="GC158">
            <v>0</v>
          </cell>
          <cell r="GD158">
            <v>0</v>
          </cell>
          <cell r="GE158">
            <v>0</v>
          </cell>
          <cell r="GF158">
            <v>0</v>
          </cell>
          <cell r="GG158">
            <v>0</v>
          </cell>
          <cell r="GH158">
            <v>0</v>
          </cell>
          <cell r="GI158">
            <v>0</v>
          </cell>
          <cell r="GJ158">
            <v>0</v>
          </cell>
          <cell r="GK158">
            <v>0</v>
          </cell>
        </row>
        <row r="159">
          <cell r="GA159">
            <v>0</v>
          </cell>
          <cell r="GB159">
            <v>0</v>
          </cell>
          <cell r="GC159">
            <v>0</v>
          </cell>
          <cell r="GD159">
            <v>0</v>
          </cell>
          <cell r="GE159">
            <v>0</v>
          </cell>
          <cell r="GF159">
            <v>0</v>
          </cell>
          <cell r="GG159">
            <v>0</v>
          </cell>
          <cell r="GH159">
            <v>0</v>
          </cell>
          <cell r="GI159">
            <v>0</v>
          </cell>
          <cell r="GJ159">
            <v>0</v>
          </cell>
          <cell r="GK159">
            <v>0</v>
          </cell>
        </row>
        <row r="160">
          <cell r="GA160">
            <v>0</v>
          </cell>
          <cell r="GB160">
            <v>0</v>
          </cell>
          <cell r="GC160">
            <v>0</v>
          </cell>
          <cell r="GD160">
            <v>0</v>
          </cell>
          <cell r="GE160">
            <v>0</v>
          </cell>
          <cell r="GF160">
            <v>0</v>
          </cell>
          <cell r="GG160">
            <v>0</v>
          </cell>
          <cell r="GH160">
            <v>0</v>
          </cell>
          <cell r="GI160">
            <v>0</v>
          </cell>
          <cell r="GJ160">
            <v>0</v>
          </cell>
          <cell r="GK160">
            <v>0</v>
          </cell>
        </row>
        <row r="161">
          <cell r="GA161">
            <v>0</v>
          </cell>
          <cell r="GB161">
            <v>0</v>
          </cell>
          <cell r="GC161">
            <v>0</v>
          </cell>
          <cell r="GD161">
            <v>0</v>
          </cell>
          <cell r="GE161">
            <v>0</v>
          </cell>
          <cell r="GF161">
            <v>0</v>
          </cell>
          <cell r="GG161">
            <v>0</v>
          </cell>
          <cell r="GH161">
            <v>0</v>
          </cell>
          <cell r="GI161">
            <v>0</v>
          </cell>
          <cell r="GJ161">
            <v>0</v>
          </cell>
          <cell r="GK161">
            <v>0</v>
          </cell>
        </row>
        <row r="162">
          <cell r="GA162">
            <v>0</v>
          </cell>
          <cell r="GB162">
            <v>0</v>
          </cell>
          <cell r="GC162">
            <v>0</v>
          </cell>
          <cell r="GD162">
            <v>0</v>
          </cell>
          <cell r="GE162">
            <v>0</v>
          </cell>
          <cell r="GF162">
            <v>0</v>
          </cell>
          <cell r="GG162">
            <v>0</v>
          </cell>
          <cell r="GH162">
            <v>0</v>
          </cell>
          <cell r="GI162">
            <v>0</v>
          </cell>
          <cell r="GJ162">
            <v>0</v>
          </cell>
          <cell r="GK162">
            <v>0</v>
          </cell>
        </row>
        <row r="163">
          <cell r="GA163">
            <v>0</v>
          </cell>
          <cell r="GB163">
            <v>0</v>
          </cell>
          <cell r="GC163">
            <v>0</v>
          </cell>
          <cell r="GD163">
            <v>0</v>
          </cell>
          <cell r="GE163">
            <v>0</v>
          </cell>
          <cell r="GF163">
            <v>0</v>
          </cell>
          <cell r="GG163">
            <v>0</v>
          </cell>
          <cell r="GH163">
            <v>0</v>
          </cell>
          <cell r="GI163">
            <v>0</v>
          </cell>
          <cell r="GJ163">
            <v>0</v>
          </cell>
          <cell r="GK163">
            <v>0</v>
          </cell>
        </row>
        <row r="164">
          <cell r="GA164">
            <v>0</v>
          </cell>
          <cell r="GB164">
            <v>0</v>
          </cell>
          <cell r="GC164">
            <v>0</v>
          </cell>
          <cell r="GD164">
            <v>0</v>
          </cell>
          <cell r="GE164">
            <v>0</v>
          </cell>
          <cell r="GF164">
            <v>0</v>
          </cell>
          <cell r="GG164">
            <v>0</v>
          </cell>
          <cell r="GH164">
            <v>0</v>
          </cell>
          <cell r="GI164">
            <v>0</v>
          </cell>
          <cell r="GJ164">
            <v>0</v>
          </cell>
          <cell r="GK164">
            <v>0</v>
          </cell>
        </row>
        <row r="165">
          <cell r="GA165">
            <v>0</v>
          </cell>
          <cell r="GB165">
            <v>0</v>
          </cell>
          <cell r="GC165">
            <v>0</v>
          </cell>
          <cell r="GD165">
            <v>0</v>
          </cell>
          <cell r="GE165">
            <v>0</v>
          </cell>
          <cell r="GF165">
            <v>0</v>
          </cell>
          <cell r="GG165">
            <v>0</v>
          </cell>
          <cell r="GH165">
            <v>0</v>
          </cell>
          <cell r="GI165">
            <v>0</v>
          </cell>
          <cell r="GJ165">
            <v>0</v>
          </cell>
          <cell r="GK165">
            <v>0</v>
          </cell>
        </row>
        <row r="166">
          <cell r="GA166">
            <v>0</v>
          </cell>
          <cell r="GB166">
            <v>0</v>
          </cell>
          <cell r="GC166">
            <v>0</v>
          </cell>
          <cell r="GD166">
            <v>0</v>
          </cell>
          <cell r="GE166">
            <v>0</v>
          </cell>
          <cell r="GF166">
            <v>0</v>
          </cell>
          <cell r="GG166">
            <v>0</v>
          </cell>
          <cell r="GH166">
            <v>0</v>
          </cell>
          <cell r="GI166">
            <v>0</v>
          </cell>
          <cell r="GJ166">
            <v>0</v>
          </cell>
          <cell r="GK166">
            <v>0</v>
          </cell>
        </row>
        <row r="167">
          <cell r="GA167">
            <v>0</v>
          </cell>
          <cell r="GB167">
            <v>0</v>
          </cell>
          <cell r="GC167">
            <v>0</v>
          </cell>
          <cell r="GD167">
            <v>0</v>
          </cell>
          <cell r="GE167">
            <v>0</v>
          </cell>
          <cell r="GF167">
            <v>0</v>
          </cell>
          <cell r="GG167">
            <v>0</v>
          </cell>
          <cell r="GH167">
            <v>0</v>
          </cell>
          <cell r="GI167">
            <v>0</v>
          </cell>
          <cell r="GJ167">
            <v>0</v>
          </cell>
          <cell r="GK167">
            <v>0</v>
          </cell>
        </row>
        <row r="168">
          <cell r="GA168">
            <v>0</v>
          </cell>
          <cell r="GB168">
            <v>0</v>
          </cell>
          <cell r="GC168">
            <v>0</v>
          </cell>
          <cell r="GD168">
            <v>0</v>
          </cell>
          <cell r="GE168">
            <v>0</v>
          </cell>
          <cell r="GF168">
            <v>0</v>
          </cell>
          <cell r="GG168">
            <v>0</v>
          </cell>
          <cell r="GH168">
            <v>0</v>
          </cell>
          <cell r="GI168">
            <v>0</v>
          </cell>
          <cell r="GJ168">
            <v>0</v>
          </cell>
          <cell r="GK168">
            <v>0</v>
          </cell>
        </row>
        <row r="169">
          <cell r="GA169">
            <v>0</v>
          </cell>
          <cell r="GB169">
            <v>0</v>
          </cell>
          <cell r="GC169">
            <v>0</v>
          </cell>
          <cell r="GD169">
            <v>0</v>
          </cell>
          <cell r="GE169">
            <v>0</v>
          </cell>
          <cell r="GF169">
            <v>0</v>
          </cell>
          <cell r="GG169">
            <v>0</v>
          </cell>
          <cell r="GH169">
            <v>0</v>
          </cell>
          <cell r="GI169">
            <v>0</v>
          </cell>
          <cell r="GJ169">
            <v>0</v>
          </cell>
          <cell r="GK169">
            <v>0</v>
          </cell>
        </row>
        <row r="170">
          <cell r="GA170">
            <v>0</v>
          </cell>
          <cell r="GB170">
            <v>0</v>
          </cell>
          <cell r="GC170">
            <v>0</v>
          </cell>
          <cell r="GD170">
            <v>0</v>
          </cell>
          <cell r="GE170">
            <v>0</v>
          </cell>
          <cell r="GF170">
            <v>0</v>
          </cell>
          <cell r="GG170">
            <v>0</v>
          </cell>
          <cell r="GH170">
            <v>0</v>
          </cell>
          <cell r="GI170">
            <v>0</v>
          </cell>
          <cell r="GJ170">
            <v>0</v>
          </cell>
          <cell r="GK170">
            <v>0</v>
          </cell>
        </row>
        <row r="171">
          <cell r="GA171">
            <v>0</v>
          </cell>
          <cell r="GB171">
            <v>0</v>
          </cell>
          <cell r="GC171">
            <v>0</v>
          </cell>
          <cell r="GD171">
            <v>0</v>
          </cell>
          <cell r="GE171">
            <v>0</v>
          </cell>
          <cell r="GF171">
            <v>0</v>
          </cell>
          <cell r="GG171">
            <v>0</v>
          </cell>
          <cell r="GH171">
            <v>0</v>
          </cell>
          <cell r="GI171">
            <v>0</v>
          </cell>
          <cell r="GJ171">
            <v>0</v>
          </cell>
          <cell r="GK171">
            <v>0</v>
          </cell>
        </row>
        <row r="172">
          <cell r="GA172">
            <v>0</v>
          </cell>
          <cell r="GB172">
            <v>0</v>
          </cell>
          <cell r="GC172">
            <v>0</v>
          </cell>
          <cell r="GD172">
            <v>0</v>
          </cell>
          <cell r="GE172">
            <v>0</v>
          </cell>
          <cell r="GF172">
            <v>0</v>
          </cell>
          <cell r="GG172">
            <v>0</v>
          </cell>
          <cell r="GH172">
            <v>0</v>
          </cell>
          <cell r="GI172">
            <v>0</v>
          </cell>
          <cell r="GJ172">
            <v>0</v>
          </cell>
          <cell r="GK172">
            <v>0</v>
          </cell>
        </row>
        <row r="173">
          <cell r="GA173">
            <v>0</v>
          </cell>
          <cell r="GB173">
            <v>0</v>
          </cell>
          <cell r="GC173">
            <v>0</v>
          </cell>
          <cell r="GD173">
            <v>0</v>
          </cell>
          <cell r="GE173">
            <v>0</v>
          </cell>
          <cell r="GF173">
            <v>0</v>
          </cell>
          <cell r="GG173">
            <v>0</v>
          </cell>
          <cell r="GH173">
            <v>0</v>
          </cell>
          <cell r="GI173">
            <v>0</v>
          </cell>
          <cell r="GJ173">
            <v>0</v>
          </cell>
          <cell r="GK173">
            <v>0</v>
          </cell>
        </row>
        <row r="174">
          <cell r="GA174">
            <v>0</v>
          </cell>
          <cell r="GB174">
            <v>0</v>
          </cell>
          <cell r="GC174">
            <v>0</v>
          </cell>
          <cell r="GD174">
            <v>0</v>
          </cell>
          <cell r="GE174">
            <v>0</v>
          </cell>
          <cell r="GF174">
            <v>0</v>
          </cell>
          <cell r="GG174">
            <v>0</v>
          </cell>
          <cell r="GH174">
            <v>0</v>
          </cell>
          <cell r="GI174">
            <v>0</v>
          </cell>
          <cell r="GJ174">
            <v>0</v>
          </cell>
          <cell r="GK174">
            <v>0</v>
          </cell>
        </row>
        <row r="175">
          <cell r="GA175">
            <v>0</v>
          </cell>
          <cell r="GB175">
            <v>0</v>
          </cell>
          <cell r="GC175">
            <v>0</v>
          </cell>
          <cell r="GD175">
            <v>0</v>
          </cell>
          <cell r="GE175">
            <v>0</v>
          </cell>
          <cell r="GF175">
            <v>0</v>
          </cell>
          <cell r="GG175">
            <v>0</v>
          </cell>
          <cell r="GH175">
            <v>0</v>
          </cell>
          <cell r="GI175">
            <v>0</v>
          </cell>
          <cell r="GJ175">
            <v>0</v>
          </cell>
          <cell r="GK175">
            <v>0</v>
          </cell>
        </row>
        <row r="176">
          <cell r="GA176">
            <v>0</v>
          </cell>
          <cell r="GB176">
            <v>0</v>
          </cell>
          <cell r="GC176">
            <v>0</v>
          </cell>
          <cell r="GD176">
            <v>0</v>
          </cell>
          <cell r="GE176">
            <v>0</v>
          </cell>
          <cell r="GF176">
            <v>0</v>
          </cell>
          <cell r="GG176">
            <v>0</v>
          </cell>
          <cell r="GH176">
            <v>0</v>
          </cell>
          <cell r="GI176">
            <v>0</v>
          </cell>
          <cell r="GJ176">
            <v>0</v>
          </cell>
          <cell r="GK176">
            <v>0</v>
          </cell>
        </row>
        <row r="177">
          <cell r="GA177">
            <v>0</v>
          </cell>
          <cell r="GB177">
            <v>0</v>
          </cell>
          <cell r="GC177">
            <v>0</v>
          </cell>
          <cell r="GD177">
            <v>0</v>
          </cell>
          <cell r="GE177">
            <v>0</v>
          </cell>
          <cell r="GF177">
            <v>0</v>
          </cell>
          <cell r="GG177">
            <v>0</v>
          </cell>
          <cell r="GH177">
            <v>0</v>
          </cell>
          <cell r="GI177">
            <v>0</v>
          </cell>
          <cell r="GJ177">
            <v>0</v>
          </cell>
          <cell r="GK177">
            <v>0</v>
          </cell>
        </row>
        <row r="178">
          <cell r="GA178">
            <v>0</v>
          </cell>
          <cell r="GB178">
            <v>0</v>
          </cell>
          <cell r="GC178">
            <v>0</v>
          </cell>
          <cell r="GD178">
            <v>0</v>
          </cell>
          <cell r="GE178">
            <v>0</v>
          </cell>
          <cell r="GF178">
            <v>0</v>
          </cell>
          <cell r="GG178">
            <v>0</v>
          </cell>
          <cell r="GH178">
            <v>0</v>
          </cell>
          <cell r="GI178">
            <v>0</v>
          </cell>
          <cell r="GJ178">
            <v>0</v>
          </cell>
          <cell r="GK178">
            <v>0</v>
          </cell>
        </row>
        <row r="179">
          <cell r="GA179">
            <v>0</v>
          </cell>
          <cell r="GB179">
            <v>0</v>
          </cell>
          <cell r="GC179">
            <v>0</v>
          </cell>
          <cell r="GD179">
            <v>0</v>
          </cell>
          <cell r="GE179">
            <v>0</v>
          </cell>
          <cell r="GF179">
            <v>0</v>
          </cell>
          <cell r="GG179">
            <v>0</v>
          </cell>
          <cell r="GH179">
            <v>0</v>
          </cell>
          <cell r="GI179">
            <v>0</v>
          </cell>
          <cell r="GJ179">
            <v>0</v>
          </cell>
          <cell r="GK179">
            <v>0</v>
          </cell>
        </row>
        <row r="180">
          <cell r="GA180">
            <v>0</v>
          </cell>
          <cell r="GB180">
            <v>0</v>
          </cell>
          <cell r="GC180">
            <v>0</v>
          </cell>
          <cell r="GD180">
            <v>0</v>
          </cell>
          <cell r="GE180">
            <v>0</v>
          </cell>
          <cell r="GF180">
            <v>0</v>
          </cell>
          <cell r="GG180">
            <v>0</v>
          </cell>
          <cell r="GH180">
            <v>0</v>
          </cell>
          <cell r="GI180">
            <v>0</v>
          </cell>
          <cell r="GJ180">
            <v>0</v>
          </cell>
          <cell r="GK180">
            <v>0</v>
          </cell>
        </row>
        <row r="181">
          <cell r="GA181">
            <v>0</v>
          </cell>
          <cell r="GB181">
            <v>0</v>
          </cell>
          <cell r="GC181">
            <v>0</v>
          </cell>
          <cell r="GD181">
            <v>0</v>
          </cell>
          <cell r="GE181">
            <v>0</v>
          </cell>
          <cell r="GF181">
            <v>0</v>
          </cell>
          <cell r="GG181">
            <v>0</v>
          </cell>
          <cell r="GH181">
            <v>0</v>
          </cell>
          <cell r="GI181">
            <v>0</v>
          </cell>
          <cell r="GJ181">
            <v>0</v>
          </cell>
          <cell r="GK181">
            <v>0</v>
          </cell>
        </row>
        <row r="182">
          <cell r="GA182">
            <v>0</v>
          </cell>
          <cell r="GB182">
            <v>0</v>
          </cell>
          <cell r="GC182">
            <v>0</v>
          </cell>
          <cell r="GD182">
            <v>0</v>
          </cell>
          <cell r="GE182">
            <v>0</v>
          </cell>
          <cell r="GF182">
            <v>0</v>
          </cell>
          <cell r="GG182">
            <v>0</v>
          </cell>
          <cell r="GH182">
            <v>0</v>
          </cell>
          <cell r="GI182">
            <v>0</v>
          </cell>
          <cell r="GJ182">
            <v>0</v>
          </cell>
          <cell r="GK182">
            <v>0</v>
          </cell>
        </row>
        <row r="183">
          <cell r="GA183">
            <v>0</v>
          </cell>
          <cell r="GB183">
            <v>0</v>
          </cell>
          <cell r="GC183">
            <v>0</v>
          </cell>
          <cell r="GD183">
            <v>0</v>
          </cell>
          <cell r="GE183">
            <v>0</v>
          </cell>
          <cell r="GF183">
            <v>0</v>
          </cell>
          <cell r="GG183">
            <v>0</v>
          </cell>
          <cell r="GH183">
            <v>0</v>
          </cell>
          <cell r="GI183">
            <v>0</v>
          </cell>
          <cell r="GJ183">
            <v>0</v>
          </cell>
          <cell r="GK183">
            <v>0</v>
          </cell>
        </row>
        <row r="184">
          <cell r="GA184">
            <v>0</v>
          </cell>
          <cell r="GB184">
            <v>0</v>
          </cell>
          <cell r="GC184">
            <v>0</v>
          </cell>
          <cell r="GD184">
            <v>0</v>
          </cell>
          <cell r="GE184">
            <v>0</v>
          </cell>
          <cell r="GF184">
            <v>0</v>
          </cell>
          <cell r="GG184">
            <v>0</v>
          </cell>
          <cell r="GH184">
            <v>0</v>
          </cell>
          <cell r="GI184">
            <v>0</v>
          </cell>
          <cell r="GJ184">
            <v>0</v>
          </cell>
          <cell r="GK184">
            <v>0</v>
          </cell>
        </row>
        <row r="185">
          <cell r="GA185">
            <v>0</v>
          </cell>
          <cell r="GB185">
            <v>0</v>
          </cell>
          <cell r="GC185">
            <v>0</v>
          </cell>
          <cell r="GD185">
            <v>0</v>
          </cell>
          <cell r="GE185">
            <v>0</v>
          </cell>
          <cell r="GF185">
            <v>0</v>
          </cell>
          <cell r="GG185">
            <v>0</v>
          </cell>
          <cell r="GH185">
            <v>0</v>
          </cell>
          <cell r="GI185">
            <v>0</v>
          </cell>
          <cell r="GJ185">
            <v>0</v>
          </cell>
          <cell r="GK185">
            <v>0</v>
          </cell>
        </row>
        <row r="186">
          <cell r="GA186">
            <v>0</v>
          </cell>
          <cell r="GB186">
            <v>0</v>
          </cell>
          <cell r="GC186">
            <v>0</v>
          </cell>
          <cell r="GD186">
            <v>0</v>
          </cell>
          <cell r="GE186">
            <v>0</v>
          </cell>
          <cell r="GF186">
            <v>0</v>
          </cell>
          <cell r="GG186">
            <v>0</v>
          </cell>
          <cell r="GH186">
            <v>0</v>
          </cell>
          <cell r="GI186">
            <v>0</v>
          </cell>
          <cell r="GJ186">
            <v>0</v>
          </cell>
          <cell r="GK186">
            <v>0</v>
          </cell>
        </row>
        <row r="187">
          <cell r="GA187">
            <v>0</v>
          </cell>
          <cell r="GB187">
            <v>0</v>
          </cell>
          <cell r="GC187">
            <v>0</v>
          </cell>
          <cell r="GD187">
            <v>0</v>
          </cell>
          <cell r="GE187">
            <v>0</v>
          </cell>
          <cell r="GF187">
            <v>0</v>
          </cell>
          <cell r="GG187">
            <v>0</v>
          </cell>
          <cell r="GH187">
            <v>0</v>
          </cell>
          <cell r="GI187">
            <v>0</v>
          </cell>
          <cell r="GJ187">
            <v>0</v>
          </cell>
          <cell r="GK187">
            <v>0</v>
          </cell>
        </row>
        <row r="188">
          <cell r="GA188">
            <v>0</v>
          </cell>
          <cell r="GB188">
            <v>0</v>
          </cell>
          <cell r="GC188">
            <v>0</v>
          </cell>
          <cell r="GD188">
            <v>0</v>
          </cell>
          <cell r="GE188">
            <v>0</v>
          </cell>
          <cell r="GF188">
            <v>0</v>
          </cell>
          <cell r="GG188">
            <v>0</v>
          </cell>
          <cell r="GH188">
            <v>0</v>
          </cell>
          <cell r="GI188">
            <v>0</v>
          </cell>
          <cell r="GJ188">
            <v>0</v>
          </cell>
          <cell r="GK188">
            <v>0</v>
          </cell>
        </row>
        <row r="189">
          <cell r="GA189">
            <v>0</v>
          </cell>
          <cell r="GB189">
            <v>0</v>
          </cell>
          <cell r="GC189">
            <v>0</v>
          </cell>
          <cell r="GD189">
            <v>0</v>
          </cell>
          <cell r="GE189">
            <v>0</v>
          </cell>
          <cell r="GF189">
            <v>0</v>
          </cell>
          <cell r="GG189">
            <v>0</v>
          </cell>
          <cell r="GH189">
            <v>0</v>
          </cell>
          <cell r="GI189">
            <v>0</v>
          </cell>
          <cell r="GJ189">
            <v>0</v>
          </cell>
          <cell r="GK189">
            <v>0</v>
          </cell>
        </row>
        <row r="190">
          <cell r="GA190">
            <v>0</v>
          </cell>
          <cell r="GB190">
            <v>0</v>
          </cell>
          <cell r="GC190">
            <v>0</v>
          </cell>
          <cell r="GD190">
            <v>0</v>
          </cell>
          <cell r="GE190">
            <v>0</v>
          </cell>
          <cell r="GF190">
            <v>0</v>
          </cell>
          <cell r="GG190">
            <v>0</v>
          </cell>
          <cell r="GH190">
            <v>0</v>
          </cell>
          <cell r="GI190">
            <v>0</v>
          </cell>
          <cell r="GJ190">
            <v>0</v>
          </cell>
          <cell r="GK190">
            <v>0</v>
          </cell>
        </row>
        <row r="191">
          <cell r="GA191">
            <v>0</v>
          </cell>
          <cell r="GB191">
            <v>0</v>
          </cell>
          <cell r="GC191">
            <v>0</v>
          </cell>
          <cell r="GD191">
            <v>0</v>
          </cell>
          <cell r="GE191">
            <v>0</v>
          </cell>
          <cell r="GF191">
            <v>0</v>
          </cell>
          <cell r="GG191">
            <v>0</v>
          </cell>
          <cell r="GH191">
            <v>0</v>
          </cell>
          <cell r="GI191">
            <v>0</v>
          </cell>
          <cell r="GJ191">
            <v>0</v>
          </cell>
          <cell r="GK191">
            <v>0</v>
          </cell>
        </row>
        <row r="192">
          <cell r="GA192">
            <v>0</v>
          </cell>
          <cell r="GB192">
            <v>0</v>
          </cell>
          <cell r="GC192">
            <v>0</v>
          </cell>
          <cell r="GD192">
            <v>0</v>
          </cell>
          <cell r="GE192">
            <v>0</v>
          </cell>
          <cell r="GF192">
            <v>0</v>
          </cell>
          <cell r="GG192">
            <v>0</v>
          </cell>
          <cell r="GH192">
            <v>0</v>
          </cell>
          <cell r="GI192">
            <v>0</v>
          </cell>
          <cell r="GJ192">
            <v>0</v>
          </cell>
          <cell r="GK192">
            <v>0</v>
          </cell>
        </row>
        <row r="193">
          <cell r="GA193">
            <v>0</v>
          </cell>
          <cell r="GB193">
            <v>0</v>
          </cell>
          <cell r="GC193">
            <v>0</v>
          </cell>
          <cell r="GD193">
            <v>0</v>
          </cell>
          <cell r="GE193">
            <v>0</v>
          </cell>
          <cell r="GF193">
            <v>0</v>
          </cell>
          <cell r="GG193">
            <v>0</v>
          </cell>
          <cell r="GH193">
            <v>0</v>
          </cell>
          <cell r="GI193">
            <v>0</v>
          </cell>
          <cell r="GJ193">
            <v>0</v>
          </cell>
          <cell r="GK193">
            <v>0</v>
          </cell>
        </row>
        <row r="194">
          <cell r="GA194">
            <v>0</v>
          </cell>
          <cell r="GB194">
            <v>0</v>
          </cell>
          <cell r="GC194">
            <v>0</v>
          </cell>
          <cell r="GD194">
            <v>0</v>
          </cell>
          <cell r="GE194">
            <v>0</v>
          </cell>
          <cell r="GF194">
            <v>0</v>
          </cell>
          <cell r="GG194">
            <v>0</v>
          </cell>
          <cell r="GH194">
            <v>0</v>
          </cell>
          <cell r="GI194">
            <v>0</v>
          </cell>
          <cell r="GJ194">
            <v>0</v>
          </cell>
          <cell r="GK194">
            <v>0</v>
          </cell>
        </row>
        <row r="195">
          <cell r="GA195">
            <v>0</v>
          </cell>
          <cell r="GB195">
            <v>0</v>
          </cell>
          <cell r="GC195">
            <v>0</v>
          </cell>
          <cell r="GD195">
            <v>0</v>
          </cell>
          <cell r="GE195">
            <v>0</v>
          </cell>
          <cell r="GF195">
            <v>0</v>
          </cell>
          <cell r="GG195">
            <v>0</v>
          </cell>
          <cell r="GH195">
            <v>0</v>
          </cell>
          <cell r="GI195">
            <v>0</v>
          </cell>
          <cell r="GJ195">
            <v>0</v>
          </cell>
          <cell r="GK195">
            <v>0</v>
          </cell>
        </row>
        <row r="196">
          <cell r="GA196">
            <v>0</v>
          </cell>
          <cell r="GB196">
            <v>0</v>
          </cell>
          <cell r="GC196">
            <v>0</v>
          </cell>
          <cell r="GD196">
            <v>0</v>
          </cell>
          <cell r="GE196">
            <v>0</v>
          </cell>
          <cell r="GF196">
            <v>0</v>
          </cell>
          <cell r="GG196">
            <v>0</v>
          </cell>
          <cell r="GH196">
            <v>0</v>
          </cell>
          <cell r="GI196">
            <v>0</v>
          </cell>
          <cell r="GJ196">
            <v>0</v>
          </cell>
          <cell r="GK196">
            <v>0</v>
          </cell>
        </row>
        <row r="197">
          <cell r="GA197">
            <v>0</v>
          </cell>
          <cell r="GB197">
            <v>0</v>
          </cell>
          <cell r="GC197">
            <v>0</v>
          </cell>
          <cell r="GD197">
            <v>0</v>
          </cell>
          <cell r="GE197">
            <v>0</v>
          </cell>
          <cell r="GF197">
            <v>0</v>
          </cell>
          <cell r="GG197">
            <v>0</v>
          </cell>
          <cell r="GH197">
            <v>0</v>
          </cell>
          <cell r="GI197">
            <v>0</v>
          </cell>
          <cell r="GJ197">
            <v>0</v>
          </cell>
          <cell r="GK197">
            <v>0</v>
          </cell>
        </row>
        <row r="198">
          <cell r="GA198">
            <v>0</v>
          </cell>
          <cell r="GB198">
            <v>0</v>
          </cell>
          <cell r="GC198">
            <v>0</v>
          </cell>
          <cell r="GD198">
            <v>0</v>
          </cell>
          <cell r="GE198">
            <v>0</v>
          </cell>
          <cell r="GF198">
            <v>0</v>
          </cell>
          <cell r="GG198">
            <v>0</v>
          </cell>
          <cell r="GH198">
            <v>0</v>
          </cell>
          <cell r="GI198">
            <v>0</v>
          </cell>
          <cell r="GJ198">
            <v>0</v>
          </cell>
          <cell r="GK198">
            <v>0</v>
          </cell>
        </row>
        <row r="199">
          <cell r="GA199">
            <v>0</v>
          </cell>
          <cell r="GB199">
            <v>0</v>
          </cell>
          <cell r="GC199">
            <v>0</v>
          </cell>
          <cell r="GD199">
            <v>0</v>
          </cell>
          <cell r="GE199">
            <v>0</v>
          </cell>
          <cell r="GF199">
            <v>0</v>
          </cell>
          <cell r="GG199">
            <v>0</v>
          </cell>
          <cell r="GH199">
            <v>0</v>
          </cell>
          <cell r="GI199">
            <v>0</v>
          </cell>
          <cell r="GJ199">
            <v>0</v>
          </cell>
          <cell r="GK199">
            <v>0</v>
          </cell>
        </row>
        <row r="200">
          <cell r="GA200">
            <v>0</v>
          </cell>
          <cell r="GB200">
            <v>0</v>
          </cell>
          <cell r="GC200">
            <v>0</v>
          </cell>
          <cell r="GD200">
            <v>0</v>
          </cell>
          <cell r="GE200">
            <v>0</v>
          </cell>
          <cell r="GF200">
            <v>0</v>
          </cell>
          <cell r="GG200">
            <v>0</v>
          </cell>
          <cell r="GH200">
            <v>0</v>
          </cell>
          <cell r="GI200">
            <v>0</v>
          </cell>
          <cell r="GJ200">
            <v>0</v>
          </cell>
          <cell r="GK200">
            <v>0</v>
          </cell>
        </row>
        <row r="201">
          <cell r="GA201">
            <v>0</v>
          </cell>
          <cell r="GB201">
            <v>0</v>
          </cell>
          <cell r="GC201">
            <v>0</v>
          </cell>
          <cell r="GD201">
            <v>0</v>
          </cell>
          <cell r="GE201">
            <v>0</v>
          </cell>
          <cell r="GF201">
            <v>0</v>
          </cell>
          <cell r="GG201">
            <v>0</v>
          </cell>
          <cell r="GH201">
            <v>0</v>
          </cell>
          <cell r="GI201">
            <v>0</v>
          </cell>
          <cell r="GJ201">
            <v>0</v>
          </cell>
          <cell r="GK201">
            <v>0</v>
          </cell>
        </row>
        <row r="202">
          <cell r="GA202">
            <v>0</v>
          </cell>
          <cell r="GB202">
            <v>0</v>
          </cell>
          <cell r="GC202">
            <v>0</v>
          </cell>
          <cell r="GD202">
            <v>0</v>
          </cell>
          <cell r="GE202">
            <v>0</v>
          </cell>
          <cell r="GF202">
            <v>0</v>
          </cell>
          <cell r="GG202">
            <v>0</v>
          </cell>
          <cell r="GH202">
            <v>0</v>
          </cell>
          <cell r="GI202">
            <v>0</v>
          </cell>
          <cell r="GJ202">
            <v>0</v>
          </cell>
          <cell r="GK202">
            <v>0</v>
          </cell>
        </row>
        <row r="203">
          <cell r="GA203">
            <v>0</v>
          </cell>
          <cell r="GB203">
            <v>0</v>
          </cell>
          <cell r="GC203">
            <v>0</v>
          </cell>
          <cell r="GD203">
            <v>0</v>
          </cell>
          <cell r="GE203">
            <v>0</v>
          </cell>
          <cell r="GF203">
            <v>0</v>
          </cell>
          <cell r="GG203">
            <v>0</v>
          </cell>
          <cell r="GH203">
            <v>0</v>
          </cell>
          <cell r="GI203">
            <v>0</v>
          </cell>
          <cell r="GJ203">
            <v>0</v>
          </cell>
          <cell r="GK203">
            <v>0</v>
          </cell>
        </row>
        <row r="204">
          <cell r="GA204">
            <v>0</v>
          </cell>
          <cell r="GB204">
            <v>0</v>
          </cell>
          <cell r="GC204">
            <v>0</v>
          </cell>
          <cell r="GD204">
            <v>0</v>
          </cell>
          <cell r="GE204">
            <v>0</v>
          </cell>
          <cell r="GF204">
            <v>0</v>
          </cell>
          <cell r="GG204">
            <v>0</v>
          </cell>
          <cell r="GH204">
            <v>0</v>
          </cell>
          <cell r="GI204">
            <v>0</v>
          </cell>
          <cell r="GJ204">
            <v>0</v>
          </cell>
          <cell r="GK204">
            <v>0</v>
          </cell>
        </row>
        <row r="205">
          <cell r="GA205">
            <v>0</v>
          </cell>
          <cell r="GB205">
            <v>0</v>
          </cell>
          <cell r="GC205">
            <v>0</v>
          </cell>
          <cell r="GD205">
            <v>0</v>
          </cell>
          <cell r="GE205">
            <v>0</v>
          </cell>
          <cell r="GF205">
            <v>0</v>
          </cell>
          <cell r="GG205">
            <v>0</v>
          </cell>
          <cell r="GH205">
            <v>0</v>
          </cell>
          <cell r="GI205">
            <v>0</v>
          </cell>
          <cell r="GJ205">
            <v>0</v>
          </cell>
          <cell r="GK205">
            <v>0</v>
          </cell>
        </row>
        <row r="206">
          <cell r="GA206">
            <v>0</v>
          </cell>
          <cell r="GB206">
            <v>0</v>
          </cell>
          <cell r="GC206">
            <v>0</v>
          </cell>
          <cell r="GD206">
            <v>0</v>
          </cell>
          <cell r="GE206">
            <v>0</v>
          </cell>
          <cell r="GF206">
            <v>0</v>
          </cell>
          <cell r="GG206">
            <v>0</v>
          </cell>
          <cell r="GH206">
            <v>0</v>
          </cell>
          <cell r="GI206">
            <v>0</v>
          </cell>
          <cell r="GJ206">
            <v>0</v>
          </cell>
          <cell r="GK206">
            <v>0</v>
          </cell>
        </row>
        <row r="207">
          <cell r="GA207">
            <v>0</v>
          </cell>
          <cell r="GB207">
            <v>0</v>
          </cell>
          <cell r="GC207">
            <v>0</v>
          </cell>
          <cell r="GD207">
            <v>0</v>
          </cell>
          <cell r="GE207">
            <v>0</v>
          </cell>
          <cell r="GF207">
            <v>0</v>
          </cell>
          <cell r="GG207">
            <v>0</v>
          </cell>
          <cell r="GH207">
            <v>0</v>
          </cell>
          <cell r="GI207">
            <v>0</v>
          </cell>
          <cell r="GJ207">
            <v>0</v>
          </cell>
          <cell r="GK207">
            <v>0</v>
          </cell>
        </row>
        <row r="208">
          <cell r="GA208">
            <v>0</v>
          </cell>
          <cell r="GB208">
            <v>0</v>
          </cell>
          <cell r="GC208">
            <v>0</v>
          </cell>
          <cell r="GD208">
            <v>0</v>
          </cell>
          <cell r="GE208">
            <v>0</v>
          </cell>
          <cell r="GF208">
            <v>0</v>
          </cell>
          <cell r="GG208">
            <v>0</v>
          </cell>
          <cell r="GH208">
            <v>0</v>
          </cell>
          <cell r="GI208">
            <v>0</v>
          </cell>
          <cell r="GJ208">
            <v>0</v>
          </cell>
          <cell r="GK208">
            <v>0</v>
          </cell>
        </row>
        <row r="209">
          <cell r="GA209">
            <v>0</v>
          </cell>
          <cell r="GB209">
            <v>0</v>
          </cell>
          <cell r="GC209">
            <v>0</v>
          </cell>
          <cell r="GD209">
            <v>0</v>
          </cell>
          <cell r="GE209">
            <v>0</v>
          </cell>
          <cell r="GF209">
            <v>0</v>
          </cell>
          <cell r="GG209">
            <v>0</v>
          </cell>
          <cell r="GH209">
            <v>0</v>
          </cell>
          <cell r="GI209">
            <v>0</v>
          </cell>
          <cell r="GJ209">
            <v>0</v>
          </cell>
          <cell r="GK209">
            <v>0</v>
          </cell>
        </row>
        <row r="210">
          <cell r="GA210">
            <v>0</v>
          </cell>
          <cell r="GB210">
            <v>0</v>
          </cell>
          <cell r="GC210">
            <v>0</v>
          </cell>
          <cell r="GD210">
            <v>0</v>
          </cell>
          <cell r="GE210">
            <v>0</v>
          </cell>
          <cell r="GF210">
            <v>0</v>
          </cell>
          <cell r="GG210">
            <v>0</v>
          </cell>
          <cell r="GH210">
            <v>0</v>
          </cell>
          <cell r="GI210">
            <v>0</v>
          </cell>
          <cell r="GJ210">
            <v>0</v>
          </cell>
          <cell r="GK210">
            <v>0</v>
          </cell>
        </row>
        <row r="211">
          <cell r="GA211">
            <v>0</v>
          </cell>
          <cell r="GB211">
            <v>0</v>
          </cell>
          <cell r="GC211">
            <v>0</v>
          </cell>
          <cell r="GD211">
            <v>0</v>
          </cell>
          <cell r="GE211">
            <v>0</v>
          </cell>
          <cell r="GF211">
            <v>0</v>
          </cell>
          <cell r="GG211">
            <v>0</v>
          </cell>
          <cell r="GH211">
            <v>0</v>
          </cell>
          <cell r="GI211">
            <v>0</v>
          </cell>
          <cell r="GJ211">
            <v>0</v>
          </cell>
          <cell r="GK211">
            <v>0</v>
          </cell>
        </row>
        <row r="212">
          <cell r="GA212">
            <v>0</v>
          </cell>
          <cell r="GB212">
            <v>0</v>
          </cell>
          <cell r="GC212">
            <v>0</v>
          </cell>
          <cell r="GD212">
            <v>0</v>
          </cell>
          <cell r="GE212">
            <v>0</v>
          </cell>
          <cell r="GF212">
            <v>0</v>
          </cell>
          <cell r="GG212">
            <v>0</v>
          </cell>
          <cell r="GH212">
            <v>0</v>
          </cell>
          <cell r="GI212">
            <v>0</v>
          </cell>
          <cell r="GJ212">
            <v>0</v>
          </cell>
          <cell r="GK212">
            <v>0</v>
          </cell>
        </row>
        <row r="213">
          <cell r="GA213">
            <v>0</v>
          </cell>
          <cell r="GB213">
            <v>0</v>
          </cell>
          <cell r="GC213">
            <v>0</v>
          </cell>
          <cell r="GD213">
            <v>0</v>
          </cell>
          <cell r="GE213">
            <v>0</v>
          </cell>
          <cell r="GF213">
            <v>0</v>
          </cell>
          <cell r="GG213">
            <v>0</v>
          </cell>
          <cell r="GH213">
            <v>0</v>
          </cell>
          <cell r="GI213">
            <v>0</v>
          </cell>
          <cell r="GJ213">
            <v>0</v>
          </cell>
          <cell r="GK213">
            <v>0</v>
          </cell>
        </row>
        <row r="214">
          <cell r="GA214">
            <v>0</v>
          </cell>
          <cell r="GB214">
            <v>0</v>
          </cell>
          <cell r="GC214">
            <v>0</v>
          </cell>
          <cell r="GD214">
            <v>0</v>
          </cell>
          <cell r="GE214">
            <v>0</v>
          </cell>
          <cell r="GF214">
            <v>0</v>
          </cell>
          <cell r="GG214">
            <v>0</v>
          </cell>
          <cell r="GH214">
            <v>0</v>
          </cell>
          <cell r="GI214">
            <v>0</v>
          </cell>
          <cell r="GJ214">
            <v>0</v>
          </cell>
          <cell r="GK214">
            <v>0</v>
          </cell>
        </row>
        <row r="215">
          <cell r="GA215">
            <v>0</v>
          </cell>
          <cell r="GB215">
            <v>0</v>
          </cell>
          <cell r="GC215">
            <v>0</v>
          </cell>
          <cell r="GD215">
            <v>0</v>
          </cell>
          <cell r="GE215">
            <v>0</v>
          </cell>
          <cell r="GF215">
            <v>0</v>
          </cell>
          <cell r="GG215">
            <v>0</v>
          </cell>
          <cell r="GH215">
            <v>0</v>
          </cell>
          <cell r="GI215">
            <v>0</v>
          </cell>
          <cell r="GJ215">
            <v>0</v>
          </cell>
          <cell r="GK215">
            <v>0</v>
          </cell>
        </row>
        <row r="216">
          <cell r="GA216">
            <v>0</v>
          </cell>
          <cell r="GB216">
            <v>0</v>
          </cell>
          <cell r="GC216">
            <v>0</v>
          </cell>
          <cell r="GD216">
            <v>0</v>
          </cell>
          <cell r="GE216">
            <v>0</v>
          </cell>
          <cell r="GF216">
            <v>0</v>
          </cell>
          <cell r="GG216">
            <v>0</v>
          </cell>
          <cell r="GH216">
            <v>0</v>
          </cell>
          <cell r="GI216">
            <v>0</v>
          </cell>
          <cell r="GJ216">
            <v>0</v>
          </cell>
          <cell r="GK216">
            <v>0</v>
          </cell>
        </row>
        <row r="217">
          <cell r="GA217">
            <v>0</v>
          </cell>
          <cell r="GB217">
            <v>0</v>
          </cell>
          <cell r="GC217">
            <v>0</v>
          </cell>
          <cell r="GD217">
            <v>0</v>
          </cell>
          <cell r="GE217">
            <v>0</v>
          </cell>
          <cell r="GF217">
            <v>0</v>
          </cell>
          <cell r="GG217">
            <v>0</v>
          </cell>
          <cell r="GH217">
            <v>0</v>
          </cell>
          <cell r="GI217">
            <v>0</v>
          </cell>
          <cell r="GJ217">
            <v>0</v>
          </cell>
          <cell r="GK217">
            <v>0</v>
          </cell>
        </row>
        <row r="218">
          <cell r="GA218">
            <v>0</v>
          </cell>
          <cell r="GB218">
            <v>0</v>
          </cell>
          <cell r="GC218">
            <v>0</v>
          </cell>
          <cell r="GD218">
            <v>0</v>
          </cell>
          <cell r="GE218">
            <v>0</v>
          </cell>
          <cell r="GF218">
            <v>0</v>
          </cell>
          <cell r="GG218">
            <v>0</v>
          </cell>
          <cell r="GH218">
            <v>0</v>
          </cell>
          <cell r="GI218">
            <v>0</v>
          </cell>
          <cell r="GJ218">
            <v>0</v>
          </cell>
          <cell r="GK218">
            <v>0</v>
          </cell>
        </row>
        <row r="219">
          <cell r="GA219">
            <v>0</v>
          </cell>
          <cell r="GB219">
            <v>0</v>
          </cell>
          <cell r="GC219">
            <v>0</v>
          </cell>
          <cell r="GD219">
            <v>0</v>
          </cell>
          <cell r="GE219">
            <v>0</v>
          </cell>
          <cell r="GF219">
            <v>0</v>
          </cell>
          <cell r="GG219">
            <v>0</v>
          </cell>
          <cell r="GH219">
            <v>0</v>
          </cell>
          <cell r="GI219">
            <v>0</v>
          </cell>
          <cell r="GJ219">
            <v>0</v>
          </cell>
          <cell r="GK219">
            <v>0</v>
          </cell>
        </row>
        <row r="220">
          <cell r="GA220">
            <v>0</v>
          </cell>
          <cell r="GB220">
            <v>0</v>
          </cell>
          <cell r="GC220">
            <v>0</v>
          </cell>
          <cell r="GD220">
            <v>0</v>
          </cell>
          <cell r="GE220">
            <v>0</v>
          </cell>
          <cell r="GF220">
            <v>0</v>
          </cell>
          <cell r="GG220">
            <v>0</v>
          </cell>
          <cell r="GH220">
            <v>0</v>
          </cell>
          <cell r="GI220">
            <v>0</v>
          </cell>
          <cell r="GJ220">
            <v>0</v>
          </cell>
          <cell r="GK220">
            <v>0</v>
          </cell>
        </row>
        <row r="221">
          <cell r="GA221">
            <v>0</v>
          </cell>
          <cell r="GB221">
            <v>0</v>
          </cell>
          <cell r="GC221">
            <v>0</v>
          </cell>
          <cell r="GD221">
            <v>0</v>
          </cell>
          <cell r="GE221">
            <v>0</v>
          </cell>
          <cell r="GF221">
            <v>0</v>
          </cell>
          <cell r="GG221">
            <v>0</v>
          </cell>
          <cell r="GH221">
            <v>0</v>
          </cell>
          <cell r="GI221">
            <v>0</v>
          </cell>
          <cell r="GJ221">
            <v>0</v>
          </cell>
          <cell r="GK221">
            <v>0</v>
          </cell>
        </row>
        <row r="222">
          <cell r="GA222">
            <v>0</v>
          </cell>
          <cell r="GB222">
            <v>0</v>
          </cell>
          <cell r="GC222">
            <v>0</v>
          </cell>
          <cell r="GD222">
            <v>0</v>
          </cell>
          <cell r="GE222">
            <v>0</v>
          </cell>
          <cell r="GF222">
            <v>0</v>
          </cell>
          <cell r="GG222">
            <v>0</v>
          </cell>
          <cell r="GH222">
            <v>0</v>
          </cell>
          <cell r="GI222">
            <v>0</v>
          </cell>
          <cell r="GJ222">
            <v>0</v>
          </cell>
          <cell r="GK222">
            <v>0</v>
          </cell>
        </row>
        <row r="223">
          <cell r="GA223">
            <v>0</v>
          </cell>
          <cell r="GB223">
            <v>0</v>
          </cell>
          <cell r="GC223">
            <v>0</v>
          </cell>
          <cell r="GD223">
            <v>0</v>
          </cell>
          <cell r="GE223">
            <v>0</v>
          </cell>
          <cell r="GF223">
            <v>0</v>
          </cell>
          <cell r="GG223">
            <v>0</v>
          </cell>
          <cell r="GH223">
            <v>0</v>
          </cell>
          <cell r="GI223">
            <v>0</v>
          </cell>
          <cell r="GJ223">
            <v>0</v>
          </cell>
          <cell r="GK223">
            <v>0</v>
          </cell>
        </row>
        <row r="224">
          <cell r="GA224">
            <v>0</v>
          </cell>
          <cell r="GB224">
            <v>0</v>
          </cell>
          <cell r="GC224">
            <v>0</v>
          </cell>
          <cell r="GD224">
            <v>0</v>
          </cell>
          <cell r="GE224">
            <v>0</v>
          </cell>
          <cell r="GF224">
            <v>0</v>
          </cell>
          <cell r="GG224">
            <v>0</v>
          </cell>
          <cell r="GH224">
            <v>0</v>
          </cell>
          <cell r="GI224">
            <v>0</v>
          </cell>
          <cell r="GJ224">
            <v>0</v>
          </cell>
          <cell r="GK224">
            <v>0</v>
          </cell>
        </row>
        <row r="225">
          <cell r="GA225">
            <v>0</v>
          </cell>
          <cell r="GB225">
            <v>0</v>
          </cell>
          <cell r="GC225">
            <v>0</v>
          </cell>
          <cell r="GD225">
            <v>0</v>
          </cell>
          <cell r="GE225">
            <v>0</v>
          </cell>
          <cell r="GF225">
            <v>0</v>
          </cell>
          <cell r="GG225">
            <v>0</v>
          </cell>
          <cell r="GH225">
            <v>0</v>
          </cell>
          <cell r="GI225">
            <v>0</v>
          </cell>
          <cell r="GJ225">
            <v>0</v>
          </cell>
          <cell r="GK225">
            <v>0</v>
          </cell>
        </row>
        <row r="226">
          <cell r="GA226">
            <v>0</v>
          </cell>
          <cell r="GB226">
            <v>0</v>
          </cell>
          <cell r="GC226">
            <v>0</v>
          </cell>
          <cell r="GD226">
            <v>0</v>
          </cell>
          <cell r="GE226">
            <v>0</v>
          </cell>
          <cell r="GF226">
            <v>0</v>
          </cell>
          <cell r="GG226">
            <v>0</v>
          </cell>
          <cell r="GH226">
            <v>0</v>
          </cell>
          <cell r="GI226">
            <v>0</v>
          </cell>
          <cell r="GJ226">
            <v>0</v>
          </cell>
          <cell r="GK226">
            <v>0</v>
          </cell>
        </row>
        <row r="227">
          <cell r="GA227">
            <v>0</v>
          </cell>
          <cell r="GB227">
            <v>0</v>
          </cell>
          <cell r="GC227">
            <v>0</v>
          </cell>
          <cell r="GD227">
            <v>0</v>
          </cell>
          <cell r="GE227">
            <v>0</v>
          </cell>
          <cell r="GF227">
            <v>0</v>
          </cell>
          <cell r="GG227">
            <v>0</v>
          </cell>
          <cell r="GH227">
            <v>0</v>
          </cell>
          <cell r="GI227">
            <v>0</v>
          </cell>
          <cell r="GJ227">
            <v>0</v>
          </cell>
          <cell r="GK227">
            <v>0</v>
          </cell>
        </row>
        <row r="228">
          <cell r="GA228">
            <v>0</v>
          </cell>
          <cell r="GB228">
            <v>0</v>
          </cell>
          <cell r="GC228">
            <v>0</v>
          </cell>
          <cell r="GD228">
            <v>0</v>
          </cell>
          <cell r="GE228">
            <v>0</v>
          </cell>
          <cell r="GF228">
            <v>0</v>
          </cell>
          <cell r="GG228">
            <v>0</v>
          </cell>
          <cell r="GH228">
            <v>0</v>
          </cell>
          <cell r="GI228">
            <v>0</v>
          </cell>
          <cell r="GJ228">
            <v>0</v>
          </cell>
          <cell r="GK228">
            <v>0</v>
          </cell>
        </row>
        <row r="229">
          <cell r="GA229">
            <v>0</v>
          </cell>
          <cell r="GB229">
            <v>0</v>
          </cell>
          <cell r="GC229">
            <v>0</v>
          </cell>
          <cell r="GD229">
            <v>0</v>
          </cell>
          <cell r="GE229">
            <v>0</v>
          </cell>
          <cell r="GF229">
            <v>0</v>
          </cell>
          <cell r="GG229">
            <v>0</v>
          </cell>
          <cell r="GH229">
            <v>0</v>
          </cell>
          <cell r="GI229">
            <v>0</v>
          </cell>
          <cell r="GJ229">
            <v>0</v>
          </cell>
          <cell r="GK229">
            <v>0</v>
          </cell>
        </row>
        <row r="230">
          <cell r="GA230">
            <v>0</v>
          </cell>
          <cell r="GB230">
            <v>0</v>
          </cell>
          <cell r="GC230">
            <v>0</v>
          </cell>
          <cell r="GD230">
            <v>0</v>
          </cell>
          <cell r="GE230">
            <v>0</v>
          </cell>
          <cell r="GF230">
            <v>0</v>
          </cell>
          <cell r="GG230">
            <v>0</v>
          </cell>
          <cell r="GH230">
            <v>0</v>
          </cell>
          <cell r="GI230">
            <v>0</v>
          </cell>
          <cell r="GJ230">
            <v>0</v>
          </cell>
          <cell r="GK230">
            <v>0</v>
          </cell>
        </row>
        <row r="231">
          <cell r="GA231">
            <v>0</v>
          </cell>
          <cell r="GB231">
            <v>0</v>
          </cell>
          <cell r="GC231">
            <v>0</v>
          </cell>
          <cell r="GD231">
            <v>0</v>
          </cell>
          <cell r="GE231">
            <v>0</v>
          </cell>
          <cell r="GF231">
            <v>0</v>
          </cell>
          <cell r="GG231">
            <v>0</v>
          </cell>
          <cell r="GH231">
            <v>0</v>
          </cell>
          <cell r="GI231">
            <v>0</v>
          </cell>
          <cell r="GJ231">
            <v>0</v>
          </cell>
          <cell r="GK231">
            <v>0</v>
          </cell>
        </row>
        <row r="232">
          <cell r="GA232">
            <v>0</v>
          </cell>
          <cell r="GB232">
            <v>0</v>
          </cell>
          <cell r="GC232">
            <v>0</v>
          </cell>
          <cell r="GD232">
            <v>0</v>
          </cell>
          <cell r="GE232">
            <v>0</v>
          </cell>
          <cell r="GF232">
            <v>0</v>
          </cell>
          <cell r="GG232">
            <v>0</v>
          </cell>
          <cell r="GH232">
            <v>0</v>
          </cell>
          <cell r="GI232">
            <v>0</v>
          </cell>
          <cell r="GJ232">
            <v>0</v>
          </cell>
          <cell r="GK232">
            <v>0</v>
          </cell>
        </row>
        <row r="233">
          <cell r="GA233">
            <v>0</v>
          </cell>
          <cell r="GB233">
            <v>0</v>
          </cell>
          <cell r="GC233">
            <v>0</v>
          </cell>
          <cell r="GD233">
            <v>0</v>
          </cell>
          <cell r="GE233">
            <v>0</v>
          </cell>
          <cell r="GF233">
            <v>0</v>
          </cell>
          <cell r="GG233">
            <v>0</v>
          </cell>
          <cell r="GH233">
            <v>0</v>
          </cell>
          <cell r="GI233">
            <v>0</v>
          </cell>
          <cell r="GJ233">
            <v>0</v>
          </cell>
          <cell r="GK233">
            <v>0</v>
          </cell>
        </row>
        <row r="234">
          <cell r="GA234">
            <v>0</v>
          </cell>
          <cell r="GB234">
            <v>0</v>
          </cell>
          <cell r="GC234">
            <v>0</v>
          </cell>
          <cell r="GD234">
            <v>0</v>
          </cell>
          <cell r="GE234">
            <v>0</v>
          </cell>
          <cell r="GF234">
            <v>0</v>
          </cell>
          <cell r="GG234">
            <v>0</v>
          </cell>
          <cell r="GH234">
            <v>0</v>
          </cell>
          <cell r="GI234">
            <v>0</v>
          </cell>
          <cell r="GJ234">
            <v>0</v>
          </cell>
          <cell r="GK234">
            <v>0</v>
          </cell>
        </row>
        <row r="235">
          <cell r="GA235">
            <v>0</v>
          </cell>
          <cell r="GB235">
            <v>0</v>
          </cell>
          <cell r="GC235">
            <v>0</v>
          </cell>
          <cell r="GD235">
            <v>0</v>
          </cell>
          <cell r="GE235">
            <v>0</v>
          </cell>
          <cell r="GF235">
            <v>0</v>
          </cell>
          <cell r="GG235">
            <v>0</v>
          </cell>
          <cell r="GH235">
            <v>0</v>
          </cell>
          <cell r="GI235">
            <v>0</v>
          </cell>
          <cell r="GJ235">
            <v>0</v>
          </cell>
          <cell r="GK235">
            <v>0</v>
          </cell>
        </row>
        <row r="236">
          <cell r="GA236">
            <v>0</v>
          </cell>
          <cell r="GB236">
            <v>0</v>
          </cell>
          <cell r="GC236">
            <v>0</v>
          </cell>
          <cell r="GD236">
            <v>0</v>
          </cell>
          <cell r="GE236">
            <v>0</v>
          </cell>
          <cell r="GF236">
            <v>0</v>
          </cell>
          <cell r="GG236">
            <v>0</v>
          </cell>
          <cell r="GH236">
            <v>0</v>
          </cell>
          <cell r="GI236">
            <v>0</v>
          </cell>
          <cell r="GJ236">
            <v>0</v>
          </cell>
          <cell r="GK236">
            <v>0</v>
          </cell>
        </row>
        <row r="237">
          <cell r="GA237">
            <v>0</v>
          </cell>
          <cell r="GB237">
            <v>0</v>
          </cell>
          <cell r="GC237">
            <v>0</v>
          </cell>
          <cell r="GD237">
            <v>0</v>
          </cell>
          <cell r="GE237">
            <v>0</v>
          </cell>
          <cell r="GF237">
            <v>0</v>
          </cell>
          <cell r="GG237">
            <v>0</v>
          </cell>
          <cell r="GH237">
            <v>0</v>
          </cell>
          <cell r="GI237">
            <v>0</v>
          </cell>
          <cell r="GJ237">
            <v>0</v>
          </cell>
          <cell r="GK237">
            <v>0</v>
          </cell>
        </row>
        <row r="238">
          <cell r="GA238">
            <v>0</v>
          </cell>
          <cell r="GB238">
            <v>0</v>
          </cell>
          <cell r="GC238">
            <v>0</v>
          </cell>
          <cell r="GD238">
            <v>0</v>
          </cell>
          <cell r="GE238">
            <v>0</v>
          </cell>
          <cell r="GF238">
            <v>0</v>
          </cell>
          <cell r="GG238">
            <v>0</v>
          </cell>
          <cell r="GH238">
            <v>0</v>
          </cell>
          <cell r="GI238">
            <v>0</v>
          </cell>
          <cell r="GJ238">
            <v>0</v>
          </cell>
          <cell r="GK238">
            <v>0</v>
          </cell>
        </row>
        <row r="239">
          <cell r="GA239">
            <v>0</v>
          </cell>
          <cell r="GB239">
            <v>0</v>
          </cell>
          <cell r="GC239">
            <v>0</v>
          </cell>
          <cell r="GD239">
            <v>0</v>
          </cell>
          <cell r="GE239">
            <v>0</v>
          </cell>
          <cell r="GF239">
            <v>0</v>
          </cell>
          <cell r="GG239">
            <v>0</v>
          </cell>
          <cell r="GH239">
            <v>0</v>
          </cell>
          <cell r="GI239">
            <v>0</v>
          </cell>
          <cell r="GJ239">
            <v>0</v>
          </cell>
          <cell r="GK239">
            <v>0</v>
          </cell>
        </row>
        <row r="240">
          <cell r="GA240">
            <v>0</v>
          </cell>
          <cell r="GB240">
            <v>0</v>
          </cell>
          <cell r="GC240">
            <v>0</v>
          </cell>
          <cell r="GD240">
            <v>0</v>
          </cell>
          <cell r="GE240">
            <v>0</v>
          </cell>
          <cell r="GF240">
            <v>0</v>
          </cell>
          <cell r="GG240">
            <v>0</v>
          </cell>
          <cell r="GH240">
            <v>0</v>
          </cell>
          <cell r="GI240">
            <v>0</v>
          </cell>
          <cell r="GJ240">
            <v>0</v>
          </cell>
          <cell r="GK240">
            <v>0</v>
          </cell>
        </row>
        <row r="241">
          <cell r="GA241">
            <v>0</v>
          </cell>
          <cell r="GB241">
            <v>0</v>
          </cell>
          <cell r="GC241">
            <v>0</v>
          </cell>
          <cell r="GD241">
            <v>0</v>
          </cell>
          <cell r="GE241">
            <v>0</v>
          </cell>
          <cell r="GF241">
            <v>0</v>
          </cell>
          <cell r="GG241">
            <v>0</v>
          </cell>
          <cell r="GH241">
            <v>0</v>
          </cell>
          <cell r="GI241">
            <v>0</v>
          </cell>
          <cell r="GJ241">
            <v>0</v>
          </cell>
          <cell r="GK241">
            <v>0</v>
          </cell>
        </row>
        <row r="242">
          <cell r="GA242">
            <v>0</v>
          </cell>
          <cell r="GB242">
            <v>0</v>
          </cell>
          <cell r="GC242">
            <v>0</v>
          </cell>
          <cell r="GD242">
            <v>0</v>
          </cell>
          <cell r="GE242">
            <v>0</v>
          </cell>
          <cell r="GF242">
            <v>0</v>
          </cell>
          <cell r="GG242">
            <v>0</v>
          </cell>
          <cell r="GH242">
            <v>0</v>
          </cell>
          <cell r="GI242">
            <v>0</v>
          </cell>
          <cell r="GJ242">
            <v>0</v>
          </cell>
          <cell r="GK242">
            <v>0</v>
          </cell>
        </row>
        <row r="243">
          <cell r="GA243">
            <v>0</v>
          </cell>
          <cell r="GB243">
            <v>0</v>
          </cell>
          <cell r="GC243">
            <v>0</v>
          </cell>
          <cell r="GD243">
            <v>0</v>
          </cell>
          <cell r="GE243">
            <v>0</v>
          </cell>
          <cell r="GF243">
            <v>0</v>
          </cell>
          <cell r="GG243">
            <v>0</v>
          </cell>
          <cell r="GH243">
            <v>0</v>
          </cell>
          <cell r="GI243">
            <v>0</v>
          </cell>
          <cell r="GJ243">
            <v>0</v>
          </cell>
          <cell r="GK243">
            <v>0</v>
          </cell>
        </row>
        <row r="244">
          <cell r="GA244">
            <v>0</v>
          </cell>
          <cell r="GB244">
            <v>0</v>
          </cell>
          <cell r="GC244">
            <v>0</v>
          </cell>
          <cell r="GD244">
            <v>0</v>
          </cell>
          <cell r="GE244">
            <v>0</v>
          </cell>
          <cell r="GF244">
            <v>0</v>
          </cell>
          <cell r="GG244">
            <v>0</v>
          </cell>
          <cell r="GH244">
            <v>0</v>
          </cell>
          <cell r="GI244">
            <v>0</v>
          </cell>
          <cell r="GJ244">
            <v>0</v>
          </cell>
          <cell r="GK244">
            <v>0</v>
          </cell>
        </row>
        <row r="245">
          <cell r="GA245">
            <v>0</v>
          </cell>
          <cell r="GB245">
            <v>0</v>
          </cell>
          <cell r="GC245">
            <v>0</v>
          </cell>
          <cell r="GD245">
            <v>0</v>
          </cell>
          <cell r="GE245">
            <v>0</v>
          </cell>
          <cell r="GF245">
            <v>0</v>
          </cell>
          <cell r="GG245">
            <v>0</v>
          </cell>
          <cell r="GH245">
            <v>0</v>
          </cell>
          <cell r="GI245">
            <v>0</v>
          </cell>
          <cell r="GJ245">
            <v>0</v>
          </cell>
          <cell r="GK245">
            <v>0</v>
          </cell>
        </row>
      </sheetData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ol"/>
      <sheetName val="Gateway graphs"/>
      <sheetName val="transport cost for Machteld "/>
      <sheetName val="storage cost for Machteld"/>
    </sheetNames>
    <sheetDataSet>
      <sheetData sheetId="0">
        <row r="5">
          <cell r="B5">
            <v>80</v>
          </cell>
        </row>
        <row r="6">
          <cell r="B6">
            <v>5</v>
          </cell>
        </row>
        <row r="8">
          <cell r="B8">
            <v>3.5</v>
          </cell>
        </row>
        <row r="14">
          <cell r="C14">
            <v>20</v>
          </cell>
        </row>
        <row r="15">
          <cell r="C15">
            <v>110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sciencedirect.com/science/article/pii/S1750583613004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"/>
  <sheetViews>
    <sheetView showGridLines="0" tabSelected="1" topLeftCell="A7" workbookViewId="0">
      <selection activeCell="C11" sqref="C11"/>
    </sheetView>
  </sheetViews>
  <sheetFormatPr defaultRowHeight="11.25" outlineLevelRow="1" x14ac:dyDescent="0.2"/>
  <cols>
    <col min="1" max="1" width="36.5" style="2" bestFit="1" customWidth="1"/>
    <col min="2" max="2" width="23" style="2" bestFit="1" customWidth="1"/>
    <col min="3" max="3" width="15.1640625" style="2" customWidth="1"/>
    <col min="4" max="4" width="16.6640625" style="2" bestFit="1" customWidth="1"/>
    <col min="5" max="5" width="65" style="2" bestFit="1" customWidth="1"/>
    <col min="6" max="6" width="15.83203125" style="4" bestFit="1" customWidth="1"/>
    <col min="7" max="7" width="36.6640625" style="5" customWidth="1"/>
    <col min="8" max="8" width="27.83203125" style="5" customWidth="1"/>
    <col min="9" max="10" width="29.83203125" style="5" customWidth="1"/>
    <col min="11" max="11" width="9.33203125" style="2"/>
    <col min="12" max="12" width="12.33203125" style="5" bestFit="1" customWidth="1"/>
    <col min="13" max="14" width="9.83203125" style="2" customWidth="1"/>
    <col min="15" max="15" width="9.33203125" style="2"/>
    <col min="16" max="16" width="36.1640625" style="5" customWidth="1"/>
    <col min="17" max="16384" width="9.33203125" style="2"/>
  </cols>
  <sheetData>
    <row r="2" spans="1:16" ht="15" thickBot="1" x14ac:dyDescent="0.25">
      <c r="A2" s="1" t="s">
        <v>160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E3" s="3"/>
    </row>
    <row r="5" spans="1:16" x14ac:dyDescent="0.2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16" x14ac:dyDescent="0.2">
      <c r="A6" s="4" t="s">
        <v>5</v>
      </c>
      <c r="B6" s="4"/>
      <c r="C6" s="4"/>
      <c r="D6" s="4"/>
      <c r="E6" s="4"/>
    </row>
    <row r="7" spans="1:16" x14ac:dyDescent="0.2">
      <c r="A7" s="4"/>
      <c r="B7" s="4"/>
      <c r="C7" s="4"/>
      <c r="D7" s="4"/>
      <c r="E7" s="4"/>
    </row>
    <row r="8" spans="1:16" x14ac:dyDescent="0.2">
      <c r="A8" s="4"/>
      <c r="B8" s="4"/>
      <c r="C8" s="4"/>
      <c r="D8" s="4"/>
      <c r="E8" s="4"/>
    </row>
    <row r="9" spans="1:16" x14ac:dyDescent="0.2">
      <c r="A9" s="4" t="s">
        <v>161</v>
      </c>
      <c r="B9" s="4"/>
      <c r="C9" s="73">
        <f>[4]tool!$C$14</f>
        <v>20</v>
      </c>
      <c r="D9" s="4" t="s">
        <v>163</v>
      </c>
      <c r="E9" s="4"/>
    </row>
    <row r="10" spans="1:16" x14ac:dyDescent="0.2">
      <c r="A10" s="4" t="s">
        <v>162</v>
      </c>
      <c r="B10" s="4"/>
      <c r="C10" s="73">
        <f>[4]tool!$C$15</f>
        <v>110</v>
      </c>
      <c r="D10" s="4" t="s">
        <v>164</v>
      </c>
      <c r="E10" s="4"/>
    </row>
    <row r="11" spans="1:16" x14ac:dyDescent="0.2">
      <c r="A11" s="4"/>
      <c r="B11" s="4"/>
      <c r="C11" s="4"/>
      <c r="D11" s="4"/>
      <c r="E11" s="4"/>
    </row>
    <row r="12" spans="1:16" s="8" customFormat="1" x14ac:dyDescent="0.2">
      <c r="A12" s="6"/>
      <c r="B12" s="6"/>
      <c r="C12" s="6"/>
      <c r="D12" s="6"/>
      <c r="E12" s="6"/>
      <c r="F12" s="6"/>
      <c r="G12" s="7"/>
      <c r="H12" s="7"/>
      <c r="I12" s="7"/>
      <c r="J12" s="7"/>
      <c r="L12" s="7"/>
      <c r="P12" s="7"/>
    </row>
    <row r="13" spans="1:16" s="8" customFormat="1" outlineLevel="1" x14ac:dyDescent="0.2">
      <c r="A13" s="66" t="s">
        <v>6</v>
      </c>
      <c r="B13" s="66" t="s">
        <v>7</v>
      </c>
      <c r="C13" s="66">
        <v>110</v>
      </c>
      <c r="D13" s="66" t="s">
        <v>8</v>
      </c>
      <c r="E13" s="66" t="s">
        <v>9</v>
      </c>
      <c r="F13" s="6"/>
      <c r="G13" s="7"/>
      <c r="H13" s="7"/>
      <c r="I13" s="7"/>
      <c r="J13" s="7"/>
      <c r="L13" s="7"/>
      <c r="P13" s="7"/>
    </row>
    <row r="14" spans="1:16" s="8" customFormat="1" outlineLevel="1" x14ac:dyDescent="0.2">
      <c r="A14" s="66" t="s">
        <v>10</v>
      </c>
      <c r="B14" s="66" t="s">
        <v>11</v>
      </c>
      <c r="C14" s="67">
        <f xml:space="preserve"> 13.254*Capacity + 9.3601</f>
        <v>75.630099999999999</v>
      </c>
      <c r="D14" s="66" t="s">
        <v>12</v>
      </c>
      <c r="E14" s="66" t="s">
        <v>13</v>
      </c>
      <c r="F14" s="6"/>
      <c r="G14" s="7"/>
      <c r="H14" s="7"/>
      <c r="I14" s="7"/>
      <c r="J14" s="7"/>
      <c r="L14" s="7"/>
      <c r="P14" s="7"/>
    </row>
    <row r="15" spans="1:16" s="8" customFormat="1" outlineLevel="1" x14ac:dyDescent="0.2">
      <c r="A15" s="66" t="s">
        <v>14</v>
      </c>
      <c r="B15" s="66" t="s">
        <v>15</v>
      </c>
      <c r="C15" s="67">
        <f>'compressor module geocapacity'!C41</f>
        <v>11.872314172940897</v>
      </c>
      <c r="D15" s="66" t="s">
        <v>16</v>
      </c>
      <c r="E15" s="66"/>
      <c r="F15" s="6"/>
      <c r="G15" s="7"/>
      <c r="H15" s="7"/>
      <c r="I15" s="7"/>
      <c r="J15" s="7"/>
      <c r="L15" s="7"/>
      <c r="P15" s="7"/>
    </row>
    <row r="16" spans="1:16" s="8" customFormat="1" outlineLevel="1" x14ac:dyDescent="0.2">
      <c r="A16" s="66" t="s">
        <v>10</v>
      </c>
      <c r="B16" s="66" t="s">
        <v>11</v>
      </c>
      <c r="C16" s="67">
        <f>8.35*(C15)+0.49</f>
        <v>99.623823344056476</v>
      </c>
      <c r="D16" s="66" t="s">
        <v>12</v>
      </c>
      <c r="E16" s="66" t="s">
        <v>17</v>
      </c>
      <c r="F16" s="6"/>
      <c r="G16" s="7"/>
      <c r="H16" s="7"/>
      <c r="I16" s="7"/>
      <c r="J16" s="7"/>
      <c r="L16" s="7"/>
      <c r="P16" s="7"/>
    </row>
    <row r="17" spans="1:16" s="8" customFormat="1" outlineLevel="1" x14ac:dyDescent="0.2">
      <c r="A17" s="66"/>
      <c r="B17" s="66"/>
      <c r="C17" s="67"/>
      <c r="D17" s="66" t="s">
        <v>12</v>
      </c>
      <c r="E17" s="66"/>
      <c r="F17" s="6"/>
      <c r="G17" s="7"/>
      <c r="H17" s="7"/>
      <c r="I17" s="7"/>
      <c r="J17" s="7"/>
      <c r="L17" s="7"/>
      <c r="P17" s="7"/>
    </row>
    <row r="18" spans="1:16" s="8" customFormat="1" outlineLevel="1" x14ac:dyDescent="0.2">
      <c r="A18" s="66" t="s">
        <v>18</v>
      </c>
      <c r="B18" s="66" t="s">
        <v>19</v>
      </c>
      <c r="C18" s="67">
        <v>2</v>
      </c>
      <c r="D18" s="66" t="s">
        <v>20</v>
      </c>
      <c r="E18" s="66"/>
      <c r="F18" s="6"/>
      <c r="G18" s="7"/>
      <c r="H18" s="7"/>
      <c r="I18" s="7"/>
      <c r="J18" s="7"/>
      <c r="L18" s="7"/>
      <c r="P18" s="7"/>
    </row>
    <row r="19" spans="1:16" s="8" customFormat="1" outlineLevel="1" x14ac:dyDescent="0.2">
      <c r="A19" s="66" t="s">
        <v>10</v>
      </c>
      <c r="B19" s="66" t="s">
        <v>21</v>
      </c>
      <c r="C19" s="67">
        <f>-745.1*LN(1000) + 8417.6</f>
        <v>3270.6315416304096</v>
      </c>
      <c r="D19" s="66" t="s">
        <v>22</v>
      </c>
      <c r="E19" s="66"/>
      <c r="F19" s="6"/>
      <c r="G19" s="7"/>
      <c r="H19" s="7"/>
      <c r="I19" s="7"/>
      <c r="J19" s="7"/>
      <c r="L19" s="7"/>
      <c r="P19" s="7"/>
    </row>
    <row r="20" spans="1:16" s="8" customFormat="1" outlineLevel="1" x14ac:dyDescent="0.2">
      <c r="A20" s="66"/>
      <c r="B20" s="66"/>
      <c r="C20" s="67">
        <f>C15*C19*0.001</f>
        <v>38.82996520616625</v>
      </c>
      <c r="D20" s="66"/>
      <c r="E20" s="66"/>
      <c r="F20" s="6"/>
      <c r="G20" s="7"/>
      <c r="H20" s="7"/>
      <c r="I20" s="7"/>
      <c r="J20" s="7"/>
      <c r="L20" s="7"/>
      <c r="P20" s="7"/>
    </row>
    <row r="21" spans="1:16" s="8" customFormat="1" outlineLevel="1" x14ac:dyDescent="0.2">
      <c r="A21" s="66"/>
      <c r="B21" s="66"/>
      <c r="C21" s="66"/>
      <c r="D21" s="66"/>
      <c r="E21" s="66"/>
      <c r="F21" s="6"/>
      <c r="G21" s="7"/>
      <c r="H21" s="7"/>
      <c r="I21" s="7"/>
      <c r="J21" s="7"/>
      <c r="L21" s="7"/>
      <c r="P21" s="7"/>
    </row>
    <row r="22" spans="1:16" s="8" customFormat="1" outlineLevel="1" x14ac:dyDescent="0.2">
      <c r="A22" s="66" t="s">
        <v>23</v>
      </c>
      <c r="B22" s="66" t="s">
        <v>24</v>
      </c>
      <c r="C22" s="68">
        <v>0.05</v>
      </c>
      <c r="D22" s="69" t="s">
        <v>25</v>
      </c>
      <c r="E22" s="66" t="s">
        <v>26</v>
      </c>
      <c r="F22" s="6"/>
      <c r="G22" s="7"/>
      <c r="H22" s="7"/>
      <c r="I22" s="7"/>
      <c r="J22" s="7"/>
      <c r="L22" s="7"/>
      <c r="P22" s="7"/>
    </row>
    <row r="23" spans="1:16" s="8" customFormat="1" outlineLevel="1" x14ac:dyDescent="0.2">
      <c r="A23" s="66" t="s">
        <v>27</v>
      </c>
      <c r="B23" s="66" t="s">
        <v>28</v>
      </c>
      <c r="C23" s="66">
        <v>15</v>
      </c>
      <c r="D23" s="66" t="s">
        <v>29</v>
      </c>
      <c r="E23" s="66" t="s">
        <v>30</v>
      </c>
      <c r="F23" s="6"/>
      <c r="G23" s="7"/>
      <c r="H23" s="7"/>
      <c r="I23" s="7"/>
      <c r="J23" s="7"/>
      <c r="L23" s="7"/>
      <c r="P23" s="7"/>
    </row>
    <row r="24" spans="1:16" s="8" customFormat="1" outlineLevel="1" x14ac:dyDescent="0.2">
      <c r="A24" s="69"/>
      <c r="B24" s="69"/>
      <c r="C24" s="69"/>
      <c r="D24" s="69"/>
      <c r="E24" s="69"/>
      <c r="F24" s="6"/>
      <c r="G24" s="7"/>
      <c r="H24" s="7"/>
      <c r="I24" s="7"/>
      <c r="J24" s="7"/>
      <c r="L24" s="7"/>
      <c r="P24" s="7"/>
    </row>
    <row r="25" spans="1:16" s="8" customFormat="1" outlineLevel="1" x14ac:dyDescent="0.2">
      <c r="A25" s="66" t="s">
        <v>31</v>
      </c>
      <c r="B25" s="66" t="s">
        <v>32</v>
      </c>
      <c r="C25" s="67">
        <f>C14*C22</f>
        <v>3.7815050000000001</v>
      </c>
      <c r="D25" s="66" t="s">
        <v>33</v>
      </c>
      <c r="E25" s="66" t="s">
        <v>34</v>
      </c>
      <c r="F25" s="6"/>
      <c r="G25" s="7"/>
      <c r="H25" s="7"/>
      <c r="I25" s="7"/>
      <c r="J25" s="7"/>
      <c r="L25" s="7"/>
      <c r="P25" s="7"/>
    </row>
    <row r="26" spans="1:16" s="8" customFormat="1" outlineLevel="1" x14ac:dyDescent="0.2">
      <c r="A26" s="66" t="s">
        <v>35</v>
      </c>
      <c r="B26" s="66" t="s">
        <v>36</v>
      </c>
      <c r="C26" s="67">
        <f>C13*C32*Capacity*0.001</f>
        <v>22</v>
      </c>
      <c r="D26" s="66" t="s">
        <v>33</v>
      </c>
      <c r="E26" s="66" t="s">
        <v>37</v>
      </c>
      <c r="F26" s="6"/>
      <c r="G26" s="7"/>
      <c r="H26" s="7"/>
      <c r="I26" s="7"/>
      <c r="J26" s="7"/>
      <c r="L26" s="7"/>
      <c r="P26" s="7"/>
    </row>
    <row r="27" spans="1:16" outlineLevel="1" x14ac:dyDescent="0.2">
      <c r="A27" s="4"/>
      <c r="B27" s="4"/>
      <c r="C27" s="4"/>
      <c r="D27" s="4"/>
      <c r="E27" s="4"/>
    </row>
    <row r="28" spans="1:16" x14ac:dyDescent="0.2">
      <c r="A28" s="4" t="s">
        <v>38</v>
      </c>
      <c r="B28" s="4"/>
      <c r="C28" s="4"/>
      <c r="D28" s="4"/>
      <c r="E28" s="4"/>
    </row>
    <row r="29" spans="1:16" x14ac:dyDescent="0.2">
      <c r="A29" s="9" t="s">
        <v>177</v>
      </c>
      <c r="B29" s="4"/>
      <c r="C29" s="73">
        <f>'compressor module geocapacity'!C41</f>
        <v>11.872314172940897</v>
      </c>
      <c r="D29" s="4" t="s">
        <v>16</v>
      </c>
      <c r="E29" s="4"/>
    </row>
    <row r="30" spans="1:16" x14ac:dyDescent="0.2">
      <c r="A30" s="9" t="s">
        <v>39</v>
      </c>
      <c r="B30" s="9"/>
      <c r="C30" s="51">
        <f>'compressor module geocapacity'!C22</f>
        <v>0.52849653306274313</v>
      </c>
      <c r="D30" s="3" t="s">
        <v>40</v>
      </c>
      <c r="E30" s="4"/>
    </row>
    <row r="31" spans="1:16" x14ac:dyDescent="0.2">
      <c r="A31" s="9" t="s">
        <v>18</v>
      </c>
      <c r="B31" s="9" t="s">
        <v>19</v>
      </c>
      <c r="C31" s="52">
        <v>2</v>
      </c>
      <c r="D31" s="3" t="s">
        <v>41</v>
      </c>
      <c r="E31" s="3" t="s">
        <v>42</v>
      </c>
    </row>
    <row r="32" spans="1:16" x14ac:dyDescent="0.2">
      <c r="A32" s="9" t="s">
        <v>43</v>
      </c>
      <c r="B32" s="9" t="s">
        <v>44</v>
      </c>
      <c r="C32" s="53">
        <v>40</v>
      </c>
      <c r="D32" s="3" t="s">
        <v>45</v>
      </c>
      <c r="E32" s="3" t="s">
        <v>26</v>
      </c>
    </row>
    <row r="33" spans="1:5" x14ac:dyDescent="0.2">
      <c r="A33" s="9" t="s">
        <v>190</v>
      </c>
      <c r="B33" s="9"/>
      <c r="C33" s="52">
        <f>'compressor module geocapacity'!C24*C41</f>
        <v>524.16741966100972</v>
      </c>
      <c r="D33" s="3" t="s">
        <v>191</v>
      </c>
      <c r="E33" s="3" t="s">
        <v>192</v>
      </c>
    </row>
    <row r="34" spans="1:5" x14ac:dyDescent="0.2">
      <c r="A34" s="9" t="s">
        <v>46</v>
      </c>
      <c r="B34" s="9" t="s">
        <v>11</v>
      </c>
      <c r="C34" s="54">
        <f>'compressor module geocapacity'!E29</f>
        <v>11.137597669843334</v>
      </c>
      <c r="D34" s="3" t="s">
        <v>47</v>
      </c>
      <c r="E34" s="3" t="s">
        <v>48</v>
      </c>
    </row>
    <row r="35" spans="1:5" x14ac:dyDescent="0.2">
      <c r="A35" s="9" t="s">
        <v>49</v>
      </c>
      <c r="B35" s="9" t="s">
        <v>50</v>
      </c>
      <c r="C35" s="54">
        <f>C31*C34</f>
        <v>22.275195339686668</v>
      </c>
      <c r="D35" s="3" t="s">
        <v>51</v>
      </c>
      <c r="E35" s="3" t="s">
        <v>48</v>
      </c>
    </row>
    <row r="36" spans="1:5" x14ac:dyDescent="0.2">
      <c r="A36" s="9" t="s">
        <v>52</v>
      </c>
      <c r="B36" s="9" t="s">
        <v>32</v>
      </c>
      <c r="C36" s="74">
        <f>C31*'compressor module geocapacity'!E30/1000</f>
        <v>0.66825586019060002</v>
      </c>
      <c r="D36" s="3" t="s">
        <v>33</v>
      </c>
      <c r="E36" s="3" t="s">
        <v>48</v>
      </c>
    </row>
    <row r="37" spans="1:5" x14ac:dyDescent="0.2">
      <c r="A37" s="9" t="s">
        <v>53</v>
      </c>
      <c r="B37" s="9" t="s">
        <v>36</v>
      </c>
      <c r="C37" s="54">
        <f>(C41/Capacity)*C31*'compressor module geocapacity'!E32/1000</f>
        <v>5.3187967494775208</v>
      </c>
      <c r="D37" s="3" t="s">
        <v>33</v>
      </c>
      <c r="E37" s="3" t="s">
        <v>48</v>
      </c>
    </row>
    <row r="38" spans="1:5" x14ac:dyDescent="0.2">
      <c r="A38" s="3"/>
      <c r="B38" s="4"/>
      <c r="C38" s="4"/>
      <c r="D38" s="4"/>
      <c r="E38" s="4"/>
    </row>
    <row r="39" spans="1:5" x14ac:dyDescent="0.2">
      <c r="A39" s="4"/>
      <c r="B39" s="4"/>
      <c r="C39" s="4"/>
      <c r="D39" s="4"/>
      <c r="E39" s="4"/>
    </row>
    <row r="40" spans="1:5" x14ac:dyDescent="0.2">
      <c r="A40" s="9" t="s">
        <v>54</v>
      </c>
      <c r="B40" s="10" t="s">
        <v>54</v>
      </c>
      <c r="C40" s="11">
        <f>[4]tool!$B$6</f>
        <v>5</v>
      </c>
      <c r="D40" s="3" t="s">
        <v>55</v>
      </c>
      <c r="E40" s="3" t="s">
        <v>56</v>
      </c>
    </row>
    <row r="41" spans="1:5" x14ac:dyDescent="0.2">
      <c r="A41" s="9" t="s">
        <v>193</v>
      </c>
      <c r="B41" s="10"/>
      <c r="C41" s="12">
        <f>[4]tool!$B$8</f>
        <v>3.5</v>
      </c>
      <c r="D41" s="3" t="s">
        <v>55</v>
      </c>
      <c r="E41" s="3" t="s">
        <v>194</v>
      </c>
    </row>
    <row r="42" spans="1:5" x14ac:dyDescent="0.2">
      <c r="A42" s="9" t="s">
        <v>57</v>
      </c>
      <c r="B42" s="10"/>
      <c r="C42" s="12">
        <f>(Capacity*1000000)/(365*24*60*60)</f>
        <v>0.15854895991882292</v>
      </c>
      <c r="D42" s="3" t="s">
        <v>58</v>
      </c>
      <c r="E42" s="3" t="s">
        <v>56</v>
      </c>
    </row>
    <row r="43" spans="1:5" x14ac:dyDescent="0.2">
      <c r="A43" s="9" t="s">
        <v>59</v>
      </c>
      <c r="B43" s="10"/>
      <c r="C43" s="13">
        <f>(Capacity*1000000)/(365)</f>
        <v>13698.630136986301</v>
      </c>
      <c r="D43" s="3" t="s">
        <v>60</v>
      </c>
      <c r="E43" s="3" t="s">
        <v>56</v>
      </c>
    </row>
    <row r="46" spans="1:5" x14ac:dyDescent="0.2">
      <c r="A46" s="2" t="s">
        <v>184</v>
      </c>
    </row>
    <row r="47" spans="1:5" x14ac:dyDescent="0.2">
      <c r="A47" s="2" t="s">
        <v>62</v>
      </c>
      <c r="C47" s="71">
        <f>Marlinde!C10</f>
        <v>38.456324160564748</v>
      </c>
      <c r="D47" s="3" t="s">
        <v>51</v>
      </c>
    </row>
    <row r="48" spans="1:5" x14ac:dyDescent="0.2">
      <c r="A48" s="2" t="s">
        <v>185</v>
      </c>
      <c r="C48" s="15">
        <v>0.04</v>
      </c>
    </row>
    <row r="49" spans="1:5" x14ac:dyDescent="0.2">
      <c r="A49" s="2" t="s">
        <v>186</v>
      </c>
      <c r="C49" s="16">
        <f>C47*C48</f>
        <v>1.5382529664225899</v>
      </c>
      <c r="D49" s="3" t="s">
        <v>33</v>
      </c>
    </row>
    <row r="50" spans="1:5" x14ac:dyDescent="0.2">
      <c r="A50" s="2" t="s">
        <v>187</v>
      </c>
      <c r="C50" s="71">
        <f>C37</f>
        <v>5.3187967494775208</v>
      </c>
      <c r="D50" s="3" t="s">
        <v>33</v>
      </c>
      <c r="E50" s="2" t="s">
        <v>188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zoomScale="85" workbookViewId="0">
      <selection activeCell="C24" sqref="C24"/>
    </sheetView>
  </sheetViews>
  <sheetFormatPr defaultRowHeight="12.75" x14ac:dyDescent="0.2"/>
  <cols>
    <col min="1" max="1" width="31.5" style="50" bestFit="1" customWidth="1"/>
    <col min="2" max="2" width="22.5" style="50" bestFit="1" customWidth="1"/>
    <col min="3" max="3" width="14.83203125" style="50" bestFit="1" customWidth="1"/>
    <col min="4" max="4" width="11.5" style="50" bestFit="1" customWidth="1"/>
    <col min="5" max="6" width="9.33203125" style="50"/>
    <col min="7" max="7" width="26.5" style="50" bestFit="1" customWidth="1"/>
    <col min="8" max="16384" width="9.33203125" style="50"/>
  </cols>
  <sheetData>
    <row r="1" spans="1:9" s="18" customFormat="1" ht="13.5" thickBot="1" x14ac:dyDescent="0.25">
      <c r="A1" s="17" t="s">
        <v>65</v>
      </c>
    </row>
    <row r="2" spans="1:9" s="18" customFormat="1" x14ac:dyDescent="0.2">
      <c r="A2" s="19" t="s">
        <v>66</v>
      </c>
      <c r="B2" s="20" t="s">
        <v>67</v>
      </c>
      <c r="C2" s="55">
        <v>87.85</v>
      </c>
      <c r="D2" s="21" t="s">
        <v>68</v>
      </c>
      <c r="E2" s="22"/>
      <c r="F2" s="23"/>
      <c r="G2" s="18" t="s">
        <v>69</v>
      </c>
    </row>
    <row r="3" spans="1:9" s="18" customFormat="1" x14ac:dyDescent="0.2">
      <c r="A3" s="24" t="s">
        <v>70</v>
      </c>
      <c r="B3" s="25" t="s">
        <v>71</v>
      </c>
      <c r="C3" s="61">
        <f>'Main inputs'!C9*100000</f>
        <v>2000000</v>
      </c>
      <c r="D3" s="27" t="s">
        <v>72</v>
      </c>
      <c r="E3" s="28">
        <f>PCO2CaptOut/1000000</f>
        <v>2</v>
      </c>
      <c r="F3" s="29" t="s">
        <v>73</v>
      </c>
      <c r="G3" s="30" t="s">
        <v>74</v>
      </c>
    </row>
    <row r="4" spans="1:9" s="18" customFormat="1" x14ac:dyDescent="0.2">
      <c r="A4" s="24" t="s">
        <v>75</v>
      </c>
      <c r="B4" s="25" t="s">
        <v>76</v>
      </c>
      <c r="C4" s="61">
        <f>'Main inputs'!C10*100000</f>
        <v>11000000</v>
      </c>
      <c r="D4" s="27" t="s">
        <v>72</v>
      </c>
      <c r="E4" s="28">
        <f>PCO2out/1000000</f>
        <v>11</v>
      </c>
      <c r="F4" s="29" t="s">
        <v>73</v>
      </c>
      <c r="G4" s="31"/>
    </row>
    <row r="5" spans="1:9" s="18" customFormat="1" x14ac:dyDescent="0.2">
      <c r="A5" s="24" t="s">
        <v>77</v>
      </c>
      <c r="B5" s="25" t="s">
        <v>78</v>
      </c>
      <c r="C5" s="57">
        <f>'Main inputs'!C42*1000/'Main inputs'!C31</f>
        <v>79.274479959411465</v>
      </c>
      <c r="D5" s="27" t="s">
        <v>79</v>
      </c>
      <c r="E5" s="28"/>
      <c r="F5" s="29"/>
      <c r="G5" s="18" t="s">
        <v>80</v>
      </c>
    </row>
    <row r="6" spans="1:9" s="18" customFormat="1" x14ac:dyDescent="0.2">
      <c r="A6" s="24" t="s">
        <v>81</v>
      </c>
      <c r="B6" s="25" t="s">
        <v>82</v>
      </c>
      <c r="C6" s="58">
        <v>8000</v>
      </c>
      <c r="D6" s="27" t="s">
        <v>83</v>
      </c>
      <c r="E6" s="28"/>
      <c r="F6" s="29"/>
      <c r="G6" s="18" t="s">
        <v>61</v>
      </c>
    </row>
    <row r="7" spans="1:9" s="18" customFormat="1" x14ac:dyDescent="0.2">
      <c r="A7" s="24" t="s">
        <v>84</v>
      </c>
      <c r="B7" s="25" t="s">
        <v>85</v>
      </c>
      <c r="C7" s="59">
        <v>0</v>
      </c>
      <c r="D7" s="27" t="s">
        <v>86</v>
      </c>
      <c r="E7" s="32">
        <f>EFEl*3600</f>
        <v>0</v>
      </c>
      <c r="F7" s="29" t="s">
        <v>87</v>
      </c>
      <c r="G7" s="30" t="s">
        <v>88</v>
      </c>
    </row>
    <row r="8" spans="1:9" s="18" customFormat="1" x14ac:dyDescent="0.2">
      <c r="A8" s="24" t="s">
        <v>66</v>
      </c>
      <c r="B8" s="25" t="s">
        <v>89</v>
      </c>
      <c r="C8" s="56">
        <v>1100000</v>
      </c>
      <c r="D8" s="27" t="s">
        <v>90</v>
      </c>
      <c r="E8" s="28"/>
      <c r="F8" s="29"/>
      <c r="G8" s="18" t="s">
        <v>69</v>
      </c>
    </row>
    <row r="9" spans="1:9" s="18" customFormat="1" x14ac:dyDescent="0.2">
      <c r="A9" s="24" t="s">
        <v>66</v>
      </c>
      <c r="B9" s="25" t="s">
        <v>91</v>
      </c>
      <c r="C9" s="56">
        <v>100000</v>
      </c>
      <c r="D9" s="27" t="s">
        <v>90</v>
      </c>
      <c r="E9" s="28"/>
      <c r="F9" s="29"/>
      <c r="G9" s="18" t="s">
        <v>69</v>
      </c>
    </row>
    <row r="10" spans="1:9" s="18" customFormat="1" x14ac:dyDescent="0.2">
      <c r="A10" s="24" t="s">
        <v>66</v>
      </c>
      <c r="B10" s="25" t="s">
        <v>92</v>
      </c>
      <c r="C10" s="58">
        <v>-0.6</v>
      </c>
      <c r="D10" s="27"/>
      <c r="E10" s="28"/>
      <c r="F10" s="29"/>
      <c r="G10" s="18" t="s">
        <v>69</v>
      </c>
    </row>
    <row r="11" spans="1:9" s="18" customFormat="1" x14ac:dyDescent="0.2">
      <c r="A11" s="24" t="s">
        <v>66</v>
      </c>
      <c r="B11" s="25" t="s">
        <v>93</v>
      </c>
      <c r="C11" s="56">
        <v>-0.71</v>
      </c>
      <c r="D11" s="27"/>
      <c r="E11" s="28"/>
      <c r="F11" s="29"/>
      <c r="G11" s="18" t="s">
        <v>69</v>
      </c>
    </row>
    <row r="12" spans="1:9" s="18" customFormat="1" x14ac:dyDescent="0.2">
      <c r="A12" s="24" t="s">
        <v>66</v>
      </c>
      <c r="B12" s="25" t="s">
        <v>94</v>
      </c>
      <c r="C12" s="58">
        <v>30</v>
      </c>
      <c r="D12" s="27" t="s">
        <v>79</v>
      </c>
      <c r="E12" s="28"/>
      <c r="F12" s="29"/>
      <c r="G12" s="18" t="s">
        <v>69</v>
      </c>
    </row>
    <row r="13" spans="1:9" s="18" customFormat="1" x14ac:dyDescent="0.2">
      <c r="A13" s="24" t="s">
        <v>66</v>
      </c>
      <c r="B13" s="25" t="s">
        <v>95</v>
      </c>
      <c r="C13" s="58">
        <v>300</v>
      </c>
      <c r="D13" s="27" t="s">
        <v>79</v>
      </c>
      <c r="E13" s="28"/>
      <c r="F13" s="29"/>
      <c r="G13" s="18" t="s">
        <v>69</v>
      </c>
    </row>
    <row r="14" spans="1:9" s="39" customFormat="1" x14ac:dyDescent="0.2">
      <c r="A14" s="33" t="s">
        <v>96</v>
      </c>
      <c r="B14" s="34" t="s">
        <v>96</v>
      </c>
      <c r="C14" s="60">
        <v>1</v>
      </c>
      <c r="D14" s="35" t="s">
        <v>25</v>
      </c>
      <c r="E14" s="36"/>
      <c r="F14" s="37"/>
      <c r="G14" s="38" t="s">
        <v>97</v>
      </c>
      <c r="H14" s="38" t="s">
        <v>98</v>
      </c>
      <c r="I14" s="39" t="s">
        <v>99</v>
      </c>
    </row>
    <row r="15" spans="1:9" s="18" customFormat="1" x14ac:dyDescent="0.2">
      <c r="A15" s="24" t="s">
        <v>100</v>
      </c>
      <c r="B15" s="25" t="s">
        <v>101</v>
      </c>
      <c r="C15" s="60">
        <v>0.03</v>
      </c>
      <c r="D15" s="27" t="s">
        <v>25</v>
      </c>
      <c r="E15" s="28"/>
      <c r="F15" s="29"/>
      <c r="G15" s="18" t="s">
        <v>173</v>
      </c>
    </row>
    <row r="16" spans="1:9" s="18" customFormat="1" x14ac:dyDescent="0.2">
      <c r="A16" s="24" t="s">
        <v>102</v>
      </c>
      <c r="B16" s="25" t="s">
        <v>103</v>
      </c>
      <c r="C16" s="60">
        <v>0</v>
      </c>
      <c r="D16" s="27" t="s">
        <v>25</v>
      </c>
      <c r="E16" s="28"/>
      <c r="F16" s="29"/>
      <c r="G16" s="18" t="s">
        <v>69</v>
      </c>
    </row>
    <row r="17" spans="1:7" s="18" customFormat="1" x14ac:dyDescent="0.2">
      <c r="A17" s="24" t="s">
        <v>104</v>
      </c>
      <c r="B17" s="25" t="s">
        <v>105</v>
      </c>
      <c r="C17" s="61">
        <f>0.001*'Main inputs'!C32/3600</f>
        <v>1.1111111111111112E-5</v>
      </c>
      <c r="D17" s="27" t="s">
        <v>106</v>
      </c>
      <c r="E17" s="28">
        <f>SElCost*3600</f>
        <v>0.04</v>
      </c>
      <c r="F17" s="29" t="s">
        <v>107</v>
      </c>
      <c r="G17" s="30" t="s">
        <v>88</v>
      </c>
    </row>
    <row r="18" spans="1:7" s="18" customFormat="1" x14ac:dyDescent="0.2">
      <c r="A18" s="24" t="s">
        <v>108</v>
      </c>
      <c r="B18" s="25" t="s">
        <v>109</v>
      </c>
      <c r="C18" s="58">
        <v>3600</v>
      </c>
      <c r="D18" s="27" t="s">
        <v>110</v>
      </c>
      <c r="E18" s="28"/>
      <c r="F18" s="29"/>
      <c r="G18" s="18" t="s">
        <v>111</v>
      </c>
    </row>
    <row r="19" spans="1:7" s="18" customFormat="1" x14ac:dyDescent="0.2">
      <c r="A19" s="24" t="s">
        <v>112</v>
      </c>
      <c r="B19" s="25" t="s">
        <v>113</v>
      </c>
      <c r="C19" s="56">
        <v>3600000000</v>
      </c>
      <c r="D19" s="27" t="s">
        <v>114</v>
      </c>
      <c r="E19" s="28"/>
      <c r="F19" s="29"/>
      <c r="G19" s="18" t="s">
        <v>111</v>
      </c>
    </row>
    <row r="20" spans="1:7" s="18" customFormat="1" ht="13.5" thickBot="1" x14ac:dyDescent="0.25"/>
    <row r="21" spans="1:7" s="18" customFormat="1" x14ac:dyDescent="0.2">
      <c r="A21" s="17" t="s">
        <v>115</v>
      </c>
      <c r="C21" s="39"/>
    </row>
    <row r="22" spans="1:7" s="18" customFormat="1" x14ac:dyDescent="0.2">
      <c r="A22" s="40" t="s">
        <v>116</v>
      </c>
      <c r="C22" s="14">
        <f>'Main inputs'!C42*1000/C13</f>
        <v>0.52849653306274313</v>
      </c>
    </row>
    <row r="23" spans="1:7" s="18" customFormat="1" x14ac:dyDescent="0.2">
      <c r="A23" s="41"/>
      <c r="B23" s="27" t="s">
        <v>117</v>
      </c>
      <c r="C23" s="57">
        <f>IF(CaptCO2&lt;CaptCO2min,CaptCO2min,IF(CaptCO2&gt;CaptCO2max,CaptCO2max,CaptCO2))</f>
        <v>79.274479959411465</v>
      </c>
      <c r="D23" s="27"/>
      <c r="E23" s="27"/>
      <c r="F23" s="27"/>
    </row>
    <row r="24" spans="1:7" s="18" customFormat="1" x14ac:dyDescent="0.2">
      <c r="A24" s="27" t="s">
        <v>118</v>
      </c>
      <c r="B24" s="27" t="s">
        <v>119</v>
      </c>
      <c r="C24" s="57">
        <f>VarAEnergy*LN(PCO2out/PCO2CaptOut)</f>
        <v>149.76211990314565</v>
      </c>
      <c r="D24" s="27" t="s">
        <v>68</v>
      </c>
      <c r="E24" s="27">
        <f>SElUseComp/3600</f>
        <v>0.11682809711205631</v>
      </c>
      <c r="F24" s="27" t="s">
        <v>120</v>
      </c>
    </row>
    <row r="25" spans="1:7" s="18" customFormat="1" x14ac:dyDescent="0.2">
      <c r="A25" s="27" t="s">
        <v>121</v>
      </c>
      <c r="B25" s="27" t="s">
        <v>122</v>
      </c>
      <c r="C25" s="57">
        <f>C24*C23</f>
        <v>11872.314172940896</v>
      </c>
      <c r="D25" s="27" t="s">
        <v>123</v>
      </c>
      <c r="E25" s="27">
        <f>E24*CaptCO2_calc</f>
        <v>9.2614866432058847</v>
      </c>
      <c r="F25" s="27"/>
    </row>
    <row r="26" spans="1:7" s="18" customFormat="1" x14ac:dyDescent="0.2">
      <c r="A26" s="27" t="s">
        <v>124</v>
      </c>
      <c r="B26" s="27" t="s">
        <v>125</v>
      </c>
      <c r="C26" s="14">
        <f>C25*Load*s_per_h</f>
        <v>341922648180.69781</v>
      </c>
      <c r="D26" s="27" t="s">
        <v>126</v>
      </c>
      <c r="E26" s="43">
        <f>AElUseComp/3600000000</f>
        <v>259.07798815569606</v>
      </c>
      <c r="F26" s="27" t="s">
        <v>127</v>
      </c>
    </row>
    <row r="27" spans="1:7" s="18" customFormat="1" x14ac:dyDescent="0.2">
      <c r="A27" s="27" t="s">
        <v>128</v>
      </c>
      <c r="B27" s="27" t="s">
        <v>129</v>
      </c>
      <c r="C27" s="57" t="e">
        <f>C26*feel</f>
        <v>#NAME?</v>
      </c>
      <c r="D27" s="27" t="s">
        <v>130</v>
      </c>
      <c r="E27" s="44">
        <f>AEmCO2WithoutCapt/1000000000</f>
        <v>1.0259488330965563E-2</v>
      </c>
      <c r="F27" s="27" t="s">
        <v>131</v>
      </c>
    </row>
    <row r="28" spans="1:7" s="18" customFormat="1" x14ac:dyDescent="0.2">
      <c r="A28" s="35" t="s">
        <v>132</v>
      </c>
      <c r="B28" s="35" t="s">
        <v>133</v>
      </c>
      <c r="C28" s="57">
        <f>(VarBCost*CaptCO2_calc^CostExpB+VarACost*LN(PCO2CompOut/PCO2CaptOut)*CaptCO2_calc^CostExpA)*CFPriceIndex</f>
        <v>140494.11204647177</v>
      </c>
      <c r="D28" s="35" t="s">
        <v>90</v>
      </c>
      <c r="E28" s="45">
        <f>SInvComp/1000</f>
        <v>393.26972630824656</v>
      </c>
      <c r="F28" s="35" t="s">
        <v>134</v>
      </c>
      <c r="G28" s="39" t="s">
        <v>99</v>
      </c>
    </row>
    <row r="29" spans="1:7" s="18" customFormat="1" x14ac:dyDescent="0.2">
      <c r="A29" s="27" t="s">
        <v>135</v>
      </c>
      <c r="B29" s="27" t="s">
        <v>136</v>
      </c>
      <c r="C29" s="57">
        <f>C28*C23</f>
        <v>11137597.669843335</v>
      </c>
      <c r="D29" s="27" t="s">
        <v>63</v>
      </c>
      <c r="E29" s="46">
        <f>C29/1000000</f>
        <v>11.137597669843334</v>
      </c>
      <c r="F29" s="27" t="s">
        <v>51</v>
      </c>
    </row>
    <row r="30" spans="1:7" s="18" customFormat="1" x14ac:dyDescent="0.2">
      <c r="A30" s="27" t="s">
        <v>137</v>
      </c>
      <c r="B30" s="27" t="s">
        <v>138</v>
      </c>
      <c r="C30" s="57">
        <f>C29*FOMFixComp</f>
        <v>334127.93009530002</v>
      </c>
      <c r="D30" s="27" t="s">
        <v>64</v>
      </c>
      <c r="E30" s="42">
        <f>C30/1000</f>
        <v>334.12793009530003</v>
      </c>
      <c r="F30" s="27" t="s">
        <v>139</v>
      </c>
    </row>
    <row r="31" spans="1:7" s="18" customFormat="1" x14ac:dyDescent="0.2">
      <c r="A31" s="27" t="s">
        <v>140</v>
      </c>
      <c r="B31" s="27" t="s">
        <v>141</v>
      </c>
      <c r="C31" s="57">
        <f>C29*FOMVarComp</f>
        <v>0</v>
      </c>
      <c r="D31" s="27" t="s">
        <v>64</v>
      </c>
      <c r="E31" s="46">
        <f>C31/1000</f>
        <v>0</v>
      </c>
      <c r="F31" s="27" t="s">
        <v>139</v>
      </c>
    </row>
    <row r="32" spans="1:7" s="18" customFormat="1" x14ac:dyDescent="0.2">
      <c r="A32" s="27" t="s">
        <v>142</v>
      </c>
      <c r="B32" s="27" t="s">
        <v>143</v>
      </c>
      <c r="C32" s="57">
        <f>C26*SElCost</f>
        <v>3799140.5353410868</v>
      </c>
      <c r="D32" s="27" t="s">
        <v>64</v>
      </c>
      <c r="E32" s="42">
        <f>C32/1000</f>
        <v>3799.1405353410869</v>
      </c>
      <c r="F32" s="27" t="s">
        <v>139</v>
      </c>
    </row>
    <row r="33" spans="1:7" s="18" customFormat="1" x14ac:dyDescent="0.2">
      <c r="A33" s="47" t="s">
        <v>144</v>
      </c>
      <c r="B33" s="47" t="s">
        <v>145</v>
      </c>
      <c r="C33" s="63">
        <v>0</v>
      </c>
      <c r="D33" s="47" t="s">
        <v>146</v>
      </c>
      <c r="E33" s="48"/>
      <c r="F33" s="47"/>
    </row>
    <row r="34" spans="1:7" s="18" customFormat="1" x14ac:dyDescent="0.2">
      <c r="A34" s="27" t="s">
        <v>147</v>
      </c>
      <c r="B34" s="27" t="s">
        <v>148</v>
      </c>
      <c r="C34" s="59">
        <v>0</v>
      </c>
      <c r="D34" s="27" t="s">
        <v>64</v>
      </c>
      <c r="E34" s="46"/>
      <c r="F34" s="27"/>
    </row>
    <row r="35" spans="1:7" s="18" customFormat="1" x14ac:dyDescent="0.2">
      <c r="A35" s="27" t="s">
        <v>149</v>
      </c>
      <c r="B35" s="27" t="s">
        <v>150</v>
      </c>
      <c r="C35" s="61">
        <f>PCO2out</f>
        <v>11000000</v>
      </c>
      <c r="D35" s="27" t="s">
        <v>72</v>
      </c>
      <c r="E35" s="27">
        <f>PCO2out/1000000</f>
        <v>11</v>
      </c>
      <c r="F35" s="27" t="s">
        <v>73</v>
      </c>
      <c r="G35" s="49" t="s">
        <v>69</v>
      </c>
    </row>
    <row r="36" spans="1:7" s="18" customFormat="1" x14ac:dyDescent="0.2">
      <c r="A36" s="27" t="s">
        <v>151</v>
      </c>
      <c r="B36" s="27" t="s">
        <v>152</v>
      </c>
      <c r="C36" s="26"/>
      <c r="D36" s="27" t="s">
        <v>153</v>
      </c>
      <c r="E36" s="27"/>
      <c r="F36" s="27"/>
      <c r="G36" s="18" t="s">
        <v>69</v>
      </c>
    </row>
    <row r="37" spans="1:7" s="18" customFormat="1" x14ac:dyDescent="0.2">
      <c r="A37" s="27" t="s">
        <v>154</v>
      </c>
      <c r="B37" s="27" t="s">
        <v>155</v>
      </c>
      <c r="C37" s="62">
        <v>1</v>
      </c>
      <c r="D37" s="27" t="s">
        <v>25</v>
      </c>
      <c r="E37" s="27"/>
      <c r="F37" s="27"/>
      <c r="G37" s="18" t="s">
        <v>69</v>
      </c>
    </row>
    <row r="38" spans="1:7" s="18" customFormat="1" x14ac:dyDescent="0.2">
      <c r="A38" s="27" t="s">
        <v>156</v>
      </c>
      <c r="B38" s="27" t="s">
        <v>157</v>
      </c>
      <c r="C38" s="62">
        <v>0</v>
      </c>
      <c r="D38" s="27" t="s">
        <v>25</v>
      </c>
      <c r="E38" s="27"/>
      <c r="F38" s="27"/>
      <c r="G38" s="18" t="s">
        <v>69</v>
      </c>
    </row>
    <row r="39" spans="1:7" s="18" customFormat="1" x14ac:dyDescent="0.2">
      <c r="A39" s="27" t="s">
        <v>158</v>
      </c>
      <c r="B39" s="27" t="s">
        <v>159</v>
      </c>
      <c r="C39" s="62">
        <v>0</v>
      </c>
      <c r="D39" s="27" t="s">
        <v>25</v>
      </c>
      <c r="E39" s="27"/>
      <c r="F39" s="27"/>
      <c r="G39" s="18" t="s">
        <v>69</v>
      </c>
    </row>
    <row r="41" spans="1:7" x14ac:dyDescent="0.2">
      <c r="A41" s="50" t="s">
        <v>177</v>
      </c>
      <c r="C41" s="65">
        <f>C25/1000</f>
        <v>11.872314172940897</v>
      </c>
      <c r="D41" s="50" t="s">
        <v>16</v>
      </c>
    </row>
  </sheetData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1"/>
  <sheetViews>
    <sheetView workbookViewId="0">
      <selection activeCell="E22" sqref="E22"/>
    </sheetView>
  </sheetViews>
  <sheetFormatPr defaultRowHeight="11.25" x14ac:dyDescent="0.2"/>
  <cols>
    <col min="3" max="3" width="39.5" bestFit="1" customWidth="1"/>
    <col min="4" max="4" width="14" bestFit="1" customWidth="1"/>
    <col min="5" max="5" width="12.1640625" bestFit="1" customWidth="1"/>
  </cols>
  <sheetData>
    <row r="3" spans="3:5" x14ac:dyDescent="0.2">
      <c r="C3" t="s">
        <v>165</v>
      </c>
    </row>
    <row r="4" spans="3:5" x14ac:dyDescent="0.2">
      <c r="C4" t="s">
        <v>166</v>
      </c>
      <c r="D4" t="s">
        <v>167</v>
      </c>
      <c r="E4" t="s">
        <v>168</v>
      </c>
    </row>
    <row r="5" spans="3:5" x14ac:dyDescent="0.2">
      <c r="C5" t="s">
        <v>163</v>
      </c>
      <c r="D5" t="s">
        <v>163</v>
      </c>
      <c r="E5" t="s">
        <v>169</v>
      </c>
    </row>
    <row r="6" spans="3:5" x14ac:dyDescent="0.2">
      <c r="C6" s="64">
        <v>1.7</v>
      </c>
      <c r="D6" s="64">
        <v>2.7</v>
      </c>
      <c r="E6" s="64">
        <v>32414.350913003178</v>
      </c>
    </row>
    <row r="7" spans="3:5" x14ac:dyDescent="0.2">
      <c r="C7" s="64">
        <v>2.7</v>
      </c>
      <c r="D7" s="64">
        <v>7.7</v>
      </c>
      <c r="E7" s="64">
        <v>17435.924858591548</v>
      </c>
    </row>
    <row r="8" spans="3:5" x14ac:dyDescent="0.2">
      <c r="C8" s="64">
        <v>7.7</v>
      </c>
      <c r="D8" s="64">
        <v>11.7</v>
      </c>
      <c r="E8" s="64">
        <v>8395.2826911277662</v>
      </c>
    </row>
    <row r="9" spans="3:5" x14ac:dyDescent="0.2">
      <c r="C9" s="64">
        <v>11.7</v>
      </c>
      <c r="D9" s="64">
        <v>24.7</v>
      </c>
      <c r="E9" s="64">
        <v>4714.4894748259612</v>
      </c>
    </row>
    <row r="10" spans="3:5" x14ac:dyDescent="0.2">
      <c r="C10" s="64">
        <v>24.7</v>
      </c>
      <c r="D10" s="64">
        <v>39.700000000000003</v>
      </c>
      <c r="E10" s="64">
        <v>2357.4691086996181</v>
      </c>
    </row>
    <row r="11" spans="3:5" x14ac:dyDescent="0.2">
      <c r="C11" s="64">
        <v>39.700000000000003</v>
      </c>
      <c r="D11" s="64">
        <v>59.7</v>
      </c>
      <c r="E11" s="64">
        <v>1380.3652695006836</v>
      </c>
    </row>
    <row r="12" spans="3:5" x14ac:dyDescent="0.2">
      <c r="C12" s="64">
        <v>59.7</v>
      </c>
      <c r="D12" s="64">
        <v>100</v>
      </c>
      <c r="E12" s="64">
        <v>760.20550905588368</v>
      </c>
    </row>
    <row r="13" spans="3:5" x14ac:dyDescent="0.2">
      <c r="C13" s="64">
        <v>100</v>
      </c>
      <c r="D13" s="64">
        <v>200</v>
      </c>
      <c r="E13" s="64">
        <v>600</v>
      </c>
    </row>
    <row r="14" spans="3:5" x14ac:dyDescent="0.2">
      <c r="C14" s="64">
        <v>200</v>
      </c>
      <c r="D14" s="64">
        <v>300</v>
      </c>
      <c r="E14" s="64">
        <v>400</v>
      </c>
    </row>
    <row r="16" spans="3:5" x14ac:dyDescent="0.2">
      <c r="C16" t="s">
        <v>170</v>
      </c>
      <c r="D16" s="14">
        <f>'Main inputs'!C10-'Main inputs'!C9</f>
        <v>90</v>
      </c>
      <c r="E16" t="s">
        <v>163</v>
      </c>
    </row>
    <row r="17" spans="3:6" x14ac:dyDescent="0.2">
      <c r="C17" t="s">
        <v>171</v>
      </c>
      <c r="D17" s="64">
        <v>0.5</v>
      </c>
      <c r="E17" t="s">
        <v>175</v>
      </c>
      <c r="F17" t="s">
        <v>172</v>
      </c>
    </row>
    <row r="20" spans="3:6" x14ac:dyDescent="0.2">
      <c r="C20" t="s">
        <v>174</v>
      </c>
      <c r="D20">
        <f>D16/20</f>
        <v>4.5</v>
      </c>
      <c r="E20" t="s">
        <v>176</v>
      </c>
    </row>
    <row r="21" spans="3:6" x14ac:dyDescent="0.2">
      <c r="C21" t="s">
        <v>62</v>
      </c>
      <c r="D21">
        <f>D20*D17</f>
        <v>2.25</v>
      </c>
      <c r="E2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workbookViewId="0">
      <selection activeCell="D13" sqref="D13"/>
    </sheetView>
  </sheetViews>
  <sheetFormatPr defaultRowHeight="11.25" x14ac:dyDescent="0.2"/>
  <cols>
    <col min="2" max="2" width="16.33203125" bestFit="1" customWidth="1"/>
  </cols>
  <sheetData>
    <row r="3" spans="2:4" x14ac:dyDescent="0.2">
      <c r="B3" t="s">
        <v>178</v>
      </c>
      <c r="C3">
        <v>21.9</v>
      </c>
    </row>
    <row r="4" spans="2:4" x14ac:dyDescent="0.2">
      <c r="B4" t="s">
        <v>179</v>
      </c>
      <c r="C4" s="70">
        <f>'compressor module geocapacity'!C41</f>
        <v>11.872314172940897</v>
      </c>
    </row>
    <row r="5" spans="2:4" x14ac:dyDescent="0.2">
      <c r="B5" t="s">
        <v>180</v>
      </c>
      <c r="C5">
        <v>13</v>
      </c>
    </row>
    <row r="6" spans="2:4" x14ac:dyDescent="0.2">
      <c r="B6" t="s">
        <v>182</v>
      </c>
      <c r="C6">
        <v>0.67</v>
      </c>
    </row>
    <row r="7" spans="2:4" x14ac:dyDescent="0.2">
      <c r="B7" t="s">
        <v>20</v>
      </c>
      <c r="C7" s="70">
        <f>'Main inputs'!C31</f>
        <v>2</v>
      </c>
    </row>
    <row r="8" spans="2:4" x14ac:dyDescent="0.2">
      <c r="B8" t="s">
        <v>181</v>
      </c>
      <c r="C8">
        <v>0.9</v>
      </c>
    </row>
    <row r="10" spans="2:4" x14ac:dyDescent="0.2">
      <c r="B10" t="s">
        <v>183</v>
      </c>
      <c r="C10" s="70">
        <f>C3*(C4/C5)^C6*C7^C8</f>
        <v>38.456324160564748</v>
      </c>
    </row>
    <row r="15" spans="2:4" x14ac:dyDescent="0.2">
      <c r="D15" s="72" t="s">
        <v>189</v>
      </c>
    </row>
  </sheetData>
  <hyperlinks>
    <hyperlink ref="D15" r:id="rId1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am Document" ma:contentTypeID="0x010100A35317DCC28344A7B82488658A034A5C0100EC12405950A7444885C8092CF6006A58" ma:contentTypeVersion="2" ma:contentTypeDescription=" " ma:contentTypeScope="" ma:versionID="f90db50a4d68e778daecbbab1c5c29c7">
  <xsd:schema xmlns:xsd="http://www.w3.org/2001/XMLSchema" xmlns:xs="http://www.w3.org/2001/XMLSchema" xmlns:p="http://schemas.microsoft.com/office/2006/metadata/properties" xmlns:ns2="82758ea0-4bc2-4641-9135-c2b41ca137eb" xmlns:ns3="2f6a910d-138e-42c1-8e8a-320c1b7cf3f7" targetNamespace="http://schemas.microsoft.com/office/2006/metadata/properties" ma:root="true" ma:fieldsID="295e9ea1173e6bf4f844b8541615090c" ns2:_="" ns3:_="">
    <xsd:import namespace="82758ea0-4bc2-4641-9135-c2b41ca137eb"/>
    <xsd:import namespace="2f6a910d-138e-42c1-8e8a-320c1b7cf3f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TNOC_ClusterName" minOccurs="0"/>
                <xsd:element ref="ns3:TNOC_ClusterId" minOccurs="0"/>
                <xsd:element ref="ns2:h15fbb78f4cb41d290e72f301ea2865f" minOccurs="0"/>
                <xsd:element ref="ns2:TaxCatchAll" minOccurs="0"/>
                <xsd:element ref="ns2:TaxCatchAllLabel" minOccurs="0"/>
                <xsd:element ref="ns2:n2a7a23bcc2241cb9261f9a914c7c1bb" minOccurs="0"/>
                <xsd:element ref="ns2:lca20d149a844688b6abf34073d5c21d" minOccurs="0"/>
                <xsd:element ref="ns2:cf581d8792c646118aad2c2c4ecdfa8c" minOccurs="0"/>
                <xsd:element ref="ns2:bac4ab11065f4f6c809c820c57e320e5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58ea0-4bc2-4641-9135-c2b41ca137e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15fbb78f4cb41d290e72f301ea2865f" ma:index="13" nillable="true" ma:taxonomy="true" ma:internalName="h15fbb78f4cb41d290e72f301ea2865f" ma:taxonomyFieldName="TNOC_ClusterType" ma:displayName="Cluster type" ma:fieldId="{115fbb78-f4cb-41d2-90e7-2f301ea2865f}" ma:sspId="71550521-a132-488c-a1d8-00bf24ba3406" ma:termSetId="e7feef8e-5ede-44cd-b7d5-7ed7dacef0b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description="" ma:hidden="true" ma:list="{141f1fb0-8b2e-4b68-887f-b62506a469cd}" ma:internalName="TaxCatchAll" ma:showField="CatchAllData" ma:web="82758ea0-4bc2-4641-9135-c2b41ca137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description="" ma:hidden="true" ma:list="{141f1fb0-8b2e-4b68-887f-b62506a469cd}" ma:internalName="TaxCatchAllLabel" ma:readOnly="true" ma:showField="CatchAllDataLabel" ma:web="82758ea0-4bc2-4641-9135-c2b41ca137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2a7a23bcc2241cb9261f9a914c7c1bb" ma:index="17" nillable="true" ma:taxonomy="true" ma:internalName="n2a7a23bcc2241cb9261f9a914c7c1bb" ma:taxonomyFieldName="TNOC_DocumentClassification" ma:displayName="Document classification" ma:fieldId="{72a7a23b-cc22-41cb-9261-f9a914c7c1bb}" ma:sspId="71550521-a132-488c-a1d8-00bf24ba3406" ma:termSetId="ff8f31fd-7572-41dc-9fe4-bd4c6d280f3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a20d149a844688b6abf34073d5c21d" ma:index="19" nillable="true" ma:taxonomy="true" ma:internalName="lca20d149a844688b6abf34073d5c21d" ma:taxonomyFieldName="TNOC_DocumentType" ma:displayName="Document type" ma:fieldId="{5ca20d14-9a84-4688-b6ab-f34073d5c21d}" ma:sspId="71550521-a132-488c-a1d8-00bf24ba3406" ma:termSetId="e8a13a9e-c4f3-4184-b8d9-8210abad49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f581d8792c646118aad2c2c4ecdfa8c" ma:index="22" nillable="true" ma:taxonomy="true" ma:internalName="cf581d8792c646118aad2c2c4ecdfa8c" ma:taxonomyFieldName="TNOC_DocumentSetType" ma:displayName="Document set type" ma:readOnly="false" ma:fieldId="{cf581d87-92c6-4611-8aad-2c2c4ecdfa8c}" ma:sspId="71550521-a132-488c-a1d8-00bf24ba3406" ma:termSetId="a8d4306b-62bf-468f-9587-ff078c8643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c4ab11065f4f6c809c820c57e320e5" ma:index="24" nillable="true" ma:taxonomy="true" ma:internalName="bac4ab11065f4f6c809c820c57e320e5" ma:taxonomyFieldName="TNOC_DocumentCategory" ma:displayName="Document category" ma:fieldId="{bac4ab11-065f-4f6c-809c-820c57e320e5}" ma:sspId="71550521-a132-488c-a1d8-00bf24ba3406" ma:termSetId="94d42b6a-4155-4fa6-95e9-087bc306ce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a910d-138e-42c1-8e8a-320c1b7cf3f7" elementFormDefault="qualified">
    <xsd:import namespace="http://schemas.microsoft.com/office/2006/documentManagement/types"/>
    <xsd:import namespace="http://schemas.microsoft.com/office/infopath/2007/PartnerControls"/>
    <xsd:element name="TNOC_ClusterName" ma:index="11" nillable="true" ma:displayName="Cluster name" ma:internalName="TNOC_ClusterName">
      <xsd:simpleType>
        <xsd:restriction base="dms:Text">
          <xsd:maxLength value="255"/>
        </xsd:restriction>
      </xsd:simpleType>
    </xsd:element>
    <xsd:element name="TNOC_ClusterId" ma:index="12" nillable="true" ma:displayName="Cluster ID" ma:internalName="TNOC_ClusterI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NOC_ClusterName xmlns="2f6a910d-138e-42c1-8e8a-320c1b7cf3f7">Team Applied Geosciences</TNOC_ClusterName>
    <TNOC_ClusterId xmlns="2f6a910d-138e-42c1-8e8a-320c1b7cf3f7">91664</TNOC_ClusterId>
    <h15fbb78f4cb41d290e72f301ea2865f xmlns="82758ea0-4bc2-4641-9135-c2b41ca137eb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Team</TermName>
          <TermId xmlns="http://schemas.microsoft.com/office/infopath/2007/PartnerControls">c614ed86-6527-4042-aa9d-da80e2b69463</TermId>
        </TermInfo>
      </Terms>
    </h15fbb78f4cb41d290e72f301ea2865f>
    <cf581d8792c646118aad2c2c4ecdfa8c xmlns="82758ea0-4bc2-4641-9135-c2b41ca137eb">
      <Terms xmlns="http://schemas.microsoft.com/office/infopath/2007/PartnerControls"/>
    </cf581d8792c646118aad2c2c4ecdfa8c>
    <n2a7a23bcc2241cb9261f9a914c7c1bb xmlns="82758ea0-4bc2-4641-9135-c2b41ca137eb">
      <Terms xmlns="http://schemas.microsoft.com/office/infopath/2007/PartnerControls">
        <TermInfo xmlns="http://schemas.microsoft.com/office/infopath/2007/PartnerControls">
          <TermName xmlns="http://schemas.microsoft.com/office/infopath/2007/PartnerControls">TNO Internal</TermName>
          <TermId xmlns="http://schemas.microsoft.com/office/infopath/2007/PartnerControls">1a23c89f-ef54-4907-86fd-8242403ff722</TermId>
        </TermInfo>
      </Terms>
    </n2a7a23bcc2241cb9261f9a914c7c1bb>
    <TaxCatchAll xmlns="82758ea0-4bc2-4641-9135-c2b41ca137eb">
      <Value>2</Value>
      <Value>1</Value>
    </TaxCatchAll>
    <lca20d149a844688b6abf34073d5c21d xmlns="82758ea0-4bc2-4641-9135-c2b41ca137eb">
      <Terms xmlns="http://schemas.microsoft.com/office/infopath/2007/PartnerControls"/>
    </lca20d149a844688b6abf34073d5c21d>
    <bac4ab11065f4f6c809c820c57e320e5 xmlns="82758ea0-4bc2-4641-9135-c2b41ca137eb">
      <Terms xmlns="http://schemas.microsoft.com/office/infopath/2007/PartnerControls"/>
    </bac4ab11065f4f6c809c820c57e320e5>
    <_dlc_DocId xmlns="82758ea0-4bc2-4641-9135-c2b41ca137eb">U3Y6A4FX7UU3-444119613-244</_dlc_DocId>
    <_dlc_DocIdUrl xmlns="82758ea0-4bc2-4641-9135-c2b41ca137eb">
      <Url>https://city2.tno.nl/teams/T91664/_layouts/15/DocIdRedir.aspx?ID=U3Y6A4FX7UU3-444119613-244</Url>
      <Description>U3Y6A4FX7UU3-444119613-244</Description>
    </_dlc_DocIdUrl>
  </documentManagement>
</p:properties>
</file>

<file path=customXml/itemProps1.xml><?xml version="1.0" encoding="utf-8"?>
<ds:datastoreItem xmlns:ds="http://schemas.openxmlformats.org/officeDocument/2006/customXml" ds:itemID="{D6A0308D-9201-4C43-A7B8-13DE7EA60682}"/>
</file>

<file path=customXml/itemProps2.xml><?xml version="1.0" encoding="utf-8"?>
<ds:datastoreItem xmlns:ds="http://schemas.openxmlformats.org/officeDocument/2006/customXml" ds:itemID="{CCDD5869-777C-4204-B932-1CED2FC8AE5F}"/>
</file>

<file path=customXml/itemProps3.xml><?xml version="1.0" encoding="utf-8"?>
<ds:datastoreItem xmlns:ds="http://schemas.openxmlformats.org/officeDocument/2006/customXml" ds:itemID="{1683E971-8DBA-4AFC-B460-A0C847E783A3}"/>
</file>

<file path=customXml/itemProps4.xml><?xml version="1.0" encoding="utf-8"?>
<ds:datastoreItem xmlns:ds="http://schemas.openxmlformats.org/officeDocument/2006/customXml" ds:itemID="{C989DD87-8270-4BAD-97A7-08D5CCCD6E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22</vt:i4>
      </vt:variant>
    </vt:vector>
  </HeadingPairs>
  <TitlesOfParts>
    <vt:vector size="26" baseType="lpstr">
      <vt:lpstr>Main inputs</vt:lpstr>
      <vt:lpstr>compressor module geocapacity</vt:lpstr>
      <vt:lpstr>Compressor Ecco</vt:lpstr>
      <vt:lpstr>Marlinde</vt:lpstr>
      <vt:lpstr>Capacity</vt:lpstr>
      <vt:lpstr>CaptCO2</vt:lpstr>
      <vt:lpstr>CaptCO2_calc</vt:lpstr>
      <vt:lpstr>CaptCO2max</vt:lpstr>
      <vt:lpstr>CaptCO2min</vt:lpstr>
      <vt:lpstr>CFPriceIndex</vt:lpstr>
      <vt:lpstr>CostExpA</vt:lpstr>
      <vt:lpstr>CostExpB</vt:lpstr>
      <vt:lpstr>EFEl</vt:lpstr>
      <vt:lpstr>FOMFixComp</vt:lpstr>
      <vt:lpstr>FOMVarComp</vt:lpstr>
      <vt:lpstr>kJe_per_GWh</vt:lpstr>
      <vt:lpstr>Load</vt:lpstr>
      <vt:lpstr>PCO2CaptOut</vt:lpstr>
      <vt:lpstr>PCO2CompOut</vt:lpstr>
      <vt:lpstr>PCO2CompOut.</vt:lpstr>
      <vt:lpstr>PCO2out</vt:lpstr>
      <vt:lpstr>s_per_h</vt:lpstr>
      <vt:lpstr>SElCost</vt:lpstr>
      <vt:lpstr>VarACost</vt:lpstr>
      <vt:lpstr>VarAEnergy</vt:lpstr>
      <vt:lpstr>VarBCost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Koornneef</dc:creator>
  <cp:lastModifiedBy>Joris Koornneef</cp:lastModifiedBy>
  <dcterms:created xsi:type="dcterms:W3CDTF">2015-12-15T12:58:26Z</dcterms:created>
  <dcterms:modified xsi:type="dcterms:W3CDTF">2015-12-16T13:34:16Z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0x010100A35317DCC28344A7B82488658A034A5C0100EC12405950A7444885C8092CF6006A58</vt:lpwstr>
  </property>
  <property fmtid="{D5CDD505-2E9C-101B-9397-08002B2CF9AE}" pid="3" name="TNOC_DocumentClassification">
    <vt:lpwstr>1;#TNO Internal|1a23c89f-ef54-4907-86fd-8242403ff722</vt:lpwstr>
  </property>
  <property fmtid="{D5CDD505-2E9C-101B-9397-08002B2CF9AE}" pid="4" name="TNOC_DocumentSetType">
    <vt:lpwstr/>
  </property>
  <property fmtid="{D5CDD505-2E9C-101B-9397-08002B2CF9AE}" pid="5" name="TNOC_DocumentType">
    <vt:lpwstr/>
  </property>
  <property fmtid="{D5CDD505-2E9C-101B-9397-08002B2CF9AE}" pid="6" name="TNOC_ClusterType">
    <vt:lpwstr>2;#Team|c614ed86-6527-4042-aa9d-da80e2b69463</vt:lpwstr>
  </property>
  <property fmtid="{D5CDD505-2E9C-101B-9397-08002B2CF9AE}" pid="7" name="TNOC_DocumentCategory">
    <vt:lpwstr/>
  </property>
  <property fmtid="{D5CDD505-2E9C-101B-9397-08002B2CF9AE}" pid="8" name="_dlc_DocIdItemGuid">
    <vt:lpwstr>1b4a17f9-d0a5-41e7-94d5-1157e1884a94</vt:lpwstr>
  </property>
</Properties>
</file>