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24226"/>
  <mc:AlternateContent xmlns:mc="http://schemas.openxmlformats.org/markup-compatibility/2006">
    <mc:Choice Requires="x15">
      <x15ac:absPath xmlns:x15ac="http://schemas.microsoft.com/office/spreadsheetml/2010/11/ac" url="T:\Use of System\Price Reviews\2024-04-01\Statements\Excel documents\"/>
    </mc:Choice>
  </mc:AlternateContent>
  <xr:revisionPtr revIDLastSave="0" documentId="13_ncr:1_{82ECE43D-4EBD-45A2-87CE-6F2A17056770}" xr6:coauthVersionLast="47" xr6:coauthVersionMax="47" xr10:uidLastSave="{00000000-0000-0000-0000-000000000000}"/>
  <bookViews>
    <workbookView xWindow="-120" yWindow="-120" windowWidth="29040" windowHeight="15840" tabRatio="86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Charge Calculator" sheetId="15" r:id="rId14"/>
  </sheets>
  <definedNames>
    <definedName name="_xlnm._FilterDatabase" localSheetId="2" hidden="1">'Annex 2 EHV charges'!$A$10:$Q$58</definedName>
    <definedName name="_xlnm._FilterDatabase" localSheetId="6" hidden="1">'Annex 4 LDNO charges'!$A$13:$J$203</definedName>
    <definedName name="_xlnm._FilterDatabase" localSheetId="9" hidden="1">'Annex 7 Pass-Through Costs'!$A$4:$F$165</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EHV charges'!$A$2:$P$58</definedName>
    <definedName name="_xlnm.Print_Area" localSheetId="3">'Annex 2a Import'!$A$2:$H$150</definedName>
    <definedName name="_xlnm.Print_Area" localSheetId="4">'Annex 2b Export'!$A$2:$H$140</definedName>
    <definedName name="_xlnm.Print_Area" localSheetId="5">'Annex 3 Preserved charges'!$A$2:$J$16</definedName>
    <definedName name="_xlnm.Print_Area" localSheetId="6">'Annex 4 LDNO charges'!$A$2:$J$203</definedName>
    <definedName name="_xlnm.Print_Area" localSheetId="7">'Annex 5 LLFs'!$A$2:$G$86</definedName>
    <definedName name="_xlnm.Print_Area" localSheetId="8">'Annex 6 New or Amended EHV'!$A$2:$S$28</definedName>
    <definedName name="_xlnm.Print_Area" localSheetId="9">'Annex 7 Pass-Through Costs'!$A$2:$F$165</definedName>
    <definedName name="_xlnm.Print_Area" localSheetId="10">'Nodal prices'!$A$2:$D$26</definedName>
    <definedName name="_xlnm.Print_Titles" localSheetId="2">'Annex 2 EHV charges'!$10:$10</definedName>
    <definedName name="_xlnm.Print_Titles" localSheetId="3">'Annex 2a Import'!$2:$4</definedName>
    <definedName name="_xlnm.Print_Titles" localSheetId="4">'Annex 2b Export'!$2:$4</definedName>
    <definedName name="_xlnm.Print_Titles" localSheetId="6">'Annex 4 LDNO charges'!$13:$13</definedName>
    <definedName name="_xlnm.Print_Titles" localSheetId="7">'Annex 5 LLFs'!$25:$25</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charges'!$A$2:$K$44</definedName>
    <definedName name="Z_5032A364_B81A_48DA_88DA_AB3B86B47EE9_.wvu.PrintArea" localSheetId="2" hidden="1">'Annex 2 EHV charges'!$A$2:$I$20</definedName>
    <definedName name="Z_5032A364_B81A_48DA_88DA_AB3B86B47EE9_.wvu.PrintArea" localSheetId="5" hidden="1">'Annex 3 Preserved charges'!$A$2:$J$16</definedName>
    <definedName name="Z_5032A364_B81A_48DA_88DA_AB3B86B47EE9_.wvu.PrintArea" localSheetId="6" hidden="1">'Annex 4 LDNO charges'!$A$2:$I$9</definedName>
    <definedName name="Z_5032A364_B81A_48DA_88DA_AB3B86B47EE9_.wvu.PrintArea" localSheetId="7" hidden="1">'Annex 5 LLFs'!$A$3:$F$41</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charges'!$2:$12</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5" l="1"/>
  <c r="S10" i="15"/>
  <c r="R10" i="15"/>
  <c r="P10" i="15"/>
  <c r="O10" i="15"/>
  <c r="N10" i="15"/>
  <c r="Q10" i="15"/>
  <c r="M10" i="15"/>
  <c r="I9" i="15"/>
  <c r="H9" i="15"/>
  <c r="G9" i="15"/>
  <c r="F9" i="15"/>
  <c r="E9" i="15"/>
  <c r="D9" i="15"/>
  <c r="C9" i="15"/>
  <c r="H6" i="14" l="1"/>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H173" i="14"/>
  <c r="H174" i="14"/>
  <c r="H175" i="14"/>
  <c r="H176" i="14"/>
  <c r="H177" i="14"/>
  <c r="H178" i="14"/>
  <c r="H179" i="14"/>
  <c r="H180" i="14"/>
  <c r="H181" i="14"/>
  <c r="H182" i="14"/>
  <c r="H183" i="14"/>
  <c r="H184" i="14"/>
  <c r="H185" i="14"/>
  <c r="H186" i="14"/>
  <c r="H187" i="14"/>
  <c r="H188" i="14"/>
  <c r="H189" i="14"/>
  <c r="H190" i="14"/>
  <c r="H191" i="14"/>
  <c r="H192" i="14"/>
  <c r="H193" i="14"/>
  <c r="H194" i="14"/>
  <c r="H195" i="14"/>
  <c r="H196" i="14"/>
  <c r="H197" i="14"/>
  <c r="H198" i="14"/>
  <c r="H199" i="14"/>
  <c r="H200" i="14"/>
  <c r="H201" i="14"/>
  <c r="H202" i="14"/>
  <c r="H203" i="14"/>
  <c r="H204" i="14"/>
  <c r="H205" i="14"/>
  <c r="H206" i="14"/>
  <c r="H207" i="14"/>
  <c r="H208" i="14"/>
  <c r="H209" i="14"/>
  <c r="H210" i="14"/>
  <c r="H211" i="14"/>
  <c r="H212" i="14"/>
  <c r="H213" i="14"/>
  <c r="H214" i="14"/>
  <c r="H215" i="14"/>
  <c r="H216" i="14"/>
  <c r="H217" i="14"/>
  <c r="H218" i="14"/>
  <c r="H219" i="14"/>
  <c r="H220" i="14"/>
  <c r="H221" i="14"/>
  <c r="H222" i="14"/>
  <c r="H223" i="14"/>
  <c r="H224" i="14"/>
  <c r="H225" i="14"/>
  <c r="H226" i="14"/>
  <c r="H227" i="14"/>
  <c r="H228" i="14"/>
  <c r="H229" i="14"/>
  <c r="H230" i="14"/>
  <c r="H231" i="14"/>
  <c r="H232" i="14"/>
  <c r="H233" i="14"/>
  <c r="H234" i="14"/>
  <c r="H235" i="14"/>
  <c r="H236" i="14"/>
  <c r="H237" i="14"/>
  <c r="H238" i="14"/>
  <c r="H239" i="14"/>
  <c r="H240" i="14"/>
  <c r="H241" i="14"/>
  <c r="H242" i="14"/>
  <c r="H243" i="14"/>
  <c r="H244" i="14"/>
  <c r="H245" i="14"/>
  <c r="H246" i="14"/>
  <c r="H247" i="14"/>
  <c r="H248" i="14"/>
  <c r="H249" i="14"/>
  <c r="H250" i="14"/>
  <c r="H251" i="14"/>
  <c r="H252" i="14"/>
  <c r="H253" i="14"/>
  <c r="H254" i="14"/>
  <c r="H5" i="14"/>
  <c r="E6" i="14" l="1"/>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5" i="14" l="1"/>
  <c r="F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7"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G5" i="14"/>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H5" i="13"/>
  <c r="G5" i="13"/>
  <c r="F5" i="13"/>
  <c r="E5" i="13"/>
  <c r="B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C5" i="24"/>
  <c r="A3" i="6" l="1"/>
  <c r="A2" i="26"/>
  <c r="A2" i="24" l="1"/>
  <c r="E12" i="15" l="1"/>
  <c r="D12" i="15"/>
  <c r="C12" i="15"/>
  <c r="B13" i="1" l="1"/>
  <c r="I14" i="15" l="1"/>
  <c r="H14" i="15"/>
  <c r="B2" i="15" l="1"/>
  <c r="A2" i="7"/>
  <c r="A17" i="8"/>
  <c r="A4" i="8"/>
  <c r="A2" i="5"/>
  <c r="A2" i="4" l="1"/>
  <c r="A2" i="14"/>
  <c r="A2" i="13"/>
  <c r="A2" i="12" l="1"/>
  <c r="A2" i="2" l="1"/>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C14" i="15" l="1"/>
  <c r="A5" i="14" a="1"/>
  <c r="A5" i="14" s="1"/>
  <c r="A5" i="13" a="1"/>
  <c r="A5" i="13" s="1"/>
  <c r="D5" i="14" l="1"/>
  <c r="A6" i="14" a="1"/>
  <c r="A6" i="14" s="1"/>
  <c r="B5" i="14"/>
  <c r="C5" i="14"/>
  <c r="D5" i="13"/>
  <c r="C5" i="13"/>
  <c r="B5" i="13"/>
  <c r="A6" i="13" a="1"/>
  <c r="A6" i="13" s="1"/>
  <c r="A7" i="14" l="1" a="1"/>
  <c r="A7" i="14" s="1"/>
  <c r="D6" i="14"/>
  <c r="B6" i="14"/>
  <c r="C6" i="14"/>
  <c r="B6" i="13"/>
  <c r="C6" i="13"/>
  <c r="D6" i="13"/>
  <c r="A7" i="13" a="1"/>
  <c r="A7" i="13" s="1"/>
  <c r="R13" i="15"/>
  <c r="R14" i="15" s="1"/>
  <c r="N14" i="15"/>
  <c r="O14" i="15"/>
  <c r="P14" i="15"/>
  <c r="Q14" i="15"/>
  <c r="S14" i="15"/>
  <c r="T14" i="15"/>
  <c r="M14" i="15"/>
  <c r="Q17" i="15"/>
  <c r="P17" i="15"/>
  <c r="O17" i="15"/>
  <c r="N17" i="15"/>
  <c r="M17" i="15"/>
  <c r="D14" i="15"/>
  <c r="E14" i="15"/>
  <c r="F14" i="15"/>
  <c r="H18" i="15" s="1"/>
  <c r="G14" i="15"/>
  <c r="C7" i="14" l="1"/>
  <c r="D7" i="14"/>
  <c r="B7" i="14"/>
  <c r="A8" i="14" a="1"/>
  <c r="A8" i="14" s="1"/>
  <c r="C7" i="13"/>
  <c r="D7" i="13"/>
  <c r="A8" i="13" a="1"/>
  <c r="A8" i="13" s="1"/>
  <c r="B7" i="13"/>
  <c r="S17" i="15"/>
  <c r="T18" i="15"/>
  <c r="R17" i="15"/>
  <c r="P18" i="15"/>
  <c r="M21" i="15"/>
  <c r="T17" i="15"/>
  <c r="M18" i="15"/>
  <c r="Q18" i="15"/>
  <c r="N18" i="15"/>
  <c r="S18" i="15"/>
  <c r="O18" i="15"/>
  <c r="R18" i="15"/>
  <c r="D8" i="14" l="1"/>
  <c r="B8" i="14"/>
  <c r="C8" i="14"/>
  <c r="A9" i="14" a="1"/>
  <c r="A9" i="14" s="1"/>
  <c r="B8" i="13"/>
  <c r="D8" i="13"/>
  <c r="C8" i="13"/>
  <c r="A9" i="13" a="1"/>
  <c r="A9" i="13" s="1"/>
  <c r="N21" i="15"/>
  <c r="M22" i="15"/>
  <c r="N22" i="15"/>
  <c r="E10" i="15"/>
  <c r="C10" i="15"/>
  <c r="C17" i="15" s="1"/>
  <c r="F10" i="15"/>
  <c r="D10" i="15"/>
  <c r="B9" i="14" l="1"/>
  <c r="C9" i="14"/>
  <c r="D9" i="14"/>
  <c r="A10" i="14" a="1"/>
  <c r="A10" i="14" s="1"/>
  <c r="B9" i="13"/>
  <c r="D9" i="13"/>
  <c r="C9" i="13"/>
  <c r="A10" i="13" a="1"/>
  <c r="A10" i="13" s="1"/>
  <c r="B10" i="13" s="1"/>
  <c r="C18" i="15"/>
  <c r="G17" i="15"/>
  <c r="G18" i="15"/>
  <c r="D17" i="15"/>
  <c r="D18" i="15"/>
  <c r="E18" i="15"/>
  <c r="E17" i="15"/>
  <c r="F17" i="15"/>
  <c r="F18" i="15"/>
  <c r="I17" i="15"/>
  <c r="I18" i="15"/>
  <c r="C21" i="15" l="1"/>
  <c r="C22" i="15"/>
  <c r="B10" i="14"/>
  <c r="C10" i="14"/>
  <c r="D10" i="14"/>
  <c r="A11" i="14" a="1"/>
  <c r="A11" i="14" s="1"/>
  <c r="A12" i="14" s="1" a="1"/>
  <c r="A12" i="14" s="1"/>
  <c r="A11" i="13" a="1"/>
  <c r="A11" i="13" s="1"/>
  <c r="A12" i="13" s="1" a="1"/>
  <c r="A12" i="13" s="1"/>
  <c r="C10" i="13"/>
  <c r="D10" i="13"/>
  <c r="D12" i="14" l="1"/>
  <c r="B12" i="14"/>
  <c r="C12" i="14"/>
  <c r="A13" i="14" a="1"/>
  <c r="A13" i="14" s="1"/>
  <c r="C11" i="14"/>
  <c r="D11" i="14"/>
  <c r="B11" i="14"/>
  <c r="D12" i="13"/>
  <c r="C12" i="13"/>
  <c r="B11" i="13"/>
  <c r="C11" i="13"/>
  <c r="D11" i="13"/>
  <c r="B12" i="13"/>
  <c r="A13" i="13" a="1"/>
  <c r="A13" i="13" s="1"/>
  <c r="B13" i="14" l="1"/>
  <c r="C13" i="14"/>
  <c r="D13" i="14"/>
  <c r="A14" i="14" a="1"/>
  <c r="A14" i="14" s="1"/>
  <c r="D13" i="13"/>
  <c r="C13" i="13"/>
  <c r="B13" i="13"/>
  <c r="A14" i="13" a="1"/>
  <c r="A14" i="13" s="1"/>
  <c r="A15" i="14" l="1" a="1"/>
  <c r="A15" i="14" s="1"/>
  <c r="B14" i="14"/>
  <c r="C14" i="14"/>
  <c r="D14" i="14"/>
  <c r="C14" i="13"/>
  <c r="D14" i="13"/>
  <c r="A15" i="13" a="1"/>
  <c r="A15" i="13" s="1"/>
  <c r="B14" i="13"/>
  <c r="A16" i="14" l="1" a="1"/>
  <c r="A16" i="14" s="1"/>
  <c r="C15" i="14"/>
  <c r="D15" i="14"/>
  <c r="B15" i="14"/>
  <c r="C15" i="13"/>
  <c r="D15" i="13"/>
  <c r="A16" i="13" a="1"/>
  <c r="A16" i="13" s="1"/>
  <c r="B15" i="13"/>
  <c r="A17" i="14" l="1" a="1"/>
  <c r="A17" i="14" s="1"/>
  <c r="D16" i="14"/>
  <c r="B16" i="14"/>
  <c r="C16" i="14"/>
  <c r="B16" i="13"/>
  <c r="C16" i="13"/>
  <c r="D16" i="13"/>
  <c r="A17" i="13" a="1"/>
  <c r="A17" i="13" s="1"/>
  <c r="A18" i="14" l="1" a="1"/>
  <c r="A18" i="14" s="1"/>
  <c r="B17" i="14"/>
  <c r="C17" i="14"/>
  <c r="D17" i="14"/>
  <c r="B17" i="13"/>
  <c r="D17" i="13"/>
  <c r="C17" i="13"/>
  <c r="A18" i="13" a="1"/>
  <c r="A18" i="13" s="1"/>
  <c r="A19" i="14" l="1" a="1"/>
  <c r="A19" i="14" s="1"/>
  <c r="B18" i="14"/>
  <c r="C18" i="14"/>
  <c r="D18" i="14"/>
  <c r="B18" i="13"/>
  <c r="C18" i="13"/>
  <c r="D18" i="13"/>
  <c r="A19" i="13" a="1"/>
  <c r="A19" i="13" s="1"/>
  <c r="A20" i="14" l="1" a="1"/>
  <c r="A20" i="14" s="1"/>
  <c r="C19" i="14"/>
  <c r="D19" i="14"/>
  <c r="B19" i="14"/>
  <c r="B19" i="13"/>
  <c r="C19" i="13"/>
  <c r="D19" i="13"/>
  <c r="A20" i="13" a="1"/>
  <c r="A20" i="13" s="1"/>
  <c r="A21" i="14" l="1" a="1"/>
  <c r="A21" i="14" s="1"/>
  <c r="D20" i="14"/>
  <c r="B20" i="14"/>
  <c r="C20" i="14"/>
  <c r="D20" i="13"/>
  <c r="C20" i="13"/>
  <c r="B20" i="13"/>
  <c r="A21" i="13" a="1"/>
  <c r="A21" i="13" s="1"/>
  <c r="A22" i="14" l="1" a="1"/>
  <c r="A22" i="14" s="1"/>
  <c r="B21" i="14"/>
  <c r="C21" i="14"/>
  <c r="D21" i="14"/>
  <c r="B21" i="13"/>
  <c r="D21" i="13"/>
  <c r="C21" i="13"/>
  <c r="A22" i="13" a="1"/>
  <c r="A22" i="13" s="1"/>
  <c r="A23" i="14" l="1" a="1"/>
  <c r="A23" i="14" s="1"/>
  <c r="B22" i="14"/>
  <c r="C22" i="14"/>
  <c r="D22" i="14"/>
  <c r="C22" i="13"/>
  <c r="D22" i="13"/>
  <c r="B22" i="13"/>
  <c r="A23" i="13" a="1"/>
  <c r="A23" i="13" s="1"/>
  <c r="A24" i="14" l="1" a="1"/>
  <c r="A24" i="14" s="1"/>
  <c r="C23" i="14"/>
  <c r="D23" i="14"/>
  <c r="B23" i="14"/>
  <c r="B23" i="13"/>
  <c r="C23" i="13"/>
  <c r="D23" i="13"/>
  <c r="A24" i="13" a="1"/>
  <c r="A24" i="13" s="1"/>
  <c r="A25" i="13" s="1" a="1"/>
  <c r="A25" i="13" s="1"/>
  <c r="A25" i="14" l="1" a="1"/>
  <c r="A25" i="14" s="1"/>
  <c r="D24" i="14"/>
  <c r="B24" i="14"/>
  <c r="C24" i="14"/>
  <c r="A26" i="13" a="1"/>
  <c r="A26" i="13" s="1"/>
  <c r="C25" i="13"/>
  <c r="D25" i="13"/>
  <c r="B25" i="13"/>
  <c r="C24" i="13"/>
  <c r="D24" i="13"/>
  <c r="B24" i="13"/>
  <c r="D26" i="13" l="1"/>
  <c r="C26" i="13"/>
  <c r="A26" i="14" a="1"/>
  <c r="A26" i="14" s="1"/>
  <c r="B25" i="14"/>
  <c r="C25" i="14"/>
  <c r="D25" i="14"/>
  <c r="A27" i="13" a="1"/>
  <c r="A27" i="13" s="1"/>
  <c r="B26" i="13"/>
  <c r="C27" i="13" l="1"/>
  <c r="A27" i="14" a="1"/>
  <c r="A27" i="14" s="1"/>
  <c r="B26" i="14"/>
  <c r="C26" i="14"/>
  <c r="D26" i="14"/>
  <c r="A28" i="13" a="1"/>
  <c r="A28" i="13" s="1"/>
  <c r="B27" i="13"/>
  <c r="D27" i="13"/>
  <c r="A28" i="14" l="1" a="1"/>
  <c r="A28" i="14" s="1"/>
  <c r="C27" i="14"/>
  <c r="D27" i="14"/>
  <c r="B27" i="14"/>
  <c r="D28" i="13"/>
  <c r="B28" i="13"/>
  <c r="C28" i="13"/>
  <c r="A29" i="13" a="1"/>
  <c r="A29" i="13" s="1"/>
  <c r="A29" i="14" l="1" a="1"/>
  <c r="A29" i="14" s="1"/>
  <c r="D28" i="14"/>
  <c r="B28" i="14"/>
  <c r="C28" i="14"/>
  <c r="B29" i="13"/>
  <c r="C29" i="13"/>
  <c r="D29" i="13"/>
  <c r="A30" i="13" a="1"/>
  <c r="A30" i="13" s="1"/>
  <c r="A30" i="14" l="1" a="1"/>
  <c r="A30" i="14" s="1"/>
  <c r="B29" i="14"/>
  <c r="C29" i="14"/>
  <c r="D29" i="14"/>
  <c r="C30" i="13"/>
  <c r="D30" i="13"/>
  <c r="B30" i="13"/>
  <c r="A31" i="13" a="1"/>
  <c r="A31" i="13" s="1"/>
  <c r="B30" i="14" l="1"/>
  <c r="C30" i="14"/>
  <c r="D30" i="14"/>
  <c r="A31" i="14" a="1"/>
  <c r="A31" i="14" s="1"/>
  <c r="B31" i="13"/>
  <c r="C31" i="13"/>
  <c r="D31" i="13"/>
  <c r="A32" i="13" a="1"/>
  <c r="A32" i="13" s="1"/>
  <c r="A32" i="14" l="1" a="1"/>
  <c r="A32" i="14" s="1"/>
  <c r="C31" i="14"/>
  <c r="D31" i="14"/>
  <c r="B31" i="14"/>
  <c r="C32" i="13"/>
  <c r="D32" i="13"/>
  <c r="B32" i="13"/>
  <c r="A33" i="13" a="1"/>
  <c r="A33" i="13" s="1"/>
  <c r="A33" i="14" l="1" a="1"/>
  <c r="A33" i="14" s="1"/>
  <c r="D32" i="14"/>
  <c r="B32" i="14"/>
  <c r="C32" i="14"/>
  <c r="B33" i="13"/>
  <c r="C33" i="13"/>
  <c r="D33" i="13"/>
  <c r="A34" i="13" a="1"/>
  <c r="A34" i="13" s="1"/>
  <c r="A34" i="14" l="1" a="1"/>
  <c r="A34" i="14" s="1"/>
  <c r="B33" i="14"/>
  <c r="C33" i="14"/>
  <c r="D33" i="14"/>
  <c r="C34" i="13"/>
  <c r="D34" i="13"/>
  <c r="B34" i="13"/>
  <c r="A35" i="13" a="1"/>
  <c r="A35" i="13" s="1"/>
  <c r="A35" i="14" l="1" a="1"/>
  <c r="A35" i="14" s="1"/>
  <c r="B34" i="14"/>
  <c r="C34" i="14"/>
  <c r="D34" i="14"/>
  <c r="B35" i="13"/>
  <c r="C35" i="13"/>
  <c r="D35" i="13"/>
  <c r="A36" i="13" a="1"/>
  <c r="A36" i="13" s="1"/>
  <c r="A36" i="14" l="1" a="1"/>
  <c r="A36" i="14" s="1"/>
  <c r="C35" i="14"/>
  <c r="D35" i="14"/>
  <c r="B35" i="14"/>
  <c r="D36" i="13"/>
  <c r="C36" i="13"/>
  <c r="B36" i="13"/>
  <c r="A37" i="13" a="1"/>
  <c r="A37" i="13" s="1"/>
  <c r="A38" i="13" s="1" a="1"/>
  <c r="A38" i="13" s="1"/>
  <c r="A37" i="14" l="1" a="1"/>
  <c r="A37" i="14" s="1"/>
  <c r="D36" i="14"/>
  <c r="B36" i="14"/>
  <c r="C36" i="14"/>
  <c r="B38" i="13"/>
  <c r="C38" i="13"/>
  <c r="D38" i="13"/>
  <c r="A39" i="13" a="1"/>
  <c r="A39" i="13" s="1"/>
  <c r="D39" i="13" s="1"/>
  <c r="C37" i="13"/>
  <c r="B37" i="13"/>
  <c r="D37" i="13"/>
  <c r="B39" i="13" l="1"/>
  <c r="C39" i="13"/>
  <c r="A38" i="14" a="1"/>
  <c r="A38" i="14" s="1"/>
  <c r="B37" i="14"/>
  <c r="C37" i="14"/>
  <c r="D37" i="14"/>
  <c r="A40" i="13" a="1"/>
  <c r="A40" i="13" s="1"/>
  <c r="D40" i="13" l="1"/>
  <c r="B40" i="13"/>
  <c r="A39" i="14" a="1"/>
  <c r="A39" i="14" s="1"/>
  <c r="B38" i="14"/>
  <c r="C38" i="14"/>
  <c r="D38" i="14"/>
  <c r="C40" i="13"/>
  <c r="A41" i="13" a="1"/>
  <c r="A41" i="13" s="1"/>
  <c r="D41" i="13" s="1"/>
  <c r="A40" i="14" l="1" a="1"/>
  <c r="A40" i="14" s="1"/>
  <c r="C39" i="14"/>
  <c r="D39" i="14"/>
  <c r="B39" i="14"/>
  <c r="A42" i="13" a="1"/>
  <c r="A42" i="13" s="1"/>
  <c r="C41" i="13"/>
  <c r="B41" i="13"/>
  <c r="A41" i="14" l="1" a="1"/>
  <c r="A41" i="14" s="1"/>
  <c r="D40" i="14"/>
  <c r="B40" i="14"/>
  <c r="C40" i="14"/>
  <c r="C42" i="13"/>
  <c r="B42" i="13"/>
  <c r="D42" i="13"/>
  <c r="A43" i="13" a="1"/>
  <c r="A43" i="13" s="1"/>
  <c r="A42" i="14" l="1" a="1"/>
  <c r="A42" i="14" s="1"/>
  <c r="B41" i="14"/>
  <c r="C41" i="14"/>
  <c r="D41" i="14"/>
  <c r="D43" i="13"/>
  <c r="C43" i="13"/>
  <c r="B43" i="13"/>
  <c r="A44" i="13" a="1"/>
  <c r="A44" i="13" s="1"/>
  <c r="A43" i="14" l="1" a="1"/>
  <c r="A43" i="14" s="1"/>
  <c r="C42" i="14"/>
  <c r="B42" i="14"/>
  <c r="D42" i="14"/>
  <c r="B44" i="13"/>
  <c r="A45" i="13" a="1"/>
  <c r="A45" i="13" s="1"/>
  <c r="C45" i="13" s="1"/>
  <c r="C44" i="13"/>
  <c r="D44" i="13"/>
  <c r="B45" i="13" l="1"/>
  <c r="A44" i="14" a="1"/>
  <c r="A44" i="14" s="1"/>
  <c r="D43" i="14"/>
  <c r="C43" i="14"/>
  <c r="B43" i="14"/>
  <c r="D45" i="13"/>
  <c r="A46" i="13" a="1"/>
  <c r="A46" i="13" s="1"/>
  <c r="A45" i="14" l="1" a="1"/>
  <c r="A45" i="14" s="1"/>
  <c r="B44" i="14"/>
  <c r="C44" i="14"/>
  <c r="D44" i="14"/>
  <c r="C46" i="13"/>
  <c r="A47" i="13" a="1"/>
  <c r="A47" i="13" s="1"/>
  <c r="D47" i="13" s="1"/>
  <c r="D46" i="13"/>
  <c r="B46" i="13"/>
  <c r="A46" i="14" l="1" a="1"/>
  <c r="A46" i="14" s="1"/>
  <c r="B45" i="14"/>
  <c r="C45" i="14"/>
  <c r="D45" i="14"/>
  <c r="B47" i="13"/>
  <c r="A48" i="13" a="1"/>
  <c r="A48" i="13" s="1"/>
  <c r="C47" i="13"/>
  <c r="C48" i="13" l="1"/>
  <c r="D48" i="13"/>
  <c r="A47" i="14" a="1"/>
  <c r="A47" i="14" s="1"/>
  <c r="C46" i="14"/>
  <c r="D46" i="14"/>
  <c r="B46" i="14"/>
  <c r="B48" i="13"/>
  <c r="A49" i="13" a="1"/>
  <c r="A49" i="13" s="1"/>
  <c r="A48" i="14" l="1" a="1"/>
  <c r="A48" i="14" s="1"/>
  <c r="D47" i="14"/>
  <c r="B47" i="14"/>
  <c r="C47" i="14"/>
  <c r="D49" i="13"/>
  <c r="A50" i="13" a="1"/>
  <c r="A50" i="13" s="1"/>
  <c r="C49" i="13"/>
  <c r="B49" i="13"/>
  <c r="C50" i="13" l="1"/>
  <c r="B50" i="13"/>
  <c r="A49" i="14" a="1"/>
  <c r="A49" i="14" s="1"/>
  <c r="B48" i="14"/>
  <c r="C48" i="14"/>
  <c r="D48" i="14"/>
  <c r="A51" i="13" a="1"/>
  <c r="A51" i="13" s="1"/>
  <c r="C51" i="13" s="1"/>
  <c r="D50" i="13"/>
  <c r="A50" i="14" l="1" a="1"/>
  <c r="A50" i="14" s="1"/>
  <c r="B49" i="14"/>
  <c r="D49" i="14"/>
  <c r="C49" i="14"/>
  <c r="A52" i="13" a="1"/>
  <c r="A52" i="13" s="1"/>
  <c r="D51" i="13"/>
  <c r="B51" i="13"/>
  <c r="C52" i="13" l="1"/>
  <c r="B52" i="13"/>
  <c r="D52" i="13"/>
  <c r="A51" i="14" a="1"/>
  <c r="A51" i="14" s="1"/>
  <c r="C50" i="14"/>
  <c r="B50" i="14"/>
  <c r="D50" i="14"/>
  <c r="A53" i="13" a="1"/>
  <c r="A53" i="13" s="1"/>
  <c r="C53" i="13" l="1"/>
  <c r="A52" i="14" a="1"/>
  <c r="A52" i="14" s="1"/>
  <c r="D51" i="14"/>
  <c r="B51" i="14"/>
  <c r="C51" i="14"/>
  <c r="B53" i="13"/>
  <c r="A54" i="13" a="1"/>
  <c r="A54" i="13" s="1"/>
  <c r="C54" i="13" s="1"/>
  <c r="D53" i="13"/>
  <c r="A53" i="14" l="1" a="1"/>
  <c r="A53" i="14" s="1"/>
  <c r="D52" i="14"/>
  <c r="B52" i="14"/>
  <c r="C52" i="14"/>
  <c r="B54" i="13"/>
  <c r="A55" i="13" a="1"/>
  <c r="A55" i="13" s="1"/>
  <c r="C55" i="13" s="1"/>
  <c r="D54" i="13"/>
  <c r="A54" i="14" l="1" a="1"/>
  <c r="A54" i="14" s="1"/>
  <c r="B53" i="14"/>
  <c r="C53" i="14"/>
  <c r="D53" i="14"/>
  <c r="B55" i="13"/>
  <c r="A56" i="13" a="1"/>
  <c r="A56" i="13" s="1"/>
  <c r="C56" i="13" s="1"/>
  <c r="D55" i="13"/>
  <c r="D56" i="13" l="1"/>
  <c r="A55" i="14" a="1"/>
  <c r="A55" i="14" s="1"/>
  <c r="C54" i="14"/>
  <c r="B54" i="14"/>
  <c r="D54" i="14"/>
  <c r="B56" i="13"/>
  <c r="A57" i="13" a="1"/>
  <c r="A57" i="13" s="1"/>
  <c r="C57" i="13" s="1"/>
  <c r="D57" i="13" l="1"/>
  <c r="A56" i="14" a="1"/>
  <c r="A56" i="14" s="1"/>
  <c r="C55" i="14"/>
  <c r="D55" i="14"/>
  <c r="B55" i="14"/>
  <c r="B57" i="13"/>
  <c r="A58" i="13" a="1"/>
  <c r="A58" i="13" s="1"/>
  <c r="C58" i="13" s="1"/>
  <c r="D58" i="13" l="1"/>
  <c r="A57" i="14" a="1"/>
  <c r="A57" i="14" s="1"/>
  <c r="D56" i="14"/>
  <c r="B56" i="14"/>
  <c r="C56" i="14"/>
  <c r="B58" i="13"/>
  <c r="A59" i="13" a="1"/>
  <c r="A59" i="13" s="1"/>
  <c r="D59" i="13" s="1"/>
  <c r="C59" i="13" l="1"/>
  <c r="A58" i="14" a="1"/>
  <c r="A58" i="14" s="1"/>
  <c r="B57" i="14"/>
  <c r="C57" i="14"/>
  <c r="D57" i="14"/>
  <c r="B59" i="13"/>
  <c r="A60" i="13" a="1"/>
  <c r="A60" i="13" s="1"/>
  <c r="A59" i="14" l="1" a="1"/>
  <c r="A59" i="14" s="1"/>
  <c r="B58" i="14"/>
  <c r="C58" i="14"/>
  <c r="D58" i="14"/>
  <c r="B60" i="13"/>
  <c r="A61" i="13" a="1"/>
  <c r="A61" i="13" s="1"/>
  <c r="C61" i="13" s="1"/>
  <c r="C60" i="13"/>
  <c r="D60" i="13"/>
  <c r="A60" i="14" l="1" a="1"/>
  <c r="A60" i="14" s="1"/>
  <c r="C59" i="14"/>
  <c r="D59" i="14"/>
  <c r="B59" i="14"/>
  <c r="B61" i="13"/>
  <c r="A62" i="13" a="1"/>
  <c r="A62" i="13" s="1"/>
  <c r="C62" i="13" s="1"/>
  <c r="D61" i="13"/>
  <c r="A61" i="14" l="1" a="1"/>
  <c r="A61" i="14" s="1"/>
  <c r="D60" i="14"/>
  <c r="B60" i="14"/>
  <c r="C60" i="14"/>
  <c r="B62" i="13"/>
  <c r="A63" i="13" a="1"/>
  <c r="A63" i="13" s="1"/>
  <c r="C63" i="13" s="1"/>
  <c r="D62" i="13"/>
  <c r="B63" i="13" l="1"/>
  <c r="A62" i="14" a="1"/>
  <c r="A62" i="14" s="1"/>
  <c r="B61" i="14"/>
  <c r="C61" i="14"/>
  <c r="D61" i="14"/>
  <c r="A64" i="13" a="1"/>
  <c r="A64" i="13" s="1"/>
  <c r="D63" i="13"/>
  <c r="A63" i="14" l="1" a="1"/>
  <c r="A63" i="14" s="1"/>
  <c r="B62" i="14"/>
  <c r="C62" i="14"/>
  <c r="D62" i="14"/>
  <c r="B64" i="13"/>
  <c r="A65" i="13" a="1"/>
  <c r="A65" i="13" s="1"/>
  <c r="C64" i="13"/>
  <c r="D64" i="13"/>
  <c r="B65" i="13" l="1"/>
  <c r="D65" i="13"/>
  <c r="A64" i="14" a="1"/>
  <c r="A64" i="14" s="1"/>
  <c r="C63" i="14"/>
  <c r="D63" i="14"/>
  <c r="B63" i="14"/>
  <c r="A66" i="13" a="1"/>
  <c r="A66" i="13" s="1"/>
  <c r="C66" i="13" s="1"/>
  <c r="C65" i="13"/>
  <c r="A65" i="14" l="1" a="1"/>
  <c r="A65" i="14" s="1"/>
  <c r="D64" i="14"/>
  <c r="B64" i="14"/>
  <c r="C64" i="14"/>
  <c r="B66" i="13"/>
  <c r="A67" i="13" a="1"/>
  <c r="A67" i="13" s="1"/>
  <c r="C67" i="13" s="1"/>
  <c r="D66" i="13"/>
  <c r="B67" i="13" l="1"/>
  <c r="A66" i="14" a="1"/>
  <c r="A66" i="14" s="1"/>
  <c r="B65" i="14"/>
  <c r="C65" i="14"/>
  <c r="D65" i="14"/>
  <c r="A68" i="13" a="1"/>
  <c r="A68" i="13" s="1"/>
  <c r="C68" i="13" s="1"/>
  <c r="D67" i="13"/>
  <c r="A67" i="14" l="1" a="1"/>
  <c r="A67" i="14" s="1"/>
  <c r="B66" i="14"/>
  <c r="C66" i="14"/>
  <c r="D66" i="14"/>
  <c r="B68" i="13"/>
  <c r="A69" i="13" a="1"/>
  <c r="A69" i="13" s="1"/>
  <c r="D68" i="13"/>
  <c r="B69" i="13" l="1"/>
  <c r="A68" i="14" a="1"/>
  <c r="A68" i="14" s="1"/>
  <c r="C67" i="14"/>
  <c r="D67" i="14"/>
  <c r="B67" i="14"/>
  <c r="A70" i="13" a="1"/>
  <c r="A70" i="13" s="1"/>
  <c r="C70" i="13" s="1"/>
  <c r="C69" i="13"/>
  <c r="D69" i="13"/>
  <c r="A69" i="14" l="1" a="1"/>
  <c r="A69" i="14" s="1"/>
  <c r="D68" i="14"/>
  <c r="B68" i="14"/>
  <c r="C68" i="14"/>
  <c r="B70" i="13"/>
  <c r="A71" i="13" a="1"/>
  <c r="A71" i="13" s="1"/>
  <c r="D71" i="13" s="1"/>
  <c r="D70" i="13"/>
  <c r="B71" i="13" l="1"/>
  <c r="A70" i="14" a="1"/>
  <c r="A70" i="14" s="1"/>
  <c r="B69" i="14"/>
  <c r="C69" i="14"/>
  <c r="D69" i="14"/>
  <c r="A72" i="13" a="1"/>
  <c r="A72" i="13" s="1"/>
  <c r="C72" i="13" s="1"/>
  <c r="C71" i="13"/>
  <c r="A71" i="14" l="1" a="1"/>
  <c r="A71" i="14" s="1"/>
  <c r="B70" i="14"/>
  <c r="C70" i="14"/>
  <c r="D70" i="14"/>
  <c r="D72" i="13"/>
  <c r="B72" i="13"/>
  <c r="A73" i="13" a="1"/>
  <c r="A73" i="13" s="1"/>
  <c r="C73" i="13" s="1"/>
  <c r="B73" i="13" l="1"/>
  <c r="D73" i="13"/>
  <c r="A72" i="14" a="1"/>
  <c r="A72" i="14" s="1"/>
  <c r="C71" i="14"/>
  <c r="D71" i="14"/>
  <c r="B71" i="14"/>
  <c r="A74" i="13" a="1"/>
  <c r="A74" i="13" s="1"/>
  <c r="C74" i="13" s="1"/>
  <c r="A73" i="14" l="1" a="1"/>
  <c r="A73" i="14" s="1"/>
  <c r="D72" i="14"/>
  <c r="B72" i="14"/>
  <c r="C72" i="14"/>
  <c r="D74" i="13"/>
  <c r="B74" i="13"/>
  <c r="A75" i="13" a="1"/>
  <c r="A75" i="13" s="1"/>
  <c r="D75" i="13" s="1"/>
  <c r="B75" i="13" l="1"/>
  <c r="A74" i="14" a="1"/>
  <c r="A74" i="14" s="1"/>
  <c r="B73" i="14"/>
  <c r="C73" i="14"/>
  <c r="D73" i="14"/>
  <c r="A76" i="13" a="1"/>
  <c r="A76" i="13" s="1"/>
  <c r="C75" i="13"/>
  <c r="A75" i="14" l="1" a="1"/>
  <c r="A75" i="14" s="1"/>
  <c r="B74" i="14"/>
  <c r="C74" i="14"/>
  <c r="D74" i="14"/>
  <c r="C76" i="13"/>
  <c r="B76" i="13"/>
  <c r="A77" i="13" a="1"/>
  <c r="A77" i="13" s="1"/>
  <c r="C77" i="13" s="1"/>
  <c r="D76" i="13"/>
  <c r="B77" i="13" l="1"/>
  <c r="A76" i="14" a="1"/>
  <c r="A76" i="14" s="1"/>
  <c r="C75" i="14"/>
  <c r="D75" i="14"/>
  <c r="B75" i="14"/>
  <c r="A78" i="13" a="1"/>
  <c r="A78" i="13" s="1"/>
  <c r="C78" i="13" s="1"/>
  <c r="D77" i="13"/>
  <c r="B78" i="13" l="1"/>
  <c r="A77" i="14" a="1"/>
  <c r="A77" i="14" s="1"/>
  <c r="C76" i="14"/>
  <c r="D76" i="14"/>
  <c r="B76" i="14"/>
  <c r="A79" i="13" a="1"/>
  <c r="A79" i="13" s="1"/>
  <c r="C79" i="13" s="1"/>
  <c r="D78" i="13"/>
  <c r="A78" i="14" l="1" a="1"/>
  <c r="A78" i="14" s="1"/>
  <c r="B77" i="14"/>
  <c r="C77" i="14"/>
  <c r="D77" i="14"/>
  <c r="B79" i="13"/>
  <c r="A80" i="13" a="1"/>
  <c r="A80" i="13" s="1"/>
  <c r="D79" i="13"/>
  <c r="B80" i="13" l="1"/>
  <c r="A79" i="14" a="1"/>
  <c r="A79" i="14" s="1"/>
  <c r="C78" i="14"/>
  <c r="B78" i="14"/>
  <c r="D78" i="14"/>
  <c r="A81" i="13" a="1"/>
  <c r="A81" i="13" s="1"/>
  <c r="D80" i="13"/>
  <c r="C80" i="13"/>
  <c r="A80" i="14" l="1" a="1"/>
  <c r="A80" i="14" s="1"/>
  <c r="D79" i="14"/>
  <c r="C79" i="14"/>
  <c r="B79" i="14"/>
  <c r="B81" i="13"/>
  <c r="A82" i="13" a="1"/>
  <c r="A82" i="13" s="1"/>
  <c r="C81" i="13"/>
  <c r="D81" i="13"/>
  <c r="A81" i="14" l="1" a="1"/>
  <c r="A81" i="14" s="1"/>
  <c r="B80" i="14"/>
  <c r="C80" i="14"/>
  <c r="D80" i="14"/>
  <c r="A83" i="13" a="1"/>
  <c r="A83" i="13" s="1"/>
  <c r="C82" i="13"/>
  <c r="B82" i="13"/>
  <c r="D82" i="13"/>
  <c r="A82" i="14" l="1" a="1"/>
  <c r="A82" i="14" s="1"/>
  <c r="B81" i="14"/>
  <c r="C81" i="14"/>
  <c r="D81" i="14"/>
  <c r="A84" i="13" a="1"/>
  <c r="A84" i="13" s="1"/>
  <c r="D83" i="13"/>
  <c r="C83" i="13"/>
  <c r="B83" i="13"/>
  <c r="A83" i="14" l="1" a="1"/>
  <c r="A83" i="14" s="1"/>
  <c r="C82" i="14"/>
  <c r="D82" i="14"/>
  <c r="B82" i="14"/>
  <c r="D84" i="13"/>
  <c r="C84" i="13"/>
  <c r="B84" i="13"/>
  <c r="A85" i="13" a="1"/>
  <c r="A85" i="13" s="1"/>
  <c r="A84" i="14" l="1" a="1"/>
  <c r="A84" i="14" s="1"/>
  <c r="D83" i="14"/>
  <c r="B83" i="14"/>
  <c r="C83" i="14"/>
  <c r="A86" i="13" a="1"/>
  <c r="A86" i="13" s="1"/>
  <c r="D85" i="13"/>
  <c r="B85" i="13"/>
  <c r="C85" i="13"/>
  <c r="A85" i="14" l="1" a="1"/>
  <c r="A85" i="14" s="1"/>
  <c r="B84" i="14"/>
  <c r="C84" i="14"/>
  <c r="D84" i="14"/>
  <c r="D86" i="13"/>
  <c r="C86" i="13"/>
  <c r="B86" i="13"/>
  <c r="A87" i="13" a="1"/>
  <c r="A87" i="13" s="1"/>
  <c r="A86" i="14" l="1" a="1"/>
  <c r="A86" i="14" s="1"/>
  <c r="B85" i="14"/>
  <c r="D85" i="14"/>
  <c r="C85" i="14"/>
  <c r="C87" i="13"/>
  <c r="D87" i="13"/>
  <c r="B87" i="13"/>
  <c r="A88" i="13" a="1"/>
  <c r="A88" i="13" s="1"/>
  <c r="A87" i="14" l="1" a="1"/>
  <c r="A87" i="14" s="1"/>
  <c r="C86" i="14"/>
  <c r="B86" i="14"/>
  <c r="D86" i="14"/>
  <c r="C88" i="13"/>
  <c r="B88" i="13"/>
  <c r="A89" i="13" a="1"/>
  <c r="A89" i="13" s="1"/>
  <c r="D89" i="13" s="1"/>
  <c r="D88" i="13"/>
  <c r="A88" i="14" l="1" a="1"/>
  <c r="A88" i="14" s="1"/>
  <c r="D87" i="14"/>
  <c r="B87" i="14"/>
  <c r="C87" i="14"/>
  <c r="C89" i="13"/>
  <c r="B89" i="13"/>
  <c r="A90" i="13" a="1"/>
  <c r="A90" i="13" s="1"/>
  <c r="A89" i="14" l="1" a="1"/>
  <c r="A89" i="14" s="1"/>
  <c r="D88" i="14"/>
  <c r="B88" i="14"/>
  <c r="C88" i="14"/>
  <c r="C90" i="13"/>
  <c r="B90" i="13"/>
  <c r="A91" i="13" a="1"/>
  <c r="A91" i="13" s="1"/>
  <c r="C91" i="13" s="1"/>
  <c r="D90" i="13"/>
  <c r="A90" i="14" l="1" a="1"/>
  <c r="A90" i="14" s="1"/>
  <c r="B89" i="14"/>
  <c r="C89" i="14"/>
  <c r="D89" i="14"/>
  <c r="D91" i="13"/>
  <c r="B91" i="13"/>
  <c r="A92" i="13" a="1"/>
  <c r="A92" i="13" s="1"/>
  <c r="C92" i="13" s="1"/>
  <c r="A91" i="14" l="1" a="1"/>
  <c r="A91" i="14" s="1"/>
  <c r="C90" i="14"/>
  <c r="B90" i="14"/>
  <c r="D90" i="14"/>
  <c r="B92" i="13"/>
  <c r="D92" i="13"/>
  <c r="A93" i="13" a="1"/>
  <c r="A93" i="13" s="1"/>
  <c r="A92" i="14" l="1" a="1"/>
  <c r="A92" i="14" s="1"/>
  <c r="D91" i="14"/>
  <c r="B91" i="14"/>
  <c r="C91" i="14"/>
  <c r="D93" i="13"/>
  <c r="C93" i="13"/>
  <c r="B93" i="13"/>
  <c r="A94" i="13" a="1"/>
  <c r="A94" i="13" s="1"/>
  <c r="A93" i="14" l="1" a="1"/>
  <c r="A93" i="14" s="1"/>
  <c r="C92" i="14"/>
  <c r="D92" i="14"/>
  <c r="B92" i="14"/>
  <c r="D94" i="13"/>
  <c r="C94" i="13"/>
  <c r="B94" i="13"/>
  <c r="A95" i="13" a="1"/>
  <c r="A95" i="13" s="1"/>
  <c r="D95" i="13" s="1"/>
  <c r="A94" i="14" l="1" a="1"/>
  <c r="A94" i="14" s="1"/>
  <c r="B93" i="14"/>
  <c r="C93" i="14"/>
  <c r="D93" i="14"/>
  <c r="C95" i="13"/>
  <c r="B95" i="13"/>
  <c r="A96" i="13" a="1"/>
  <c r="A96" i="13" s="1"/>
  <c r="A95" i="14" l="1" a="1"/>
  <c r="A95" i="14" s="1"/>
  <c r="C94" i="14"/>
  <c r="B94" i="14"/>
  <c r="D94" i="14"/>
  <c r="D96" i="13"/>
  <c r="B96" i="13"/>
  <c r="C96" i="13"/>
  <c r="A97" i="13" a="1"/>
  <c r="A97" i="13" s="1"/>
  <c r="C97" i="13" s="1"/>
  <c r="A96" i="14" l="1" a="1"/>
  <c r="A96" i="14" s="1"/>
  <c r="D95" i="14"/>
  <c r="C95" i="14"/>
  <c r="B95" i="14"/>
  <c r="D97" i="13"/>
  <c r="B97" i="13"/>
  <c r="A98" i="13" a="1"/>
  <c r="A98" i="13" s="1"/>
  <c r="A97" i="14" l="1" a="1"/>
  <c r="A97" i="14" s="1"/>
  <c r="C96" i="14"/>
  <c r="D96" i="14"/>
  <c r="B96" i="14"/>
  <c r="D98" i="13"/>
  <c r="C98" i="13"/>
  <c r="B98" i="13"/>
  <c r="A99" i="13" a="1"/>
  <c r="A99" i="13" s="1"/>
  <c r="D99" i="13" s="1"/>
  <c r="A98" i="14" l="1" a="1"/>
  <c r="A98" i="14" s="1"/>
  <c r="B97" i="14"/>
  <c r="D97" i="14"/>
  <c r="C97" i="14"/>
  <c r="C99" i="13"/>
  <c r="B99" i="13"/>
  <c r="A100" i="13" a="1"/>
  <c r="A100" i="13" s="1"/>
  <c r="A99" i="14" l="1" a="1"/>
  <c r="A99" i="14" s="1"/>
  <c r="C98" i="14"/>
  <c r="D98" i="14"/>
  <c r="B98" i="14"/>
  <c r="A101" i="13" a="1"/>
  <c r="A101" i="13" s="1"/>
  <c r="D100" i="13"/>
  <c r="C100" i="13"/>
  <c r="B100" i="13"/>
  <c r="A100" i="14" l="1" a="1"/>
  <c r="A100" i="14" s="1"/>
  <c r="D99" i="14"/>
  <c r="C99" i="14"/>
  <c r="B99" i="14"/>
  <c r="A102" i="13" a="1"/>
  <c r="A102" i="13" s="1"/>
  <c r="C101" i="13"/>
  <c r="D101" i="13"/>
  <c r="B101" i="13"/>
  <c r="A101" i="14" l="1" a="1"/>
  <c r="A101" i="14" s="1"/>
  <c r="B100" i="14"/>
  <c r="D100" i="14"/>
  <c r="C100" i="14"/>
  <c r="C102" i="13"/>
  <c r="B102" i="13"/>
  <c r="D102" i="13"/>
  <c r="A103" i="13" a="1"/>
  <c r="A103" i="13" s="1"/>
  <c r="A102" i="14" l="1" a="1"/>
  <c r="A102" i="14" s="1"/>
  <c r="B101" i="14"/>
  <c r="D101" i="14"/>
  <c r="C101" i="14"/>
  <c r="B103" i="13"/>
  <c r="D103" i="13"/>
  <c r="A104" i="13" a="1"/>
  <c r="A104" i="13" s="1"/>
  <c r="D104" i="13" s="1"/>
  <c r="C103" i="13"/>
  <c r="A103" i="14" l="1" a="1"/>
  <c r="A103" i="14" s="1"/>
  <c r="C102" i="14"/>
  <c r="D102" i="14"/>
  <c r="B102" i="14"/>
  <c r="C104" i="13"/>
  <c r="B104" i="13"/>
  <c r="A105" i="13" a="1"/>
  <c r="A105" i="13" s="1"/>
  <c r="A104" i="14" l="1" a="1"/>
  <c r="A104" i="14" s="1"/>
  <c r="D103" i="14"/>
  <c r="B103" i="14"/>
  <c r="C103" i="14"/>
  <c r="A106" i="13" a="1"/>
  <c r="A106" i="13" s="1"/>
  <c r="D106" i="13" s="1"/>
  <c r="D105" i="13"/>
  <c r="C105" i="13"/>
  <c r="B105" i="13"/>
  <c r="A105" i="14" l="1" a="1"/>
  <c r="A105" i="14" s="1"/>
  <c r="D104" i="14"/>
  <c r="B104" i="14"/>
  <c r="C104" i="14"/>
  <c r="C106" i="13"/>
  <c r="B106" i="13"/>
  <c r="A107" i="13" a="1"/>
  <c r="A107" i="13" s="1"/>
  <c r="A106" i="14" l="1" a="1"/>
  <c r="A106" i="14" s="1"/>
  <c r="B105" i="14"/>
  <c r="D105" i="14"/>
  <c r="C105" i="14"/>
  <c r="A108" i="13" a="1"/>
  <c r="A108" i="13" s="1"/>
  <c r="D107" i="13"/>
  <c r="B107" i="13"/>
  <c r="C107" i="13"/>
  <c r="A107" i="14" l="1" a="1"/>
  <c r="A107" i="14" s="1"/>
  <c r="C106" i="14"/>
  <c r="B106" i="14"/>
  <c r="D106" i="14"/>
  <c r="C108" i="13"/>
  <c r="D108" i="13"/>
  <c r="B108" i="13"/>
  <c r="A109" i="13" a="1"/>
  <c r="A109" i="13" s="1"/>
  <c r="A108" i="14" l="1" a="1"/>
  <c r="A108" i="14" s="1"/>
  <c r="D107" i="14"/>
  <c r="B107" i="14"/>
  <c r="C107" i="14"/>
  <c r="C109" i="13"/>
  <c r="B109" i="13"/>
  <c r="D109" i="13"/>
  <c r="A110" i="13" a="1"/>
  <c r="A110" i="13" s="1"/>
  <c r="A109" i="14" l="1" a="1"/>
  <c r="A109" i="14" s="1"/>
  <c r="D108" i="14"/>
  <c r="B108" i="14"/>
  <c r="C108" i="14"/>
  <c r="D110" i="13"/>
  <c r="C110" i="13"/>
  <c r="B110" i="13"/>
  <c r="A111" i="13" a="1"/>
  <c r="A111" i="13" s="1"/>
  <c r="D111" i="13" s="1"/>
  <c r="A110" i="14" l="1" a="1"/>
  <c r="A110" i="14" s="1"/>
  <c r="B109" i="14"/>
  <c r="C109" i="14"/>
  <c r="D109" i="14"/>
  <c r="C111" i="13"/>
  <c r="B111" i="13"/>
  <c r="A112" i="13" a="1"/>
  <c r="A112" i="13" s="1"/>
  <c r="A111" i="14" l="1" a="1"/>
  <c r="A111" i="14" s="1"/>
  <c r="C110" i="14"/>
  <c r="B110" i="14"/>
  <c r="D110" i="14"/>
  <c r="D112" i="13"/>
  <c r="C112" i="13"/>
  <c r="B112" i="13"/>
  <c r="A113" i="13" a="1"/>
  <c r="A113" i="13" s="1"/>
  <c r="D113" i="13" s="1"/>
  <c r="A112" i="14" l="1" a="1"/>
  <c r="A112" i="14" s="1"/>
  <c r="D111" i="14"/>
  <c r="B111" i="14"/>
  <c r="C111" i="14"/>
  <c r="C113" i="13"/>
  <c r="B113" i="13"/>
  <c r="A114" i="13" a="1"/>
  <c r="A114" i="13" s="1"/>
  <c r="D114" i="13" s="1"/>
  <c r="A113" i="14" l="1" a="1"/>
  <c r="A113" i="14" s="1"/>
  <c r="C112" i="14"/>
  <c r="B112" i="14"/>
  <c r="D112" i="14"/>
  <c r="C114" i="13"/>
  <c r="B114" i="13"/>
  <c r="A115" i="13" a="1"/>
  <c r="A115" i="13" s="1"/>
  <c r="A114" i="14" l="1" a="1"/>
  <c r="A114" i="14" s="1"/>
  <c r="B113" i="14"/>
  <c r="C113" i="14"/>
  <c r="D113" i="14"/>
  <c r="C115" i="13"/>
  <c r="B115" i="13"/>
  <c r="D115" i="13"/>
  <c r="A116" i="13" a="1"/>
  <c r="A116" i="13" s="1"/>
  <c r="A115" i="14" l="1" a="1"/>
  <c r="A115" i="14" s="1"/>
  <c r="C114" i="14"/>
  <c r="B114" i="14"/>
  <c r="D114" i="14"/>
  <c r="A117" i="13" a="1"/>
  <c r="A117" i="13" s="1"/>
  <c r="D116" i="13"/>
  <c r="C116" i="13"/>
  <c r="B116" i="13"/>
  <c r="A116" i="14" l="1" a="1"/>
  <c r="A116" i="14" s="1"/>
  <c r="D115" i="14"/>
  <c r="C115" i="14"/>
  <c r="B115" i="14"/>
  <c r="D117" i="13"/>
  <c r="B117" i="13"/>
  <c r="C117" i="13"/>
  <c r="A118" i="13" a="1"/>
  <c r="A118" i="13" s="1"/>
  <c r="A117" i="14" l="1" a="1"/>
  <c r="A117" i="14" s="1"/>
  <c r="B116" i="14"/>
  <c r="C116" i="14"/>
  <c r="D116" i="14"/>
  <c r="A119" i="13" a="1"/>
  <c r="A119" i="13" s="1"/>
  <c r="A120" i="13" s="1" a="1"/>
  <c r="A120" i="13" s="1"/>
  <c r="C118" i="13"/>
  <c r="B118" i="13"/>
  <c r="D118" i="13"/>
  <c r="A118" i="14" l="1" a="1"/>
  <c r="A118" i="14" s="1"/>
  <c r="B117" i="14"/>
  <c r="C117" i="14"/>
  <c r="D117" i="14"/>
  <c r="C119" i="13"/>
  <c r="B119" i="13"/>
  <c r="D119" i="13"/>
  <c r="C120" i="13"/>
  <c r="D120" i="13"/>
  <c r="A121" i="13" a="1"/>
  <c r="A121" i="13" s="1"/>
  <c r="B120" i="13"/>
  <c r="A119" i="14" l="1" a="1"/>
  <c r="A119" i="14" s="1"/>
  <c r="C118" i="14"/>
  <c r="B118" i="14"/>
  <c r="D118" i="14"/>
  <c r="C121" i="13"/>
  <c r="D121" i="13"/>
  <c r="A122" i="13" a="1"/>
  <c r="A122" i="13" s="1"/>
  <c r="B121" i="13"/>
  <c r="A120" i="14" l="1" a="1"/>
  <c r="A120" i="14" s="1"/>
  <c r="D119" i="14"/>
  <c r="C119" i="14"/>
  <c r="B119" i="14"/>
  <c r="C122" i="13"/>
  <c r="D122" i="13"/>
  <c r="A123" i="13" a="1"/>
  <c r="A123" i="13" s="1"/>
  <c r="B122" i="13"/>
  <c r="A121" i="14" l="1" a="1"/>
  <c r="A121" i="14" s="1"/>
  <c r="B120" i="14"/>
  <c r="C120" i="14"/>
  <c r="D120" i="14"/>
  <c r="C123" i="13"/>
  <c r="D123" i="13"/>
  <c r="A124" i="13" a="1"/>
  <c r="A124" i="13" s="1"/>
  <c r="B123" i="13"/>
  <c r="A122" i="14" l="1" a="1"/>
  <c r="A122" i="14" s="1"/>
  <c r="B121" i="14"/>
  <c r="C121" i="14"/>
  <c r="D121" i="14"/>
  <c r="C124" i="13"/>
  <c r="D124" i="13"/>
  <c r="A125" i="13" a="1"/>
  <c r="A125" i="13" s="1"/>
  <c r="B124" i="13"/>
  <c r="A123" i="14" l="1" a="1"/>
  <c r="A123" i="14" s="1"/>
  <c r="C122" i="14"/>
  <c r="D122" i="14"/>
  <c r="B122" i="14"/>
  <c r="C125" i="13"/>
  <c r="D125" i="13"/>
  <c r="A126" i="13" a="1"/>
  <c r="A126" i="13" s="1"/>
  <c r="B125" i="13"/>
  <c r="A124" i="14" l="1" a="1"/>
  <c r="A124" i="14" s="1"/>
  <c r="D123" i="14"/>
  <c r="B123" i="14"/>
  <c r="C123" i="14"/>
  <c r="C126" i="13"/>
  <c r="D126" i="13"/>
  <c r="A127" i="13" a="1"/>
  <c r="A127" i="13" s="1"/>
  <c r="B126" i="13"/>
  <c r="A125" i="14" l="1" a="1"/>
  <c r="A125" i="14" s="1"/>
  <c r="B124" i="14"/>
  <c r="C124" i="14"/>
  <c r="D124" i="14"/>
  <c r="C127" i="13"/>
  <c r="D127" i="13"/>
  <c r="A128" i="13" a="1"/>
  <c r="A128" i="13" s="1"/>
  <c r="B127" i="13"/>
  <c r="A126" i="14" l="1" a="1"/>
  <c r="A126" i="14" s="1"/>
  <c r="B125" i="14"/>
  <c r="D125" i="14"/>
  <c r="C125" i="14"/>
  <c r="C128" i="13"/>
  <c r="D128" i="13"/>
  <c r="A129" i="13" a="1"/>
  <c r="A129" i="13" s="1"/>
  <c r="B128" i="13"/>
  <c r="A127" i="14" l="1" a="1"/>
  <c r="A127" i="14" s="1"/>
  <c r="C126" i="14"/>
  <c r="B126" i="14"/>
  <c r="D126" i="14"/>
  <c r="D129" i="13"/>
  <c r="C129" i="13"/>
  <c r="A130" i="13" a="1"/>
  <c r="A130" i="13" s="1"/>
  <c r="B129" i="13"/>
  <c r="A128" i="14" l="1" a="1"/>
  <c r="A128" i="14" s="1"/>
  <c r="D127" i="14"/>
  <c r="B127" i="14"/>
  <c r="C127" i="14"/>
  <c r="C130" i="13"/>
  <c r="D130" i="13"/>
  <c r="A131" i="13" a="1"/>
  <c r="A131" i="13" s="1"/>
  <c r="B130" i="13"/>
  <c r="A129" i="14" l="1" a="1"/>
  <c r="A129" i="14" s="1"/>
  <c r="D128" i="14"/>
  <c r="B128" i="14"/>
  <c r="C128" i="14"/>
  <c r="C131" i="13"/>
  <c r="D131" i="13"/>
  <c r="A132" i="13" a="1"/>
  <c r="A132" i="13" s="1"/>
  <c r="B131" i="13"/>
  <c r="A130" i="14" l="1" a="1"/>
  <c r="A130" i="14" s="1"/>
  <c r="B129" i="14"/>
  <c r="C129" i="14"/>
  <c r="D129" i="14"/>
  <c r="C132" i="13"/>
  <c r="D132" i="13"/>
  <c r="A133" i="13" a="1"/>
  <c r="A133" i="13" s="1"/>
  <c r="B132" i="13"/>
  <c r="A131" i="14" l="1" a="1"/>
  <c r="A131" i="14" s="1"/>
  <c r="C130" i="14"/>
  <c r="B130" i="14"/>
  <c r="D130" i="14"/>
  <c r="C133" i="13"/>
  <c r="D133" i="13"/>
  <c r="A134" i="13" a="1"/>
  <c r="A134" i="13" s="1"/>
  <c r="B133" i="13"/>
  <c r="A132" i="14" l="1" a="1"/>
  <c r="A132" i="14" s="1"/>
  <c r="D131" i="14"/>
  <c r="B131" i="14"/>
  <c r="C131" i="14"/>
  <c r="C134" i="13"/>
  <c r="D134" i="13"/>
  <c r="A135" i="13" a="1"/>
  <c r="A135" i="13" s="1"/>
  <c r="B134" i="13"/>
  <c r="A133" i="14" l="1" a="1"/>
  <c r="A133" i="14" s="1"/>
  <c r="C132" i="14"/>
  <c r="D132" i="14"/>
  <c r="B132" i="14"/>
  <c r="C135" i="13"/>
  <c r="D135" i="13"/>
  <c r="A136" i="13" a="1"/>
  <c r="A136" i="13" s="1"/>
  <c r="B135" i="13"/>
  <c r="A134" i="14" l="1" a="1"/>
  <c r="A134" i="14" s="1"/>
  <c r="B133" i="14"/>
  <c r="C133" i="14"/>
  <c r="D133" i="14"/>
  <c r="C136" i="13"/>
  <c r="D136" i="13"/>
  <c r="A137" i="13" a="1"/>
  <c r="A137" i="13" s="1"/>
  <c r="B136" i="13"/>
  <c r="A135" i="14" l="1" a="1"/>
  <c r="A135" i="14" s="1"/>
  <c r="C134" i="14"/>
  <c r="B134" i="14"/>
  <c r="D134" i="14"/>
  <c r="C137" i="13"/>
  <c r="D137" i="13"/>
  <c r="A138" i="13" a="1"/>
  <c r="A138" i="13" s="1"/>
  <c r="B137" i="13"/>
  <c r="A136" i="14" l="1" a="1"/>
  <c r="A136" i="14" s="1"/>
  <c r="D135" i="14"/>
  <c r="C135" i="14"/>
  <c r="B135" i="14"/>
  <c r="C138" i="13"/>
  <c r="D138" i="13"/>
  <c r="A139" i="13" a="1"/>
  <c r="A139" i="13" s="1"/>
  <c r="B138" i="13"/>
  <c r="A137" i="14" l="1" a="1"/>
  <c r="A137" i="14" s="1"/>
  <c r="B136" i="14"/>
  <c r="C136" i="14"/>
  <c r="D136" i="14"/>
  <c r="C139" i="13"/>
  <c r="D139" i="13"/>
  <c r="A140" i="13" a="1"/>
  <c r="A140" i="13" s="1"/>
  <c r="B139" i="13"/>
  <c r="A138" i="14" l="1" a="1"/>
  <c r="A138" i="14" s="1"/>
  <c r="B137" i="14"/>
  <c r="C137" i="14"/>
  <c r="D137" i="14"/>
  <c r="C140" i="13"/>
  <c r="D140" i="13"/>
  <c r="B140" i="13"/>
  <c r="A141" i="13" a="1"/>
  <c r="A141" i="13" s="1"/>
  <c r="A139" i="14" l="1" a="1"/>
  <c r="A139" i="14" s="1"/>
  <c r="C138" i="14"/>
  <c r="D138" i="14"/>
  <c r="B138" i="14"/>
  <c r="C141" i="13"/>
  <c r="D141" i="13"/>
  <c r="A142" i="13" a="1"/>
  <c r="A142" i="13" s="1"/>
  <c r="B141" i="13"/>
  <c r="A140" i="14" l="1" a="1"/>
  <c r="A140" i="14" s="1"/>
  <c r="D139" i="14"/>
  <c r="B139" i="14"/>
  <c r="C139" i="14"/>
  <c r="C142" i="13"/>
  <c r="D142" i="13"/>
  <c r="A143" i="13" a="1"/>
  <c r="A143" i="13" s="1"/>
  <c r="B142" i="13"/>
  <c r="A141" i="14" l="1" a="1"/>
  <c r="A141" i="14" s="1"/>
  <c r="B140" i="14"/>
  <c r="C140" i="14"/>
  <c r="D140" i="14"/>
  <c r="C143" i="13"/>
  <c r="D143" i="13"/>
  <c r="A144" i="13" a="1"/>
  <c r="A144" i="13" s="1"/>
  <c r="B143" i="13"/>
  <c r="A142" i="14" l="1" a="1"/>
  <c r="A142" i="14" s="1"/>
  <c r="B141" i="14"/>
  <c r="D141" i="14"/>
  <c r="C141" i="14"/>
  <c r="C144" i="13"/>
  <c r="D144" i="13"/>
  <c r="A145" i="13" a="1"/>
  <c r="A145" i="13" s="1"/>
  <c r="B144" i="13"/>
  <c r="A143" i="14" l="1" a="1"/>
  <c r="A143" i="14" s="1"/>
  <c r="C142" i="14"/>
  <c r="B142" i="14"/>
  <c r="D142" i="14"/>
  <c r="C145" i="13"/>
  <c r="D145" i="13"/>
  <c r="A146" i="13" a="1"/>
  <c r="A146" i="13" s="1"/>
  <c r="B145" i="13"/>
  <c r="A144" i="14" l="1" a="1"/>
  <c r="A144" i="14" s="1"/>
  <c r="D143" i="14"/>
  <c r="B143" i="14"/>
  <c r="C143" i="14"/>
  <c r="C146" i="13"/>
  <c r="D146" i="13"/>
  <c r="A147" i="13" a="1"/>
  <c r="A147" i="13" s="1"/>
  <c r="B146" i="13"/>
  <c r="A145" i="14" l="1" a="1"/>
  <c r="A145" i="14" s="1"/>
  <c r="D144" i="14"/>
  <c r="B144" i="14"/>
  <c r="C144" i="14"/>
  <c r="C147" i="13"/>
  <c r="D147" i="13"/>
  <c r="A148" i="13" a="1"/>
  <c r="A148" i="13" s="1"/>
  <c r="B147" i="13"/>
  <c r="A146" i="14" l="1" a="1"/>
  <c r="A146" i="14" s="1"/>
  <c r="B145" i="14"/>
  <c r="C145" i="14"/>
  <c r="D145" i="14"/>
  <c r="C148" i="13"/>
  <c r="D148" i="13"/>
  <c r="A149" i="13" a="1"/>
  <c r="A149" i="13" s="1"/>
  <c r="B148" i="13"/>
  <c r="A147" i="14" l="1" a="1"/>
  <c r="A147" i="14" s="1"/>
  <c r="C146" i="14"/>
  <c r="B146" i="14"/>
  <c r="D146" i="14"/>
  <c r="D149" i="13"/>
  <c r="C149" i="13"/>
  <c r="A150" i="13" a="1"/>
  <c r="A150" i="13" s="1"/>
  <c r="B149" i="13"/>
  <c r="A148" i="14" l="1" a="1"/>
  <c r="A148" i="14" s="1"/>
  <c r="D147" i="14"/>
  <c r="B147" i="14"/>
  <c r="C147" i="14"/>
  <c r="C150" i="13"/>
  <c r="D150" i="13"/>
  <c r="A151" i="13" a="1"/>
  <c r="A151" i="13" s="1"/>
  <c r="B150" i="13"/>
  <c r="A149" i="14" l="1" a="1"/>
  <c r="A149" i="14" s="1"/>
  <c r="C148" i="14"/>
  <c r="D148" i="14"/>
  <c r="B148" i="14"/>
  <c r="D151" i="13"/>
  <c r="C151" i="13"/>
  <c r="A152" i="13" a="1"/>
  <c r="A152" i="13" s="1"/>
  <c r="B151" i="13"/>
  <c r="A150" i="14" l="1" a="1"/>
  <c r="A150" i="14" s="1"/>
  <c r="B149" i="14"/>
  <c r="C149" i="14"/>
  <c r="D149" i="14"/>
  <c r="C152" i="13"/>
  <c r="D152" i="13"/>
  <c r="A153" i="13" a="1"/>
  <c r="A153" i="13" s="1"/>
  <c r="B152" i="13"/>
  <c r="A151" i="14" l="1" a="1"/>
  <c r="A151" i="14" s="1"/>
  <c r="C150" i="14"/>
  <c r="B150" i="14"/>
  <c r="D150" i="14"/>
  <c r="C153" i="13"/>
  <c r="D153" i="13"/>
  <c r="A154" i="13" a="1"/>
  <c r="A154" i="13" s="1"/>
  <c r="B153" i="13"/>
  <c r="A152" i="14" l="1" a="1"/>
  <c r="A152" i="14" s="1"/>
  <c r="D151" i="14"/>
  <c r="C151" i="14"/>
  <c r="B151" i="14"/>
  <c r="C154" i="13"/>
  <c r="D154" i="13"/>
  <c r="A155" i="13" a="1"/>
  <c r="A155" i="13" s="1"/>
  <c r="B154" i="13"/>
  <c r="A153" i="14" l="1" a="1"/>
  <c r="A153" i="14" s="1"/>
  <c r="B152" i="14"/>
  <c r="C152" i="14"/>
  <c r="D152" i="14"/>
  <c r="C155" i="13"/>
  <c r="D155" i="13"/>
  <c r="A156" i="13" a="1"/>
  <c r="A156" i="13" s="1"/>
  <c r="B155" i="13"/>
  <c r="A154" i="14" l="1" a="1"/>
  <c r="A154" i="14" s="1"/>
  <c r="B153" i="14"/>
  <c r="C153" i="14"/>
  <c r="D153" i="14"/>
  <c r="C156" i="13"/>
  <c r="D156" i="13"/>
  <c r="A157" i="13" a="1"/>
  <c r="A157" i="13" s="1"/>
  <c r="B156" i="13"/>
  <c r="A155" i="14" l="1" a="1"/>
  <c r="A155" i="14" s="1"/>
  <c r="C154" i="14"/>
  <c r="D154" i="14"/>
  <c r="B154" i="14"/>
  <c r="C157" i="13"/>
  <c r="D157" i="13"/>
  <c r="A158" i="13" a="1"/>
  <c r="A158" i="13" s="1"/>
  <c r="B157" i="13"/>
  <c r="A156" i="14" l="1" a="1"/>
  <c r="A156" i="14" s="1"/>
  <c r="D155" i="14"/>
  <c r="B155" i="14"/>
  <c r="C155" i="14"/>
  <c r="C158" i="13"/>
  <c r="D158" i="13"/>
  <c r="A159" i="13" a="1"/>
  <c r="A159" i="13" s="1"/>
  <c r="B158" i="13"/>
  <c r="A157" i="14" l="1" a="1"/>
  <c r="A157" i="14" s="1"/>
  <c r="B156" i="14"/>
  <c r="C156" i="14"/>
  <c r="D156" i="14"/>
  <c r="C159" i="13"/>
  <c r="D159" i="13"/>
  <c r="A160" i="13" a="1"/>
  <c r="A160" i="13" s="1"/>
  <c r="B159" i="13"/>
  <c r="A158" i="14" l="1" a="1"/>
  <c r="A158" i="14" s="1"/>
  <c r="B157" i="14"/>
  <c r="D157" i="14"/>
  <c r="C157" i="14"/>
  <c r="C160" i="13"/>
  <c r="D160" i="13"/>
  <c r="A161" i="13" a="1"/>
  <c r="A161" i="13" s="1"/>
  <c r="B160" i="13"/>
  <c r="A159" i="14" l="1" a="1"/>
  <c r="A159" i="14" s="1"/>
  <c r="C158" i="14"/>
  <c r="B158" i="14"/>
  <c r="D158" i="14"/>
  <c r="D161" i="13"/>
  <c r="C161" i="13"/>
  <c r="A162" i="13" a="1"/>
  <c r="A162" i="13" s="1"/>
  <c r="B161" i="13"/>
  <c r="A160" i="14" l="1" a="1"/>
  <c r="A160" i="14" s="1"/>
  <c r="B159" i="14"/>
  <c r="C159" i="14"/>
  <c r="D159" i="14"/>
  <c r="C162" i="13"/>
  <c r="D162" i="13"/>
  <c r="A163" i="13" a="1"/>
  <c r="A163" i="13" s="1"/>
  <c r="B162" i="13"/>
  <c r="A161" i="14" l="1" a="1"/>
  <c r="A161" i="14" s="1"/>
  <c r="B160" i="14"/>
  <c r="C160" i="14"/>
  <c r="D160" i="14"/>
  <c r="C163" i="13"/>
  <c r="D163" i="13"/>
  <c r="A164" i="13" a="1"/>
  <c r="A164" i="13" s="1"/>
  <c r="B163" i="13"/>
  <c r="A162" i="14" l="1" a="1"/>
  <c r="A162" i="14" s="1"/>
  <c r="C161" i="14"/>
  <c r="D161" i="14"/>
  <c r="B161" i="14"/>
  <c r="C164" i="13"/>
  <c r="D164" i="13"/>
  <c r="A165" i="13" a="1"/>
  <c r="A165" i="13" s="1"/>
  <c r="B164" i="13"/>
  <c r="A163" i="14" l="1" a="1"/>
  <c r="A163" i="14" s="1"/>
  <c r="D162" i="14"/>
  <c r="B162" i="14"/>
  <c r="C162" i="14"/>
  <c r="C165" i="13"/>
  <c r="D165" i="13"/>
  <c r="A166" i="13" a="1"/>
  <c r="A166" i="13" s="1"/>
  <c r="B165" i="13"/>
  <c r="A164" i="14" l="1" a="1"/>
  <c r="A164" i="14" s="1"/>
  <c r="B163" i="14"/>
  <c r="C163" i="14"/>
  <c r="D163" i="14"/>
  <c r="C166" i="13"/>
  <c r="D166" i="13"/>
  <c r="A167" i="13" a="1"/>
  <c r="A167" i="13" s="1"/>
  <c r="B166" i="13"/>
  <c r="A165" i="14" l="1" a="1"/>
  <c r="A165" i="14" s="1"/>
  <c r="B164" i="14"/>
  <c r="C164" i="14"/>
  <c r="D164" i="14"/>
  <c r="C167" i="13"/>
  <c r="D167" i="13"/>
  <c r="A168" i="13" a="1"/>
  <c r="A168" i="13" s="1"/>
  <c r="B167" i="13"/>
  <c r="A166" i="14" l="1" a="1"/>
  <c r="A166" i="14" s="1"/>
  <c r="C165" i="14"/>
  <c r="D165" i="14"/>
  <c r="B165" i="14"/>
  <c r="C168" i="13"/>
  <c r="D168" i="13"/>
  <c r="A169" i="13" a="1"/>
  <c r="A169" i="13" s="1"/>
  <c r="B168" i="13"/>
  <c r="A167" i="14" l="1" a="1"/>
  <c r="A167" i="14" s="1"/>
  <c r="D166" i="14"/>
  <c r="B166" i="14"/>
  <c r="C166" i="14"/>
  <c r="C169" i="13"/>
  <c r="D169" i="13"/>
  <c r="A170" i="13" a="1"/>
  <c r="A170" i="13" s="1"/>
  <c r="B169" i="13"/>
  <c r="A168" i="14" l="1" a="1"/>
  <c r="A168" i="14" s="1"/>
  <c r="B167" i="14"/>
  <c r="C167" i="14"/>
  <c r="D167" i="14"/>
  <c r="C170" i="13"/>
  <c r="D170" i="13"/>
  <c r="A171" i="13" a="1"/>
  <c r="A171" i="13" s="1"/>
  <c r="B170" i="13"/>
  <c r="A169" i="14" l="1" a="1"/>
  <c r="A169" i="14" s="1"/>
  <c r="B168" i="14"/>
  <c r="C168" i="14"/>
  <c r="D168" i="14"/>
  <c r="D171" i="13"/>
  <c r="C171" i="13"/>
  <c r="A172" i="13" a="1"/>
  <c r="A172" i="13" s="1"/>
  <c r="B171" i="13"/>
  <c r="A170" i="14" l="1" a="1"/>
  <c r="A170" i="14" s="1"/>
  <c r="C169" i="14"/>
  <c r="D169" i="14"/>
  <c r="B169" i="14"/>
  <c r="C172" i="13"/>
  <c r="D172" i="13"/>
  <c r="A173" i="13" a="1"/>
  <c r="A173" i="13" s="1"/>
  <c r="B172" i="13"/>
  <c r="A171" i="14" l="1" a="1"/>
  <c r="A171" i="14" s="1"/>
  <c r="D170" i="14"/>
  <c r="B170" i="14"/>
  <c r="C170" i="14"/>
  <c r="C173" i="13"/>
  <c r="D173" i="13"/>
  <c r="A174" i="13" a="1"/>
  <c r="A174" i="13" s="1"/>
  <c r="B173" i="13"/>
  <c r="A172" i="14" l="1" a="1"/>
  <c r="A172" i="14" s="1"/>
  <c r="B171" i="14"/>
  <c r="C171" i="14"/>
  <c r="D171" i="14"/>
  <c r="C174" i="13"/>
  <c r="D174" i="13"/>
  <c r="A175" i="13" a="1"/>
  <c r="A175" i="13" s="1"/>
  <c r="B174" i="13"/>
  <c r="A173" i="14" l="1" a="1"/>
  <c r="A173" i="14" s="1"/>
  <c r="B172" i="14"/>
  <c r="C172" i="14"/>
  <c r="D172" i="14"/>
  <c r="C175" i="13"/>
  <c r="D175" i="13"/>
  <c r="A176" i="13" a="1"/>
  <c r="A176" i="13" s="1"/>
  <c r="B175" i="13"/>
  <c r="A174" i="14" l="1" a="1"/>
  <c r="A174" i="14" s="1"/>
  <c r="C173" i="14"/>
  <c r="D173" i="14"/>
  <c r="B173" i="14"/>
  <c r="C176" i="13"/>
  <c r="D176" i="13"/>
  <c r="A177" i="13" a="1"/>
  <c r="A177" i="13" s="1"/>
  <c r="B176" i="13"/>
  <c r="A175" i="14" l="1" a="1"/>
  <c r="A175" i="14" s="1"/>
  <c r="D174" i="14"/>
  <c r="B174" i="14"/>
  <c r="C174" i="14"/>
  <c r="C177" i="13"/>
  <c r="D177" i="13"/>
  <c r="A178" i="13" a="1"/>
  <c r="A178" i="13" s="1"/>
  <c r="B177" i="13"/>
  <c r="A176" i="14" l="1" a="1"/>
  <c r="A176" i="14" s="1"/>
  <c r="B175" i="14"/>
  <c r="C175" i="14"/>
  <c r="D175" i="14"/>
  <c r="C178" i="13"/>
  <c r="D178" i="13"/>
  <c r="A179" i="13" a="1"/>
  <c r="A179" i="13" s="1"/>
  <c r="B178" i="13"/>
  <c r="A177" i="14" l="1" a="1"/>
  <c r="A177" i="14" s="1"/>
  <c r="B176" i="14"/>
  <c r="C176" i="14"/>
  <c r="D176" i="14"/>
  <c r="C179" i="13"/>
  <c r="D179" i="13"/>
  <c r="A180" i="13" a="1"/>
  <c r="A180" i="13" s="1"/>
  <c r="B179" i="13"/>
  <c r="A178" i="14" l="1" a="1"/>
  <c r="A178" i="14" s="1"/>
  <c r="C177" i="14"/>
  <c r="D177" i="14"/>
  <c r="B177" i="14"/>
  <c r="C180" i="13"/>
  <c r="D180" i="13"/>
  <c r="A181" i="13" a="1"/>
  <c r="A181" i="13" s="1"/>
  <c r="B180" i="13"/>
  <c r="A179" i="14" l="1" a="1"/>
  <c r="A179" i="14" s="1"/>
  <c r="D178" i="14"/>
  <c r="B178" i="14"/>
  <c r="C178" i="14"/>
  <c r="D181" i="13"/>
  <c r="C181" i="13"/>
  <c r="A182" i="13" a="1"/>
  <c r="A182" i="13" s="1"/>
  <c r="B181" i="13"/>
  <c r="A180" i="14" l="1" a="1"/>
  <c r="A180" i="14" s="1"/>
  <c r="B179" i="14"/>
  <c r="C179" i="14"/>
  <c r="D179" i="14"/>
  <c r="C182" i="13"/>
  <c r="D182" i="13"/>
  <c r="A183" i="13" a="1"/>
  <c r="A183" i="13" s="1"/>
  <c r="B182" i="13"/>
  <c r="A181" i="14" l="1" a="1"/>
  <c r="A181" i="14" s="1"/>
  <c r="B180" i="14"/>
  <c r="C180" i="14"/>
  <c r="D180" i="14"/>
  <c r="C183" i="13"/>
  <c r="D183" i="13"/>
  <c r="A184" i="13" a="1"/>
  <c r="A184" i="13" s="1"/>
  <c r="B183" i="13"/>
  <c r="A182" i="14" l="1" a="1"/>
  <c r="A182" i="14" s="1"/>
  <c r="C181" i="14"/>
  <c r="D181" i="14"/>
  <c r="B181" i="14"/>
  <c r="C184" i="13"/>
  <c r="D184" i="13"/>
  <c r="A185" i="13" a="1"/>
  <c r="A185" i="13" s="1"/>
  <c r="B184" i="13"/>
  <c r="A183" i="14" l="1" a="1"/>
  <c r="A183" i="14" s="1"/>
  <c r="D182" i="14"/>
  <c r="B182" i="14"/>
  <c r="C182" i="14"/>
  <c r="C185" i="13"/>
  <c r="D185" i="13"/>
  <c r="A186" i="13" a="1"/>
  <c r="A186" i="13" s="1"/>
  <c r="B185" i="13"/>
  <c r="A184" i="14" l="1" a="1"/>
  <c r="A184" i="14" s="1"/>
  <c r="B183" i="14"/>
  <c r="C183" i="14"/>
  <c r="D183" i="14"/>
  <c r="C186" i="13"/>
  <c r="D186" i="13"/>
  <c r="A187" i="13" a="1"/>
  <c r="A187" i="13" s="1"/>
  <c r="B186" i="13"/>
  <c r="A185" i="14" l="1" a="1"/>
  <c r="A185" i="14" s="1"/>
  <c r="B184" i="14"/>
  <c r="C184" i="14"/>
  <c r="D184" i="14"/>
  <c r="C187" i="13"/>
  <c r="D187" i="13"/>
  <c r="A188" i="13" a="1"/>
  <c r="A188" i="13" s="1"/>
  <c r="B187" i="13"/>
  <c r="A186" i="14" l="1" a="1"/>
  <c r="A186" i="14" s="1"/>
  <c r="C185" i="14"/>
  <c r="D185" i="14"/>
  <c r="B185" i="14"/>
  <c r="C188" i="13"/>
  <c r="D188" i="13"/>
  <c r="A189" i="13" a="1"/>
  <c r="A189" i="13" s="1"/>
  <c r="B188" i="13"/>
  <c r="A187" i="14" l="1" a="1"/>
  <c r="A187" i="14" s="1"/>
  <c r="D186" i="14"/>
  <c r="B186" i="14"/>
  <c r="C186" i="14"/>
  <c r="C189" i="13"/>
  <c r="D189" i="13"/>
  <c r="A190" i="13" a="1"/>
  <c r="A190" i="13" s="1"/>
  <c r="B189" i="13"/>
  <c r="A188" i="14" l="1" a="1"/>
  <c r="A188" i="14" s="1"/>
  <c r="B187" i="14"/>
  <c r="C187" i="14"/>
  <c r="D187" i="14"/>
  <c r="C190" i="13"/>
  <c r="D190" i="13"/>
  <c r="A191" i="13" a="1"/>
  <c r="A191" i="13" s="1"/>
  <c r="B190" i="13"/>
  <c r="A189" i="14" l="1" a="1"/>
  <c r="A189" i="14" s="1"/>
  <c r="B188" i="14"/>
  <c r="C188" i="14"/>
  <c r="D188" i="14"/>
  <c r="C191" i="13"/>
  <c r="D191" i="13"/>
  <c r="A192" i="13" a="1"/>
  <c r="A192" i="13" s="1"/>
  <c r="B191" i="13"/>
  <c r="A190" i="14" l="1" a="1"/>
  <c r="A190" i="14" s="1"/>
  <c r="C189" i="14"/>
  <c r="D189" i="14"/>
  <c r="B189" i="14"/>
  <c r="C192" i="13"/>
  <c r="D192" i="13"/>
  <c r="A193" i="13" a="1"/>
  <c r="A193" i="13" s="1"/>
  <c r="B192" i="13"/>
  <c r="A191" i="14" l="1" a="1"/>
  <c r="A191" i="14" s="1"/>
  <c r="D190" i="14"/>
  <c r="B190" i="14"/>
  <c r="C190" i="14"/>
  <c r="D193" i="13"/>
  <c r="C193" i="13"/>
  <c r="A194" i="13" a="1"/>
  <c r="A194" i="13" s="1"/>
  <c r="B193" i="13"/>
  <c r="A192" i="14" l="1" a="1"/>
  <c r="A192" i="14" s="1"/>
  <c r="B191" i="14"/>
  <c r="C191" i="14"/>
  <c r="D191" i="14"/>
  <c r="C194" i="13"/>
  <c r="D194" i="13"/>
  <c r="A195" i="13" a="1"/>
  <c r="A195" i="13" s="1"/>
  <c r="B194" i="13"/>
  <c r="A193" i="14" l="1" a="1"/>
  <c r="A193" i="14" s="1"/>
  <c r="B192" i="14"/>
  <c r="C192" i="14"/>
  <c r="D192" i="14"/>
  <c r="C195" i="13"/>
  <c r="D195" i="13"/>
  <c r="A196" i="13" a="1"/>
  <c r="A196" i="13" s="1"/>
  <c r="B195" i="13"/>
  <c r="A194" i="14" l="1" a="1"/>
  <c r="A194" i="14" s="1"/>
  <c r="D193" i="14"/>
  <c r="C193" i="14"/>
  <c r="B193" i="14"/>
  <c r="C196" i="13"/>
  <c r="D196" i="13"/>
  <c r="A197" i="13" a="1"/>
  <c r="A197" i="13" s="1"/>
  <c r="B196" i="13"/>
  <c r="A195" i="14" l="1" a="1"/>
  <c r="A195" i="14" s="1"/>
  <c r="B194" i="14"/>
  <c r="D194" i="14"/>
  <c r="C194" i="14"/>
  <c r="C197" i="13"/>
  <c r="D197" i="13"/>
  <c r="A198" i="13" a="1"/>
  <c r="A198" i="13" s="1"/>
  <c r="B197" i="13"/>
  <c r="A196" i="14" l="1" a="1"/>
  <c r="A196" i="14" s="1"/>
  <c r="B195" i="14"/>
  <c r="C195" i="14"/>
  <c r="D195" i="14"/>
  <c r="C198" i="13"/>
  <c r="D198" i="13"/>
  <c r="A199" i="13" a="1"/>
  <c r="A199" i="13" s="1"/>
  <c r="B198" i="13"/>
  <c r="A197" i="14" l="1" a="1"/>
  <c r="A197" i="14" s="1"/>
  <c r="C196" i="14"/>
  <c r="D196" i="14"/>
  <c r="B196" i="14"/>
  <c r="C199" i="13"/>
  <c r="D199" i="13"/>
  <c r="A200" i="13" a="1"/>
  <c r="A200" i="13" s="1"/>
  <c r="B199" i="13"/>
  <c r="A198" i="14" l="1" a="1"/>
  <c r="A198" i="14" s="1"/>
  <c r="D197" i="14"/>
  <c r="B197" i="14"/>
  <c r="C197" i="14"/>
  <c r="C200" i="13"/>
  <c r="D200" i="13"/>
  <c r="A201" i="13" a="1"/>
  <c r="A201" i="13" s="1"/>
  <c r="B200" i="13"/>
  <c r="A199" i="14" l="1" a="1"/>
  <c r="A199" i="14" s="1"/>
  <c r="C198" i="14"/>
  <c r="B198" i="14"/>
  <c r="D198" i="14"/>
  <c r="C201" i="13"/>
  <c r="D201" i="13"/>
  <c r="A202" i="13" a="1"/>
  <c r="A202" i="13" s="1"/>
  <c r="B201" i="13"/>
  <c r="A200" i="14" l="1" a="1"/>
  <c r="A200" i="14" s="1"/>
  <c r="B199" i="14"/>
  <c r="D199" i="14"/>
  <c r="C199" i="14"/>
  <c r="C202" i="13"/>
  <c r="D202" i="13"/>
  <c r="A203" i="13" a="1"/>
  <c r="A203" i="13" s="1"/>
  <c r="B202" i="13"/>
  <c r="A201" i="14" l="1" a="1"/>
  <c r="A201" i="14" s="1"/>
  <c r="C200" i="14"/>
  <c r="B200" i="14"/>
  <c r="D200" i="14"/>
  <c r="C203" i="13"/>
  <c r="D203" i="13"/>
  <c r="A204" i="13" a="1"/>
  <c r="A204" i="13" s="1"/>
  <c r="B203" i="13"/>
  <c r="A202" i="14" l="1" a="1"/>
  <c r="A202" i="14" s="1"/>
  <c r="D201" i="14"/>
  <c r="C201" i="14"/>
  <c r="B201" i="14"/>
  <c r="C204" i="13"/>
  <c r="D204" i="13"/>
  <c r="A205" i="13" a="1"/>
  <c r="A205" i="13" s="1"/>
  <c r="B204" i="13"/>
  <c r="A203" i="14" l="1" a="1"/>
  <c r="A203" i="14" s="1"/>
  <c r="D202" i="14"/>
  <c r="B202" i="14"/>
  <c r="C202" i="14"/>
  <c r="C205" i="13"/>
  <c r="D205" i="13"/>
  <c r="A206" i="13" a="1"/>
  <c r="A206" i="13" s="1"/>
  <c r="B205" i="13"/>
  <c r="A204" i="14" l="1" a="1"/>
  <c r="A204" i="14" s="1"/>
  <c r="B203" i="14"/>
  <c r="C203" i="14"/>
  <c r="D203" i="14"/>
  <c r="C206" i="13"/>
  <c r="D206" i="13"/>
  <c r="A207" i="13" a="1"/>
  <c r="A207" i="13" s="1"/>
  <c r="B206" i="13"/>
  <c r="A205" i="14" l="1" a="1"/>
  <c r="A205" i="14" s="1"/>
  <c r="C204" i="14"/>
  <c r="D204" i="14"/>
  <c r="B204" i="14"/>
  <c r="C207" i="13"/>
  <c r="D207" i="13"/>
  <c r="A208" i="13" a="1"/>
  <c r="A208" i="13" s="1"/>
  <c r="B207" i="13"/>
  <c r="A206" i="14" l="1" a="1"/>
  <c r="A206" i="14" s="1"/>
  <c r="D205" i="14"/>
  <c r="B205" i="14"/>
  <c r="C205" i="14"/>
  <c r="C208" i="13"/>
  <c r="D208" i="13"/>
  <c r="A209" i="13" a="1"/>
  <c r="A209" i="13" s="1"/>
  <c r="B208" i="13"/>
  <c r="A207" i="14" l="1" a="1"/>
  <c r="A207" i="14" s="1"/>
  <c r="C206" i="14"/>
  <c r="D206" i="14"/>
  <c r="B206" i="14"/>
  <c r="C209" i="13"/>
  <c r="D209" i="13"/>
  <c r="A210" i="13" a="1"/>
  <c r="A210" i="13" s="1"/>
  <c r="B209" i="13"/>
  <c r="A208" i="14" l="1" a="1"/>
  <c r="A208" i="14" s="1"/>
  <c r="B207" i="14"/>
  <c r="D207" i="14"/>
  <c r="C207" i="14"/>
  <c r="C210" i="13"/>
  <c r="D210" i="13"/>
  <c r="A211" i="13" a="1"/>
  <c r="A211" i="13" s="1"/>
  <c r="B210" i="13"/>
  <c r="A209" i="14" l="1" a="1"/>
  <c r="A209" i="14" s="1"/>
  <c r="C208" i="14"/>
  <c r="B208" i="14"/>
  <c r="D208" i="14"/>
  <c r="C211" i="13"/>
  <c r="D211" i="13"/>
  <c r="A212" i="13" a="1"/>
  <c r="A212" i="13" s="1"/>
  <c r="B211" i="13"/>
  <c r="A210" i="14" l="1" a="1"/>
  <c r="A210" i="14" s="1"/>
  <c r="D209" i="14"/>
  <c r="C209" i="14"/>
  <c r="B209" i="14"/>
  <c r="C212" i="13"/>
  <c r="D212" i="13"/>
  <c r="A213" i="13" a="1"/>
  <c r="A213" i="13" s="1"/>
  <c r="B212" i="13"/>
  <c r="A211" i="14" l="1" a="1"/>
  <c r="A211" i="14" s="1"/>
  <c r="B210" i="14"/>
  <c r="D210" i="14"/>
  <c r="C210" i="14"/>
  <c r="D213" i="13"/>
  <c r="C213" i="13"/>
  <c r="A214" i="13" a="1"/>
  <c r="A214" i="13" s="1"/>
  <c r="B213" i="13"/>
  <c r="A212" i="14" l="1" a="1"/>
  <c r="A212" i="14" s="1"/>
  <c r="B211" i="14"/>
  <c r="C211" i="14"/>
  <c r="D211" i="14"/>
  <c r="C214" i="13"/>
  <c r="D214" i="13"/>
  <c r="A215" i="13" a="1"/>
  <c r="A215" i="13" s="1"/>
  <c r="B214" i="13"/>
  <c r="A213" i="14" l="1" a="1"/>
  <c r="A213" i="14" s="1"/>
  <c r="C212" i="14"/>
  <c r="D212" i="14"/>
  <c r="B212" i="14"/>
  <c r="D215" i="13"/>
  <c r="C215" i="13"/>
  <c r="A216" i="13" a="1"/>
  <c r="A216" i="13" s="1"/>
  <c r="B215" i="13"/>
  <c r="A214" i="14" l="1" a="1"/>
  <c r="A214" i="14" s="1"/>
  <c r="D213" i="14"/>
  <c r="B213" i="14"/>
  <c r="C213" i="14"/>
  <c r="C216" i="13"/>
  <c r="D216" i="13"/>
  <c r="A217" i="13" a="1"/>
  <c r="A217" i="13" s="1"/>
  <c r="B216" i="13"/>
  <c r="A215" i="14" l="1" a="1"/>
  <c r="A215" i="14" s="1"/>
  <c r="C214" i="14"/>
  <c r="B214" i="14"/>
  <c r="D214" i="14"/>
  <c r="C217" i="13"/>
  <c r="D217" i="13"/>
  <c r="A218" i="13" a="1"/>
  <c r="A218" i="13" s="1"/>
  <c r="B217" i="13"/>
  <c r="A216" i="14" l="1" a="1"/>
  <c r="A216" i="14" s="1"/>
  <c r="B215" i="14"/>
  <c r="D215" i="14"/>
  <c r="C215" i="14"/>
  <c r="C218" i="13"/>
  <c r="D218" i="13"/>
  <c r="A219" i="13" a="1"/>
  <c r="A219" i="13" s="1"/>
  <c r="B218" i="13"/>
  <c r="A217" i="14" l="1" a="1"/>
  <c r="A217" i="14" s="1"/>
  <c r="C216" i="14"/>
  <c r="B216" i="14"/>
  <c r="D216" i="14"/>
  <c r="C219" i="13"/>
  <c r="D219" i="13"/>
  <c r="A220" i="13" a="1"/>
  <c r="A220" i="13" s="1"/>
  <c r="B219" i="13"/>
  <c r="A218" i="14" l="1" a="1"/>
  <c r="A218" i="14" s="1"/>
  <c r="D217" i="14"/>
  <c r="C217" i="14"/>
  <c r="B217" i="14"/>
  <c r="C220" i="13"/>
  <c r="D220" i="13"/>
  <c r="A221" i="13" a="1"/>
  <c r="A221" i="13" s="1"/>
  <c r="B220" i="13"/>
  <c r="A219" i="14" l="1" a="1"/>
  <c r="A219" i="14" s="1"/>
  <c r="D218" i="14"/>
  <c r="B218" i="14"/>
  <c r="C218" i="14"/>
  <c r="C221" i="13"/>
  <c r="D221" i="13"/>
  <c r="A222" i="13" a="1"/>
  <c r="A222" i="13" s="1"/>
  <c r="B221" i="13"/>
  <c r="A220" i="14" l="1" a="1"/>
  <c r="A220" i="14" s="1"/>
  <c r="B219" i="14"/>
  <c r="C219" i="14"/>
  <c r="D219" i="14"/>
  <c r="C222" i="13"/>
  <c r="D222" i="13"/>
  <c r="A223" i="13" a="1"/>
  <c r="A223" i="13" s="1"/>
  <c r="B222" i="13"/>
  <c r="A221" i="14" l="1" a="1"/>
  <c r="A221" i="14" s="1"/>
  <c r="C220" i="14"/>
  <c r="D220" i="14"/>
  <c r="B220" i="14"/>
  <c r="C223" i="13"/>
  <c r="D223" i="13"/>
  <c r="A224" i="13" a="1"/>
  <c r="A224" i="13" s="1"/>
  <c r="B223" i="13"/>
  <c r="A222" i="14" l="1" a="1"/>
  <c r="A222" i="14" s="1"/>
  <c r="D221" i="14"/>
  <c r="B221" i="14"/>
  <c r="C221" i="14"/>
  <c r="C224" i="13"/>
  <c r="D224" i="13"/>
  <c r="A225" i="13" a="1"/>
  <c r="A225" i="13" s="1"/>
  <c r="B224" i="13"/>
  <c r="A223" i="14" l="1" a="1"/>
  <c r="A223" i="14" s="1"/>
  <c r="C222" i="14"/>
  <c r="D222" i="14"/>
  <c r="B222" i="14"/>
  <c r="D225" i="13"/>
  <c r="C225" i="13"/>
  <c r="A226" i="13" a="1"/>
  <c r="A226" i="13" s="1"/>
  <c r="B225" i="13"/>
  <c r="A224" i="14" l="1" a="1"/>
  <c r="A224" i="14" s="1"/>
  <c r="B223" i="14"/>
  <c r="D223" i="14"/>
  <c r="C223" i="14"/>
  <c r="C226" i="13"/>
  <c r="D226" i="13"/>
  <c r="A227" i="13" a="1"/>
  <c r="A227" i="13" s="1"/>
  <c r="B226" i="13"/>
  <c r="A225" i="14" l="1" a="1"/>
  <c r="A225" i="14" s="1"/>
  <c r="C224" i="14"/>
  <c r="B224" i="14"/>
  <c r="D224" i="14"/>
  <c r="C227" i="13"/>
  <c r="D227" i="13"/>
  <c r="A228" i="13" a="1"/>
  <c r="A228" i="13" s="1"/>
  <c r="B227" i="13"/>
  <c r="A226" i="14" l="1" a="1"/>
  <c r="A226" i="14" s="1"/>
  <c r="D225" i="14"/>
  <c r="C225" i="14"/>
  <c r="B225" i="14"/>
  <c r="C228" i="13"/>
  <c r="D228" i="13"/>
  <c r="A229" i="13" a="1"/>
  <c r="A229" i="13" s="1"/>
  <c r="B228" i="13"/>
  <c r="A227" i="14" l="1" a="1"/>
  <c r="A227" i="14" s="1"/>
  <c r="B226" i="14"/>
  <c r="D226" i="14"/>
  <c r="C226" i="14"/>
  <c r="C229" i="13"/>
  <c r="D229" i="13"/>
  <c r="A230" i="13" a="1"/>
  <c r="A230" i="13" s="1"/>
  <c r="B229" i="13"/>
  <c r="A228" i="14" l="1" a="1"/>
  <c r="A228" i="14" s="1"/>
  <c r="B227" i="14"/>
  <c r="C227" i="14"/>
  <c r="D227" i="14"/>
  <c r="C230" i="13"/>
  <c r="D230" i="13"/>
  <c r="A231" i="13" a="1"/>
  <c r="A231" i="13" s="1"/>
  <c r="B230" i="13"/>
  <c r="A229" i="14" l="1" a="1"/>
  <c r="A229" i="14" s="1"/>
  <c r="C228" i="14"/>
  <c r="D228" i="14"/>
  <c r="B228" i="14"/>
  <c r="C231" i="13"/>
  <c r="D231" i="13"/>
  <c r="A232" i="13" a="1"/>
  <c r="A232" i="13" s="1"/>
  <c r="B231" i="13"/>
  <c r="A230" i="14" l="1" a="1"/>
  <c r="A230" i="14" s="1"/>
  <c r="D229" i="14"/>
  <c r="B229" i="14"/>
  <c r="C229" i="14"/>
  <c r="C232" i="13"/>
  <c r="D232" i="13"/>
  <c r="A233" i="13" a="1"/>
  <c r="A233" i="13" s="1"/>
  <c r="B232" i="13"/>
  <c r="A231" i="14" l="1" a="1"/>
  <c r="A231" i="14" s="1"/>
  <c r="C230" i="14"/>
  <c r="B230" i="14"/>
  <c r="D230" i="14"/>
  <c r="C233" i="13"/>
  <c r="D233" i="13"/>
  <c r="A234" i="13" a="1"/>
  <c r="A234" i="13" s="1"/>
  <c r="B233" i="13"/>
  <c r="A232" i="14" l="1" a="1"/>
  <c r="A232" i="14" s="1"/>
  <c r="B231" i="14"/>
  <c r="D231" i="14"/>
  <c r="C231" i="14"/>
  <c r="C234" i="13"/>
  <c r="D234" i="13"/>
  <c r="A235" i="13" a="1"/>
  <c r="A235" i="13" s="1"/>
  <c r="B234" i="13"/>
  <c r="A233" i="14" l="1" a="1"/>
  <c r="A233" i="14" s="1"/>
  <c r="C232" i="14"/>
  <c r="B232" i="14"/>
  <c r="D232" i="14"/>
  <c r="C235" i="13"/>
  <c r="D235" i="13"/>
  <c r="A236" i="13" a="1"/>
  <c r="A236" i="13" s="1"/>
  <c r="B235" i="13"/>
  <c r="A234" i="14" l="1" a="1"/>
  <c r="A234" i="14" s="1"/>
  <c r="D233" i="14"/>
  <c r="C233" i="14"/>
  <c r="B233" i="14"/>
  <c r="C236" i="13"/>
  <c r="D236" i="13"/>
  <c r="A237" i="13" a="1"/>
  <c r="A237" i="13" s="1"/>
  <c r="B236" i="13"/>
  <c r="A235" i="14" l="1" a="1"/>
  <c r="A235" i="14" s="1"/>
  <c r="D234" i="14"/>
  <c r="B234" i="14"/>
  <c r="C234" i="14"/>
  <c r="C237" i="13"/>
  <c r="D237" i="13"/>
  <c r="A238" i="13" a="1"/>
  <c r="A238" i="13" s="1"/>
  <c r="B237" i="13"/>
  <c r="A236" i="14" l="1" a="1"/>
  <c r="A236" i="14" s="1"/>
  <c r="B235" i="14"/>
  <c r="C235" i="14"/>
  <c r="D235" i="14"/>
  <c r="C238" i="13"/>
  <c r="D238" i="13"/>
  <c r="A239" i="13" a="1"/>
  <c r="A239" i="13" s="1"/>
  <c r="B238" i="13"/>
  <c r="A237" i="14" l="1" a="1"/>
  <c r="A237" i="14" s="1"/>
  <c r="C236" i="14"/>
  <c r="D236" i="14"/>
  <c r="B236" i="14"/>
  <c r="C239" i="13"/>
  <c r="D239" i="13"/>
  <c r="A240" i="13" a="1"/>
  <c r="A240" i="13" s="1"/>
  <c r="B239" i="13"/>
  <c r="A238" i="14" l="1" a="1"/>
  <c r="A238" i="14" s="1"/>
  <c r="D237" i="14"/>
  <c r="B237" i="14"/>
  <c r="C237" i="14"/>
  <c r="C240" i="13"/>
  <c r="D240" i="13"/>
  <c r="A241" i="13" a="1"/>
  <c r="A241" i="13" s="1"/>
  <c r="B240" i="13"/>
  <c r="A239" i="14" l="1" a="1"/>
  <c r="A239" i="14" s="1"/>
  <c r="C238" i="14"/>
  <c r="D238" i="14"/>
  <c r="B238" i="14"/>
  <c r="C241" i="13"/>
  <c r="D241" i="13"/>
  <c r="A242" i="13" a="1"/>
  <c r="A242" i="13" s="1"/>
  <c r="B241" i="13"/>
  <c r="A240" i="14" l="1" a="1"/>
  <c r="A240" i="14" s="1"/>
  <c r="B239" i="14"/>
  <c r="D239" i="14"/>
  <c r="C239" i="14"/>
  <c r="C242" i="13"/>
  <c r="D242" i="13"/>
  <c r="A243" i="13" a="1"/>
  <c r="A243" i="13" s="1"/>
  <c r="B242" i="13"/>
  <c r="A241" i="14" l="1" a="1"/>
  <c r="A241" i="14" s="1"/>
  <c r="C240" i="14"/>
  <c r="B240" i="14"/>
  <c r="D240" i="14"/>
  <c r="C243" i="13"/>
  <c r="D243" i="13"/>
  <c r="A244" i="13" a="1"/>
  <c r="A244" i="13" s="1"/>
  <c r="B243" i="13"/>
  <c r="A242" i="14" l="1" a="1"/>
  <c r="A242" i="14" s="1"/>
  <c r="B241" i="14"/>
  <c r="D241" i="14"/>
  <c r="C241" i="14"/>
  <c r="C244" i="13"/>
  <c r="D244" i="13"/>
  <c r="A245" i="13" a="1"/>
  <c r="A245" i="13" s="1"/>
  <c r="B244" i="13"/>
  <c r="A243" i="14" l="1" a="1"/>
  <c r="A243" i="14" s="1"/>
  <c r="C242" i="14"/>
  <c r="D242" i="14"/>
  <c r="B242" i="14"/>
  <c r="C245" i="13"/>
  <c r="D245" i="13"/>
  <c r="A246" i="13" a="1"/>
  <c r="A246" i="13" s="1"/>
  <c r="B245" i="13"/>
  <c r="A244" i="14" l="1" a="1"/>
  <c r="A244" i="14" s="1"/>
  <c r="D243" i="14"/>
  <c r="B243" i="14"/>
  <c r="C243" i="14"/>
  <c r="C246" i="13"/>
  <c r="D246" i="13"/>
  <c r="A247" i="13" a="1"/>
  <c r="A247" i="13" s="1"/>
  <c r="B246" i="13"/>
  <c r="A245" i="14" l="1" a="1"/>
  <c r="A245" i="14" s="1"/>
  <c r="C244" i="14"/>
  <c r="B244" i="14"/>
  <c r="D244" i="14"/>
  <c r="C247" i="13"/>
  <c r="D247" i="13"/>
  <c r="A248" i="13" a="1"/>
  <c r="A248" i="13" s="1"/>
  <c r="B247" i="13"/>
  <c r="A246" i="14" l="1" a="1"/>
  <c r="A246" i="14" s="1"/>
  <c r="B245" i="14"/>
  <c r="D245" i="14"/>
  <c r="C245" i="14"/>
  <c r="C248" i="13"/>
  <c r="D248" i="13"/>
  <c r="A249" i="13" a="1"/>
  <c r="A249" i="13" s="1"/>
  <c r="B248" i="13"/>
  <c r="A247" i="14" l="1" a="1"/>
  <c r="A247" i="14" s="1"/>
  <c r="C246" i="14"/>
  <c r="D246" i="14"/>
  <c r="B246" i="14"/>
  <c r="C249" i="13"/>
  <c r="D249" i="13"/>
  <c r="A250" i="13" a="1"/>
  <c r="A250" i="13" s="1"/>
  <c r="B249" i="13"/>
  <c r="A248" i="14" l="1" a="1"/>
  <c r="A248" i="14" s="1"/>
  <c r="D247" i="14"/>
  <c r="B247" i="14"/>
  <c r="C247" i="14"/>
  <c r="C250" i="13"/>
  <c r="D250" i="13"/>
  <c r="A251" i="13" a="1"/>
  <c r="A251" i="13" s="1"/>
  <c r="B250" i="13"/>
  <c r="A249" i="14" l="1" a="1"/>
  <c r="A249" i="14" s="1"/>
  <c r="C248" i="14"/>
  <c r="B248" i="14"/>
  <c r="D248" i="14"/>
  <c r="C251" i="13"/>
  <c r="D251" i="13"/>
  <c r="A252" i="13" a="1"/>
  <c r="A252" i="13" s="1"/>
  <c r="B251" i="13"/>
  <c r="A250" i="14" l="1" a="1"/>
  <c r="A250" i="14" s="1"/>
  <c r="B249" i="14"/>
  <c r="D249" i="14"/>
  <c r="C249" i="14"/>
  <c r="C252" i="13"/>
  <c r="D252" i="13"/>
  <c r="A253" i="13" a="1"/>
  <c r="A253" i="13" s="1"/>
  <c r="B252" i="13"/>
  <c r="A251" i="14" l="1" a="1"/>
  <c r="A251" i="14" s="1"/>
  <c r="C250" i="14"/>
  <c r="D250" i="14"/>
  <c r="B250" i="14"/>
  <c r="C253" i="13"/>
  <c r="D253" i="13"/>
  <c r="A254" i="13" a="1"/>
  <c r="A254" i="13" s="1"/>
  <c r="B253" i="13"/>
  <c r="A252" i="14" l="1" a="1"/>
  <c r="A252" i="14" s="1"/>
  <c r="D251" i="14"/>
  <c r="B251" i="14"/>
  <c r="C251" i="14"/>
  <c r="C254" i="13"/>
  <c r="D254" i="13"/>
  <c r="B254" i="13"/>
  <c r="A253" i="14" l="1" a="1"/>
  <c r="A253" i="14" s="1"/>
  <c r="B252" i="14"/>
  <c r="C252" i="14"/>
  <c r="D252" i="14"/>
  <c r="A254" i="14" l="1" a="1"/>
  <c r="A254" i="14" s="1"/>
  <c r="B253" i="14"/>
  <c r="C253" i="14"/>
  <c r="D253" i="14"/>
  <c r="C254" i="14" l="1"/>
  <c r="D254" i="14"/>
  <c r="B254" i="14"/>
</calcChain>
</file>

<file path=xl/sharedStrings.xml><?xml version="1.0" encoding="utf-8"?>
<sst xmlns="http://schemas.openxmlformats.org/spreadsheetml/2006/main" count="3635" uniqueCount="1513">
  <si>
    <t>Closed LLFCs</t>
  </si>
  <si>
    <t>Geographical name</t>
  </si>
  <si>
    <t>Notes:</t>
  </si>
  <si>
    <t>Metered voltage, respective periods and associated LLFCs</t>
  </si>
  <si>
    <t>Period 1</t>
  </si>
  <si>
    <t>Period 2</t>
  </si>
  <si>
    <t>Period 3</t>
  </si>
  <si>
    <t>Period 4</t>
  </si>
  <si>
    <t>Associated LLFC</t>
  </si>
  <si>
    <t>Site</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</si>
  <si>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</si>
  <si>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</si>
  <si>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</si>
  <si>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</si>
  <si>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</si>
  <si>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</si>
  <si>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</si>
  <si>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</si>
  <si>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</si>
  <si>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</si>
  <si>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</si>
  <si>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</si>
  <si>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</si>
  <si>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</si>
  <si>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</si>
  <si>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</si>
  <si>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</si>
  <si>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</si>
  <si>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</si>
  <si>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Annex 5 LLFs</t>
  </si>
  <si>
    <t>Name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</si>
  <si>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</si>
  <si>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</si>
  <si>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</si>
  <si>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</si>
  <si>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</si>
  <si>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</si>
  <si>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</si>
  <si>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</si>
  <si>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</si>
  <si>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</si>
  <si>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</si>
  <si>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</si>
  <si>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</si>
  <si>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</si>
  <si>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</si>
  <si>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</si>
  <si>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</si>
  <si>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</si>
  <si>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</si>
  <si>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</si>
  <si>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</si>
  <si>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</si>
  <si>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</si>
  <si>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</si>
  <si>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</si>
  <si>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</si>
  <si>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</si>
  <si>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</si>
  <si>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</si>
  <si>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</si>
  <si>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</si>
  <si>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</si>
  <si>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</si>
  <si>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</si>
  <si>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</si>
  <si>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</si>
  <si>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</si>
  <si>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</si>
  <si>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</si>
  <si>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</si>
  <si>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</si>
  <si>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</si>
  <si>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</si>
  <si>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</si>
  <si>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</si>
  <si>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</si>
  <si>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</si>
  <si>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</si>
  <si>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</si>
  <si>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</si>
  <si>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</si>
  <si>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</si>
  <si>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</si>
  <si>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</si>
  <si>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</si>
  <si>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</si>
  <si>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</si>
  <si>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</si>
  <si>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</si>
  <si>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</si>
  <si>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</si>
  <si>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</si>
  <si>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</si>
  <si>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</si>
  <si>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</si>
  <si>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</si>
  <si>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</si>
  <si>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</si>
  <si>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</si>
  <si>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</si>
  <si>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</si>
  <si>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</si>
  <si>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</si>
  <si>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</si>
  <si>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</si>
  <si>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</si>
  <si>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</si>
  <si>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</si>
  <si>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</si>
  <si>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</si>
  <si>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</si>
  <si>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</si>
  <si>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</si>
  <si>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</si>
  <si>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</si>
  <si>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</si>
  <si>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</si>
  <si>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</si>
  <si>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</si>
  <si>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</si>
  <si>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</si>
  <si>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</si>
  <si>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</si>
  <si>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</si>
  <si>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</si>
  <si>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</si>
  <si>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</si>
  <si>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</si>
  <si>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</si>
  <si>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</si>
  <si>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</si>
  <si>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</si>
  <si>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</si>
  <si>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</si>
  <si>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</si>
  <si>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</si>
  <si>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</si>
  <si>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</si>
  <si>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Annex 6 - Charges for New or Amended Designated EHV Properties</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</si>
  <si>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</si>
  <si>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</si>
  <si>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</si>
  <si>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</si>
  <si>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Non-Domestic Aggregated (related MPAN)</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</si>
  <si>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</si>
  <si>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</si>
  <si>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</si>
  <si>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</si>
  <si>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</si>
  <si>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</si>
  <si>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</si>
  <si>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</si>
  <si>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</si>
  <si>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</si>
  <si>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</si>
  <si>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</si>
  <si>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</si>
  <si>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</si>
  <si>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</si>
  <si>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</si>
  <si>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</si>
  <si>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</si>
  <si>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</si>
  <si>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</si>
  <si>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</si>
  <si>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</si>
  <si>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</si>
  <si>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</si>
  <si>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</si>
  <si>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</si>
  <si>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</si>
  <si>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</si>
  <si>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</si>
  <si>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</si>
  <si>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</si>
  <si>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</si>
  <si>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</si>
  <si>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</si>
  <si>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</si>
  <si>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</si>
  <si>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</si>
  <si>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</si>
  <si>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</si>
  <si>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</si>
  <si>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</si>
  <si>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</si>
  <si>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</si>
  <si>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</si>
  <si>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</si>
  <si>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</si>
  <si>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</si>
  <si>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</si>
  <si>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</si>
  <si>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</si>
  <si>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</si>
  <si>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</si>
  <si>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</si>
  <si>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</si>
  <si>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</si>
  <si>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</si>
  <si>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</si>
  <si>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</si>
  <si>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</si>
  <si>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</si>
  <si>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</si>
  <si>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</si>
  <si>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</si>
  <si>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</si>
  <si>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</si>
  <si>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</si>
  <si>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</si>
  <si>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</si>
  <si>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</si>
  <si>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</si>
  <si>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</si>
  <si>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</si>
  <si>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</si>
  <si>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</si>
  <si>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</si>
  <si>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</si>
  <si>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</si>
  <si>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</si>
  <si>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</si>
  <si>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</si>
  <si>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</si>
  <si>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</si>
  <si>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</si>
  <si>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</si>
  <si>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</si>
  <si>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</si>
  <si>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</si>
  <si>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</si>
  <si>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</si>
  <si>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</si>
  <si>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</si>
  <si>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</si>
  <si>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</si>
  <si>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</si>
  <si>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</si>
  <si>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</si>
  <si>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</si>
  <si>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</si>
  <si>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</si>
  <si>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</si>
  <si>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</si>
  <si>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</si>
  <si>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</si>
  <si>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</si>
  <si>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</si>
  <si>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</si>
  <si>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</si>
  <si>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</si>
  <si>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</si>
  <si>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</si>
  <si>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</si>
  <si>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</si>
  <si>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</si>
  <si>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</si>
  <si>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</si>
  <si>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</si>
  <si>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</si>
  <si>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</si>
  <si>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</si>
  <si>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</si>
  <si>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</si>
  <si>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</si>
  <si>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</si>
  <si>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</si>
  <si>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</si>
  <si>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</si>
  <si>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</si>
  <si>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</si>
  <si>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</si>
  <si>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</si>
  <si>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</si>
  <si>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</si>
  <si>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</si>
  <si>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</si>
  <si>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</si>
  <si>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</si>
  <si>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</si>
  <si>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</si>
  <si>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</si>
  <si>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</si>
  <si>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</si>
  <si>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</si>
  <si>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</si>
  <si>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</si>
  <si>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</si>
  <si>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</si>
  <si>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</si>
  <si>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</si>
  <si>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</si>
  <si>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</si>
  <si>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</si>
  <si>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</si>
  <si>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</si>
  <si>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</si>
  <si>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</si>
  <si>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</si>
  <si>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</si>
  <si>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</si>
  <si>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</si>
  <si>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</si>
  <si>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</si>
  <si>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</si>
  <si>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</si>
  <si>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</si>
  <si>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</si>
  <si>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</si>
  <si>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</si>
  <si>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</si>
  <si>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</si>
  <si>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</si>
  <si>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</si>
  <si>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</si>
  <si>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</si>
  <si>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</si>
  <si>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</si>
  <si>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</si>
  <si>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</si>
  <si>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</si>
  <si>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</si>
  <si>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</si>
  <si>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</si>
  <si>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</si>
  <si>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</si>
  <si>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</si>
  <si>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</si>
  <si>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</si>
  <si>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</si>
  <si>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</si>
  <si>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</si>
  <si>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</si>
  <si>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</si>
  <si>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</si>
  <si>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</si>
  <si>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</si>
  <si>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</si>
  <si>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</si>
  <si>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</si>
  <si>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</si>
  <si>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</si>
  <si>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</si>
  <si>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</si>
  <si>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</si>
  <si>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</si>
  <si>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</si>
  <si>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</si>
  <si>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</si>
  <si>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</si>
  <si>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</si>
  <si>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</si>
  <si>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</si>
  <si>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</si>
  <si>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</si>
  <si>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</si>
  <si>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</si>
  <si>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</si>
  <si>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</si>
  <si>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</si>
  <si>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</si>
  <si>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</si>
  <si>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</si>
  <si>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</si>
  <si>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</si>
  <si>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</si>
  <si>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</si>
  <si>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</si>
  <si>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</si>
  <si>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</si>
  <si>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</si>
  <si>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</si>
  <si>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</si>
  <si>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</si>
  <si>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</si>
  <si>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</si>
  <si>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</si>
  <si>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</si>
  <si>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</si>
  <si>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</si>
  <si>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</si>
  <si>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</si>
  <si>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</si>
  <si>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</si>
  <si>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</si>
  <si>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</si>
  <si>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</si>
  <si>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</si>
  <si>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</si>
  <si>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</si>
  <si>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</si>
  <si>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</si>
  <si>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</si>
  <si>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</si>
  <si>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</si>
  <si>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</si>
  <si>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</si>
  <si>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</si>
  <si>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</si>
  <si>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</si>
  <si>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</si>
  <si>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</si>
  <si>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</si>
  <si>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</si>
  <si>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</si>
  <si>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</si>
  <si>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</si>
  <si>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</si>
  <si>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</si>
  <si>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</si>
  <si>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</si>
  <si>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</si>
  <si>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</si>
  <si>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</si>
  <si>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</si>
  <si>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</si>
  <si>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</si>
  <si>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</si>
  <si>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</si>
  <si>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</si>
  <si>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</si>
  <si>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</si>
  <si>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</si>
  <si>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</si>
  <si>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</si>
  <si>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</si>
  <si>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</si>
  <si>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</si>
  <si>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</si>
  <si>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</si>
  <si>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</si>
  <si>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</si>
  <si>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</si>
  <si>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</si>
  <si>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</si>
  <si>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</si>
  <si>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</si>
  <si>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</si>
  <si>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</si>
  <si>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</si>
  <si>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</si>
  <si>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</si>
  <si>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</si>
  <si>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</si>
  <si>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</si>
  <si>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</si>
  <si>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</si>
  <si>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</si>
  <si>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</si>
  <si>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</si>
  <si>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</si>
  <si>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</si>
  <si>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</si>
  <si>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</si>
  <si>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</si>
  <si>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</si>
  <si>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</si>
  <si>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</si>
  <si>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</si>
  <si>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</si>
  <si>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</si>
  <si>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</si>
  <si>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</si>
  <si>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</si>
  <si>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</si>
  <si>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</si>
  <si>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</si>
  <si>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</si>
  <si>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</si>
  <si>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</si>
  <si>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</si>
  <si>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</si>
  <si>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</si>
  <si>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</si>
  <si>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</si>
  <si>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</si>
  <si>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</si>
  <si>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</si>
  <si>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</si>
  <si>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</si>
  <si>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</si>
  <si>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</si>
  <si>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</si>
  <si>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</si>
  <si>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</si>
  <si>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</si>
  <si>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</si>
  <si>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</si>
  <si>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</si>
  <si>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</si>
  <si>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</si>
  <si>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</si>
  <si>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</si>
  <si>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</si>
  <si>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</si>
  <si>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</si>
  <si>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</si>
  <si>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</si>
  <si>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</si>
  <si>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</si>
  <si>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</si>
  <si>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</si>
  <si>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</si>
  <si>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</si>
  <si>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</si>
  <si>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</si>
  <si>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</si>
  <si>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</si>
  <si>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</si>
  <si>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</si>
  <si>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</si>
  <si>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</si>
  <si>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</si>
  <si>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</si>
  <si>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</si>
  <si>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</si>
  <si>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</si>
  <si>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</si>
  <si>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</si>
  <si>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</si>
  <si>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</si>
  <si>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</si>
  <si>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</si>
  <si>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</si>
  <si>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</si>
  <si>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</si>
  <si>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</si>
  <si>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</si>
  <si>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</si>
  <si>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</si>
  <si>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</si>
  <si>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</si>
  <si>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</si>
  <si>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</si>
  <si>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</si>
  <si>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</si>
  <si>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</si>
  <si>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</si>
  <si>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</si>
  <si>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</si>
  <si>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</si>
  <si>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</si>
  <si>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</si>
  <si>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</si>
  <si>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</si>
  <si>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</si>
  <si>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</si>
  <si>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</si>
  <si>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</si>
  <si>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</si>
  <si>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</si>
  <si>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</si>
  <si>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</si>
  <si>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</si>
  <si>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</si>
  <si>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</si>
  <si>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</si>
  <si>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</si>
  <si>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</si>
  <si>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</si>
  <si>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</si>
  <si>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</si>
  <si>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</si>
  <si>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</si>
  <si>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</si>
  <si>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</si>
  <si>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</si>
  <si>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</si>
  <si>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</si>
  <si>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</si>
  <si>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</si>
  <si>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</si>
  <si>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</si>
  <si>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</si>
  <si>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</si>
  <si>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</si>
  <si>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</si>
  <si>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</si>
  <si>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</si>
  <si>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</si>
  <si>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</si>
  <si>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</si>
  <si>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</si>
  <si>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</si>
  <si>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</si>
  <si>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</si>
  <si>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</si>
  <si>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</si>
  <si>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</si>
  <si>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</si>
  <si>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</si>
  <si>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</si>
  <si>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</si>
  <si>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</si>
  <si>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</si>
  <si>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</si>
  <si>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</si>
  <si>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</si>
  <si>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</si>
  <si>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</si>
  <si>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</si>
  <si>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</si>
  <si>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</si>
  <si>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</si>
  <si>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</si>
  <si>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</si>
  <si>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</si>
  <si>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</si>
  <si>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</si>
  <si>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</si>
  <si>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</si>
  <si>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</si>
  <si>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</si>
  <si>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</si>
  <si>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</si>
  <si>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</si>
  <si>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</si>
  <si>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</si>
  <si>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</si>
  <si>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</si>
  <si>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</si>
  <si>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</si>
  <si>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</si>
  <si>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</si>
  <si>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</si>
  <si>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</si>
  <si>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</si>
  <si>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</si>
  <si>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</si>
  <si>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</si>
  <si>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</si>
  <si>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</si>
  <si>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</si>
  <si>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</si>
  <si>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</si>
  <si>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</si>
  <si>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</si>
  <si>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</si>
  <si>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</si>
  <si>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</si>
  <si>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</si>
  <si>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</si>
  <si>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</si>
  <si>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</si>
  <si>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</si>
  <si>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</si>
  <si>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</si>
  <si>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</si>
  <si>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</si>
  <si>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</si>
  <si>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</si>
  <si>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</si>
  <si>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</si>
  <si>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Designated Properties connected at LV, billing with no MIC</t>
  </si>
  <si>
    <t>Designated EHV Properties</t>
  </si>
  <si>
    <t>Designated Properties connected at HV</t>
  </si>
  <si>
    <t>Designated Properties connected at LV, billing with MIC</t>
  </si>
  <si>
    <t>Residual Charging Band</t>
  </si>
  <si>
    <t>London Power Networks</t>
  </si>
  <si>
    <t>2024/25</t>
  </si>
  <si>
    <t>1 April 2024</t>
  </si>
  <si>
    <t>11:00 - 14:00
16:00 - 19:00</t>
  </si>
  <si>
    <t>07:00 - 11:00
14:00 - 16:00
19:00 - 23:00</t>
  </si>
  <si>
    <t>00:00 - 07:00
23:00 - 24:00</t>
  </si>
  <si>
    <t>00:00 - 24:00</t>
  </si>
  <si>
    <t>Monday to Friday 
(Including Bank Holidays)
March, April, May and September, October</t>
  </si>
  <si>
    <t>11:00 - 14:00</t>
  </si>
  <si>
    <t>07:00 - 11:00
14:00 - 23:00</t>
  </si>
  <si>
    <t>16:00 - 19:00</t>
  </si>
  <si>
    <t>07:00 - 16:00
19:00 - 23:00</t>
  </si>
  <si>
    <t>07:00 - 23:00</t>
  </si>
  <si>
    <t>London Power Networks has no Preserved NHH Tariffs/Additional LLFC classes</t>
  </si>
  <si>
    <t>London Power Networks has no Preserved HH Tariffs/Additional LLFC classes</t>
  </si>
  <si>
    <t>Period 5</t>
  </si>
  <si>
    <t>Winter Peak</t>
  </si>
  <si>
    <t>Summer Peak</t>
  </si>
  <si>
    <t>Winter Shoulder</t>
  </si>
  <si>
    <t>Night</t>
  </si>
  <si>
    <t>Other</t>
  </si>
  <si>
    <t>Monday to Friday 
November to February</t>
  </si>
  <si>
    <t>Monday to Friday
June to August</t>
  </si>
  <si>
    <t>Monday to Friday
March</t>
  </si>
  <si>
    <t>All Year</t>
  </si>
  <si>
    <t>All Other Times</t>
  </si>
  <si>
    <t xml:space="preserve">Contains the underlying nodal group costs used to calculate the current EDCM charges. </t>
  </si>
  <si>
    <t xml:space="preserve">350, 420, 421, 422, 423 </t>
  </si>
  <si>
    <t>424, 425, 426, 427, 428, 429, 430, 431, 432, 433, 434, 435</t>
  </si>
  <si>
    <t>16:00 - 20:00</t>
  </si>
  <si>
    <t>07:00 - 16:00</t>
  </si>
  <si>
    <t>07:00 - 20:00</t>
  </si>
  <si>
    <t>00:00 - 07:00</t>
  </si>
  <si>
    <t>902, 906</t>
  </si>
  <si>
    <t>200, 952</t>
  </si>
  <si>
    <t>Residual Charge per MPAN (£/year)</t>
  </si>
  <si>
    <t>A00</t>
  </si>
  <si>
    <t>B00</t>
  </si>
  <si>
    <t>C00</t>
  </si>
  <si>
    <t>C01</t>
  </si>
  <si>
    <t>C02</t>
  </si>
  <si>
    <t>C03</t>
  </si>
  <si>
    <t>C04</t>
  </si>
  <si>
    <t>D00</t>
  </si>
  <si>
    <t>E00</t>
  </si>
  <si>
    <t>E01</t>
  </si>
  <si>
    <t>E02</t>
  </si>
  <si>
    <t>E03</t>
  </si>
  <si>
    <t>E04</t>
  </si>
  <si>
    <t>U00</t>
  </si>
  <si>
    <t>F00</t>
  </si>
  <si>
    <t>G00</t>
  </si>
  <si>
    <t>A10</t>
  </si>
  <si>
    <t>B10</t>
  </si>
  <si>
    <t>C10</t>
  </si>
  <si>
    <t>C11</t>
  </si>
  <si>
    <t>C12</t>
  </si>
  <si>
    <t>C13</t>
  </si>
  <si>
    <t>C14</t>
  </si>
  <si>
    <t>D10</t>
  </si>
  <si>
    <t>E10</t>
  </si>
  <si>
    <t>E11</t>
  </si>
  <si>
    <t>E12</t>
  </si>
  <si>
    <t>E13</t>
  </si>
  <si>
    <t>E14</t>
  </si>
  <si>
    <t>J10</t>
  </si>
  <si>
    <t>J11</t>
  </si>
  <si>
    <t>J12</t>
  </si>
  <si>
    <t>J13</t>
  </si>
  <si>
    <t>J14</t>
  </si>
  <si>
    <t>K10</t>
  </si>
  <si>
    <t>K11</t>
  </si>
  <si>
    <t>K12</t>
  </si>
  <si>
    <t>K13</t>
  </si>
  <si>
    <t>K14</t>
  </si>
  <si>
    <t>U10</t>
  </si>
  <si>
    <t>F10</t>
  </si>
  <si>
    <t>H10</t>
  </si>
  <si>
    <t>G10</t>
  </si>
  <si>
    <t>L10</t>
  </si>
  <si>
    <t>M10</t>
  </si>
  <si>
    <t>A20</t>
  </si>
  <si>
    <t>B20</t>
  </si>
  <si>
    <t>C20</t>
  </si>
  <si>
    <t>C21</t>
  </si>
  <si>
    <t>C22</t>
  </si>
  <si>
    <t>C23</t>
  </si>
  <si>
    <t>C24</t>
  </si>
  <si>
    <t>D20</t>
  </si>
  <si>
    <t>E20</t>
  </si>
  <si>
    <t>E21</t>
  </si>
  <si>
    <t>E22</t>
  </si>
  <si>
    <t>E23</t>
  </si>
  <si>
    <t>E24</t>
  </si>
  <si>
    <t>J20</t>
  </si>
  <si>
    <t>J21</t>
  </si>
  <si>
    <t>J22</t>
  </si>
  <si>
    <t>J23</t>
  </si>
  <si>
    <t>J24</t>
  </si>
  <si>
    <t>K20</t>
  </si>
  <si>
    <t>K21</t>
  </si>
  <si>
    <t>K22</t>
  </si>
  <si>
    <t>K23</t>
  </si>
  <si>
    <t>K24</t>
  </si>
  <si>
    <t>U20</t>
  </si>
  <si>
    <t>F20</t>
  </si>
  <si>
    <t>H20</t>
  </si>
  <si>
    <t>G20</t>
  </si>
  <si>
    <t>L20</t>
  </si>
  <si>
    <t>M20</t>
  </si>
  <si>
    <t>A30</t>
  </si>
  <si>
    <t>B30</t>
  </si>
  <si>
    <t>C30</t>
  </si>
  <si>
    <t>C31</t>
  </si>
  <si>
    <t>C32</t>
  </si>
  <si>
    <t>C33</t>
  </si>
  <si>
    <t>C34</t>
  </si>
  <si>
    <t>D30</t>
  </si>
  <si>
    <t>E30</t>
  </si>
  <si>
    <t>E31</t>
  </si>
  <si>
    <t>E32</t>
  </si>
  <si>
    <t>E33</t>
  </si>
  <si>
    <t>E34</t>
  </si>
  <si>
    <t>J30</t>
  </si>
  <si>
    <t>J31</t>
  </si>
  <si>
    <t>J32</t>
  </si>
  <si>
    <t>J33</t>
  </si>
  <si>
    <t>J34</t>
  </si>
  <si>
    <t>K30</t>
  </si>
  <si>
    <t>K31</t>
  </si>
  <si>
    <t>K32</t>
  </si>
  <si>
    <t>K33</t>
  </si>
  <si>
    <t>K34</t>
  </si>
  <si>
    <t>U30</t>
  </si>
  <si>
    <t>F30</t>
  </si>
  <si>
    <t>H30</t>
  </si>
  <si>
    <t>G30</t>
  </si>
  <si>
    <t>L30</t>
  </si>
  <si>
    <t>M30</t>
  </si>
  <si>
    <t>A40</t>
  </si>
  <si>
    <t>B40</t>
  </si>
  <si>
    <t>C40</t>
  </si>
  <si>
    <t>C41</t>
  </si>
  <si>
    <t>C42</t>
  </si>
  <si>
    <t>C43</t>
  </si>
  <si>
    <t>C44</t>
  </si>
  <si>
    <t>D40</t>
  </si>
  <si>
    <t>E40</t>
  </si>
  <si>
    <t>E41</t>
  </si>
  <si>
    <t>E42</t>
  </si>
  <si>
    <t>E43</t>
  </si>
  <si>
    <t>E44</t>
  </si>
  <si>
    <t>J40</t>
  </si>
  <si>
    <t>J41</t>
  </si>
  <si>
    <t>J42</t>
  </si>
  <si>
    <t>J43</t>
  </si>
  <si>
    <t>J44</t>
  </si>
  <si>
    <t>K40</t>
  </si>
  <si>
    <t>K41</t>
  </si>
  <si>
    <t>K42</t>
  </si>
  <si>
    <t>K43</t>
  </si>
  <si>
    <t>K44</t>
  </si>
  <si>
    <t>U40</t>
  </si>
  <si>
    <t>F40</t>
  </si>
  <si>
    <t>H40</t>
  </si>
  <si>
    <t>G40</t>
  </si>
  <si>
    <t>L40</t>
  </si>
  <si>
    <t>M40</t>
  </si>
  <si>
    <t>A50</t>
  </si>
  <si>
    <t>B50</t>
  </si>
  <si>
    <t>C50</t>
  </si>
  <si>
    <t>C51</t>
  </si>
  <si>
    <t>C52</t>
  </si>
  <si>
    <t>C53</t>
  </si>
  <si>
    <t>C54</t>
  </si>
  <si>
    <t>D50</t>
  </si>
  <si>
    <t>E50</t>
  </si>
  <si>
    <t>E51</t>
  </si>
  <si>
    <t>E52</t>
  </si>
  <si>
    <t>E53</t>
  </si>
  <si>
    <t>E54</t>
  </si>
  <si>
    <t>J50</t>
  </si>
  <si>
    <t>J51</t>
  </si>
  <si>
    <t>J52</t>
  </si>
  <si>
    <t>J53</t>
  </si>
  <si>
    <t>J54</t>
  </si>
  <si>
    <t>K50</t>
  </si>
  <si>
    <t>K51</t>
  </si>
  <si>
    <t>K52</t>
  </si>
  <si>
    <t>K53</t>
  </si>
  <si>
    <t>K54</t>
  </si>
  <si>
    <t>U50</t>
  </si>
  <si>
    <t>F50</t>
  </si>
  <si>
    <t>H50</t>
  </si>
  <si>
    <t>G50</t>
  </si>
  <si>
    <t>L50</t>
  </si>
  <si>
    <t>M50</t>
  </si>
  <si>
    <t>A60</t>
  </si>
  <si>
    <t>B60</t>
  </si>
  <si>
    <t>C60</t>
  </si>
  <si>
    <t>C61</t>
  </si>
  <si>
    <t>C62</t>
  </si>
  <si>
    <t>C63</t>
  </si>
  <si>
    <t>C64</t>
  </si>
  <si>
    <t>D60</t>
  </si>
  <si>
    <t>E60</t>
  </si>
  <si>
    <t>E61</t>
  </si>
  <si>
    <t>E62</t>
  </si>
  <si>
    <t>E63</t>
  </si>
  <si>
    <t>E64</t>
  </si>
  <si>
    <t>J60</t>
  </si>
  <si>
    <t>J61</t>
  </si>
  <si>
    <t>J62</t>
  </si>
  <si>
    <t>J63</t>
  </si>
  <si>
    <t>J64</t>
  </si>
  <si>
    <t>K60</t>
  </si>
  <si>
    <t>K61</t>
  </si>
  <si>
    <t>K62</t>
  </si>
  <si>
    <t>K63</t>
  </si>
  <si>
    <t>K64</t>
  </si>
  <si>
    <t>U60</t>
  </si>
  <si>
    <t>F60</t>
  </si>
  <si>
    <t>H60</t>
  </si>
  <si>
    <t>G60</t>
  </si>
  <si>
    <t>L60</t>
  </si>
  <si>
    <t>M60</t>
  </si>
  <si>
    <t>21MOOR</t>
  </si>
  <si>
    <t>22BSHP</t>
  </si>
  <si>
    <t>BISHPC</t>
  </si>
  <si>
    <t>BLMBGN</t>
  </si>
  <si>
    <t>BLMBGS</t>
  </si>
  <si>
    <t>BRDGTE</t>
  </si>
  <si>
    <t>BRKFLD</t>
  </si>
  <si>
    <t>BRMLEY</t>
  </si>
  <si>
    <t>CRLIMM</t>
  </si>
  <si>
    <t>DART11</t>
  </si>
  <si>
    <t>DART33</t>
  </si>
  <si>
    <t>EPNLEI</t>
  </si>
  <si>
    <t>FENAVE</t>
  </si>
  <si>
    <t>FENCHS</t>
  </si>
  <si>
    <t>GBLSWI</t>
  </si>
  <si>
    <t>KNGLPN</t>
  </si>
  <si>
    <t>LEDNHS</t>
  </si>
  <si>
    <t>LIMEST</t>
  </si>
  <si>
    <t>LNWAL1</t>
  </si>
  <si>
    <t>LNWALL</t>
  </si>
  <si>
    <t>LU_ACT</t>
  </si>
  <si>
    <t>LU_CAN</t>
  </si>
  <si>
    <t>LU_CHA</t>
  </si>
  <si>
    <t>LU_HOX</t>
  </si>
  <si>
    <t>LU_LOT</t>
  </si>
  <si>
    <t>LU_MAN</t>
  </si>
  <si>
    <t>LU_STE</t>
  </si>
  <si>
    <t>MRKLNE</t>
  </si>
  <si>
    <t>NGC_BA</t>
  </si>
  <si>
    <t>NR_BOW</t>
  </si>
  <si>
    <t>NR_BRO</t>
  </si>
  <si>
    <t>NR_CIT</t>
  </si>
  <si>
    <t>NR_MAD</t>
  </si>
  <si>
    <t>NR_W11</t>
  </si>
  <si>
    <t>NR_W25</t>
  </si>
  <si>
    <t>NR_WES</t>
  </si>
  <si>
    <t>NR_WHI</t>
  </si>
  <si>
    <t>NR_WIM</t>
  </si>
  <si>
    <t>TELEHW</t>
  </si>
  <si>
    <t>THAMEB</t>
  </si>
  <si>
    <t>THAMEC</t>
  </si>
  <si>
    <t>TWCHST</t>
  </si>
  <si>
    <t>TWGNCH</t>
  </si>
  <si>
    <t>TWKIRT</t>
  </si>
  <si>
    <t>VOLTDC</t>
  </si>
  <si>
    <t>BELVED</t>
  </si>
  <si>
    <t>SELCHP</t>
  </si>
  <si>
    <t>TLRSLN</t>
  </si>
  <si>
    <t>MSID: 1630</t>
  </si>
  <si>
    <t>MSID: 1032</t>
  </si>
  <si>
    <t>MSID: 1628</t>
  </si>
  <si>
    <t>MSID: 1027</t>
  </si>
  <si>
    <t>MSID: 1631</t>
  </si>
  <si>
    <t>MSID: 5538</t>
  </si>
  <si>
    <t>1200062355497;1200062355502</t>
  </si>
  <si>
    <t/>
  </si>
  <si>
    <t>1200061143976;1200061143985</t>
  </si>
  <si>
    <t>1200061385700;1200061385710</t>
  </si>
  <si>
    <t>1200061385729;1200061385738</t>
  </si>
  <si>
    <t>1200061148014;1200061148023</t>
  </si>
  <si>
    <t>1200061148060;1200061148079</t>
  </si>
  <si>
    <t>1200062090483;1200062090492</t>
  </si>
  <si>
    <t>1200062132159;1200062132168</t>
  </si>
  <si>
    <t>1200061144029;1200061144038</t>
  </si>
  <si>
    <t>1200050913681;1200050913690;1200050913706;1200050913715</t>
  </si>
  <si>
    <t>1200061144065;1200061144074</t>
  </si>
  <si>
    <t>1200062132006;1200062132015</t>
  </si>
  <si>
    <t>1200061148194;1200061148200</t>
  </si>
  <si>
    <t>1200061953070;1200061953089</t>
  </si>
  <si>
    <t>1200060323207;1200060323216</t>
  </si>
  <si>
    <t>1200061231921;1200061231930;1200061231940;1200061231959</t>
  </si>
  <si>
    <t>1200050376902;1200050376911</t>
  </si>
  <si>
    <t>1200010157225;1200010157234</t>
  </si>
  <si>
    <t>1200061378624;1200061378633</t>
  </si>
  <si>
    <t>1200010151863;1200010151872</t>
  </si>
  <si>
    <t>1200060280440;1200060280468</t>
  </si>
  <si>
    <t>1200060280430;1200060280459</t>
  </si>
  <si>
    <t>1200060951114;1200060951123</t>
  </si>
  <si>
    <t>1200010146153;1200010146162;1200010146171;1200061197703</t>
  </si>
  <si>
    <t>1200050312030;1200050312040;1200061219394</t>
  </si>
  <si>
    <t>1200061171324;1200061171333</t>
  </si>
  <si>
    <t>1200061171342;1200061171351</t>
  </si>
  <si>
    <t>1200061999491;1200061999507;1200062001242;1200062001251</t>
  </si>
  <si>
    <t>1200061148032;1200061148041</t>
  </si>
  <si>
    <t>1200062747376;1200062747385</t>
  </si>
  <si>
    <t>ABPA51</t>
  </si>
  <si>
    <t>Aberdeen Place</t>
  </si>
  <si>
    <t>ABPB51</t>
  </si>
  <si>
    <t>AXES51</t>
  </si>
  <si>
    <t>Axe St</t>
  </si>
  <si>
    <t>AXES52</t>
  </si>
  <si>
    <t>BACA51</t>
  </si>
  <si>
    <t>Back Hill</t>
  </si>
  <si>
    <t>BACA52</t>
  </si>
  <si>
    <t>BARB81</t>
  </si>
  <si>
    <t>LPN 0005</t>
  </si>
  <si>
    <t>BDGE31</t>
  </si>
  <si>
    <t>LPN 0014</t>
  </si>
  <si>
    <t>BDGW31</t>
  </si>
  <si>
    <t>LPN 0015</t>
  </si>
  <si>
    <t>BEEA51</t>
  </si>
  <si>
    <t>Beech St</t>
  </si>
  <si>
    <t>BEEB52</t>
  </si>
  <si>
    <t>BEEB53</t>
  </si>
  <si>
    <t>BENR51</t>
  </si>
  <si>
    <t>Bengeworth Rd</t>
  </si>
  <si>
    <t>BENR52</t>
  </si>
  <si>
    <t>BISE31</t>
  </si>
  <si>
    <t>LPN 0066</t>
  </si>
  <si>
    <t>BISW31</t>
  </si>
  <si>
    <t>LPN 0065</t>
  </si>
  <si>
    <t>BLHL51</t>
  </si>
  <si>
    <t>Blackhorse Lane</t>
  </si>
  <si>
    <t>BLHL52</t>
  </si>
  <si>
    <t>BLOP71</t>
  </si>
  <si>
    <t>Bloomfield Place</t>
  </si>
  <si>
    <t>BLOP72</t>
  </si>
  <si>
    <t>BNSB71</t>
  </si>
  <si>
    <t>Barnes</t>
  </si>
  <si>
    <t>BNSB72</t>
  </si>
  <si>
    <t>BOWS51</t>
  </si>
  <si>
    <t>Bow</t>
  </si>
  <si>
    <t>BOWS52</t>
  </si>
  <si>
    <t>BROA51</t>
  </si>
  <si>
    <t>Broadway</t>
  </si>
  <si>
    <t>BROA52</t>
  </si>
  <si>
    <t>BROS51</t>
  </si>
  <si>
    <t>Bromley South</t>
  </si>
  <si>
    <t>BROS52</t>
  </si>
  <si>
    <t>BRXB51</t>
  </si>
  <si>
    <t>Brixton B</t>
  </si>
  <si>
    <t>BRXB52</t>
  </si>
  <si>
    <t>BTPN31</t>
  </si>
  <si>
    <t>LPN 0033</t>
  </si>
  <si>
    <t>BTPS31</t>
  </si>
  <si>
    <t>LPN 0032</t>
  </si>
  <si>
    <t>BULS51</t>
  </si>
  <si>
    <t>Bulwer St</t>
  </si>
  <si>
    <t>BULS52</t>
  </si>
  <si>
    <t>BURL51</t>
  </si>
  <si>
    <t>Burlington Rd</t>
  </si>
  <si>
    <t>BURL52</t>
  </si>
  <si>
    <t>BWNR81</t>
  </si>
  <si>
    <t>LPN 0022</t>
  </si>
  <si>
    <t>BWNR82</t>
  </si>
  <si>
    <t>CARK51</t>
  </si>
  <si>
    <t>Carslake Rd</t>
  </si>
  <si>
    <t>CARK52</t>
  </si>
  <si>
    <t>CHSB31</t>
  </si>
  <si>
    <t>LPN 0024</t>
  </si>
  <si>
    <t>CHSL51</t>
  </si>
  <si>
    <t>Chislehurst</t>
  </si>
  <si>
    <t>CHSL52</t>
  </si>
  <si>
    <t>CHUR51</t>
  </si>
  <si>
    <t>Churchfields</t>
  </si>
  <si>
    <t>CHUR52</t>
  </si>
  <si>
    <t>CITB51</t>
  </si>
  <si>
    <t>City Road</t>
  </si>
  <si>
    <t>CITB52</t>
  </si>
  <si>
    <t>CITB53</t>
  </si>
  <si>
    <t>CLAP51</t>
  </si>
  <si>
    <t>Clapham Park Rd</t>
  </si>
  <si>
    <t>CLAP52</t>
  </si>
  <si>
    <t>CLAR51</t>
  </si>
  <si>
    <t>Clarks Rd B</t>
  </si>
  <si>
    <t>CLAR52</t>
  </si>
  <si>
    <t>CRAY51</t>
  </si>
  <si>
    <t>Crayford</t>
  </si>
  <si>
    <t>CRAY52</t>
  </si>
  <si>
    <t>CSBN31</t>
  </si>
  <si>
    <t>LPN 0046</t>
  </si>
  <si>
    <t>CSBS31</t>
  </si>
  <si>
    <t>LPN 0047</t>
  </si>
  <si>
    <t>DARA32</t>
  </si>
  <si>
    <t>Dartford Grid</t>
  </si>
  <si>
    <t>DARB51</t>
  </si>
  <si>
    <t>DARB52</t>
  </si>
  <si>
    <t>DERM51</t>
  </si>
  <si>
    <t>Dermody Rd</t>
  </si>
  <si>
    <t>DEVO51</t>
  </si>
  <si>
    <t>Devonshire Square</t>
  </si>
  <si>
    <t>DEVO52</t>
  </si>
  <si>
    <t>DEVO53</t>
  </si>
  <si>
    <t>DKAV51</t>
  </si>
  <si>
    <t>Dukes Ave</t>
  </si>
  <si>
    <t>DURN51</t>
  </si>
  <si>
    <t>Durnsford Rd</t>
  </si>
  <si>
    <t>DURN52</t>
  </si>
  <si>
    <t>DUST51</t>
  </si>
  <si>
    <t>Duke St B</t>
  </si>
  <si>
    <t>DUST52</t>
  </si>
  <si>
    <t>DUST53</t>
  </si>
  <si>
    <t>EBBR51</t>
  </si>
  <si>
    <t>Ebury Bridge</t>
  </si>
  <si>
    <t>EBBR52</t>
  </si>
  <si>
    <t>EBBR53</t>
  </si>
  <si>
    <t>EDLC51</t>
  </si>
  <si>
    <t>Edwards Lane</t>
  </si>
  <si>
    <t>EDLC52</t>
  </si>
  <si>
    <t>EITH51</t>
  </si>
  <si>
    <t>Erith</t>
  </si>
  <si>
    <t>EITH52</t>
  </si>
  <si>
    <t>ELHS51</t>
  </si>
  <si>
    <t>Eltham High St</t>
  </si>
  <si>
    <t>EPPN51</t>
  </si>
  <si>
    <t>Epping New Rd</t>
  </si>
  <si>
    <t>EPPN52</t>
  </si>
  <si>
    <t>EXET51</t>
  </si>
  <si>
    <t>Exeter Rd</t>
  </si>
  <si>
    <t>EXET52</t>
  </si>
  <si>
    <t>FAIR51</t>
  </si>
  <si>
    <t>Fairlop Rd</t>
  </si>
  <si>
    <t>FAIR52</t>
  </si>
  <si>
    <t>FARJ51</t>
  </si>
  <si>
    <t>Farjeon Rd</t>
  </si>
  <si>
    <t>FARJ52</t>
  </si>
  <si>
    <t>FENE31</t>
  </si>
  <si>
    <t>LPN 0019</t>
  </si>
  <si>
    <t>FENN31</t>
  </si>
  <si>
    <t>LPN 0064</t>
  </si>
  <si>
    <t>FENS31</t>
  </si>
  <si>
    <t>LPN 0059</t>
  </si>
  <si>
    <t>FENW31</t>
  </si>
  <si>
    <t>LPN 0031</t>
  </si>
  <si>
    <t>FINA51</t>
  </si>
  <si>
    <t>Finsbury Market</t>
  </si>
  <si>
    <t>FINA52</t>
  </si>
  <si>
    <t>FIND51</t>
  </si>
  <si>
    <t>FORE51</t>
  </si>
  <si>
    <t>Forest Hill</t>
  </si>
  <si>
    <t>GLAU51</t>
  </si>
  <si>
    <t>Glaucus St</t>
  </si>
  <si>
    <t>GORR51</t>
  </si>
  <si>
    <t>Gorringe Park</t>
  </si>
  <si>
    <t>GORR52</t>
  </si>
  <si>
    <t>GROL51</t>
  </si>
  <si>
    <t>Grove Lodge</t>
  </si>
  <si>
    <t>GROL52</t>
  </si>
  <si>
    <t>GSST31</t>
  </si>
  <si>
    <t>LPN 0016</t>
  </si>
  <si>
    <t>HATR51</t>
  </si>
  <si>
    <t>Hatchard Rd</t>
  </si>
  <si>
    <t>HATR52</t>
  </si>
  <si>
    <t>HEAR51</t>
  </si>
  <si>
    <t>Hearn St</t>
  </si>
  <si>
    <t>HEAR52</t>
  </si>
  <si>
    <t>HYPA51</t>
  </si>
  <si>
    <t>Hyde Park Estate</t>
  </si>
  <si>
    <t>HYPA52</t>
  </si>
  <si>
    <t>HYPB51</t>
  </si>
  <si>
    <t>HYPB52</t>
  </si>
  <si>
    <t>IMPC71</t>
  </si>
  <si>
    <t>Imperial College</t>
  </si>
  <si>
    <t>IMPC72</t>
  </si>
  <si>
    <t>KHWK51</t>
  </si>
  <si>
    <t>King Henrys Walk</t>
  </si>
  <si>
    <t>KHWK52</t>
  </si>
  <si>
    <t>KIDV51</t>
  </si>
  <si>
    <t>LPN 0058</t>
  </si>
  <si>
    <t>KIMB51</t>
  </si>
  <si>
    <t>Kimberley Rd</t>
  </si>
  <si>
    <t>KIMB52</t>
  </si>
  <si>
    <t>KIRT51</t>
  </si>
  <si>
    <t>Kirtling St</t>
  </si>
  <si>
    <t>KWAY51</t>
  </si>
  <si>
    <t>Kingsway</t>
  </si>
  <si>
    <t>KWAY52</t>
  </si>
  <si>
    <t>LEAE31</t>
  </si>
  <si>
    <t>LPN 0018</t>
  </si>
  <si>
    <t>LEAW31</t>
  </si>
  <si>
    <t>LPN 0017</t>
  </si>
  <si>
    <t>LEIR31</t>
  </si>
  <si>
    <t>Leicester Rd</t>
  </si>
  <si>
    <t>LEYB51</t>
  </si>
  <si>
    <t>Ley St B</t>
  </si>
  <si>
    <t>LEYB52</t>
  </si>
  <si>
    <t>LIMA51</t>
  </si>
  <si>
    <t>Limeburner Ln</t>
  </si>
  <si>
    <t>LIMA52</t>
  </si>
  <si>
    <t>Limeburner LN</t>
  </si>
  <si>
    <t>LIMA53</t>
  </si>
  <si>
    <t>LITA51</t>
  </si>
  <si>
    <t>Lithos Rd A</t>
  </si>
  <si>
    <t>LITA52</t>
  </si>
  <si>
    <t>LMSE31</t>
  </si>
  <si>
    <t>LPN 0057</t>
  </si>
  <si>
    <t>LMSN31</t>
  </si>
  <si>
    <t>LPN 0060</t>
  </si>
  <si>
    <t>LOMD51</t>
  </si>
  <si>
    <t>Lombard Rd</t>
  </si>
  <si>
    <t>LOMD52</t>
  </si>
  <si>
    <t>LWAN31</t>
  </si>
  <si>
    <t>LPN 0052</t>
  </si>
  <si>
    <t>LWAS31</t>
  </si>
  <si>
    <t>LPN 0053</t>
  </si>
  <si>
    <t>LWBN31</t>
  </si>
  <si>
    <t>LPN 0054</t>
  </si>
  <si>
    <t>LWBS31</t>
  </si>
  <si>
    <t>LPN 0055</t>
  </si>
  <si>
    <t>MANS81</t>
  </si>
  <si>
    <t>LPN 0012</t>
  </si>
  <si>
    <t>MARK31</t>
  </si>
  <si>
    <t>LPN 0020</t>
  </si>
  <si>
    <t>MAYR51</t>
  </si>
  <si>
    <t>LPN 0037</t>
  </si>
  <si>
    <t>MERT51</t>
  </si>
  <si>
    <t>Merton</t>
  </si>
  <si>
    <t>MERT52</t>
  </si>
  <si>
    <t>MONB51</t>
  </si>
  <si>
    <t>Montford Place</t>
  </si>
  <si>
    <t>MONB52</t>
  </si>
  <si>
    <t>MONB53</t>
  </si>
  <si>
    <t>MONB54</t>
  </si>
  <si>
    <t>MORT51</t>
  </si>
  <si>
    <t>Moreton Street</t>
  </si>
  <si>
    <t>MORT52</t>
  </si>
  <si>
    <t>MOSW71</t>
  </si>
  <si>
    <t>Moscow Rd</t>
  </si>
  <si>
    <t>MOSW72</t>
  </si>
  <si>
    <t>NECK51</t>
  </si>
  <si>
    <t>Neckinger</t>
  </si>
  <si>
    <t>NECK52</t>
  </si>
  <si>
    <t>NELN51</t>
  </si>
  <si>
    <t>Nelson St</t>
  </si>
  <si>
    <t>NORG51</t>
  </si>
  <si>
    <t>Norman Rd Greenwich</t>
  </si>
  <si>
    <t>NORX51</t>
  </si>
  <si>
    <t>North Cross Rd</t>
  </si>
  <si>
    <t>NUTM51</t>
  </si>
  <si>
    <t>LPN 0006</t>
  </si>
  <si>
    <t>NUTM52</t>
  </si>
  <si>
    <t>OBRB51</t>
  </si>
  <si>
    <t>Old Brompton Rd</t>
  </si>
  <si>
    <t>OBRB52</t>
  </si>
  <si>
    <t>OBRB53</t>
  </si>
  <si>
    <t>PATE52</t>
  </si>
  <si>
    <t>Paternoster</t>
  </si>
  <si>
    <t>PLCT51</t>
  </si>
  <si>
    <t>Plumtree Court</t>
  </si>
  <si>
    <t>PYPT31</t>
  </si>
  <si>
    <t>LPN 0061</t>
  </si>
  <si>
    <t>QSBS31</t>
  </si>
  <si>
    <t>LPN 0049</t>
  </si>
  <si>
    <t>QVSN31</t>
  </si>
  <si>
    <t>Queen Victoria Street</t>
  </si>
  <si>
    <t>SBAN51</t>
  </si>
  <si>
    <t>South Bank</t>
  </si>
  <si>
    <t>SBAN52</t>
  </si>
  <si>
    <t>SEWL51</t>
  </si>
  <si>
    <t>Sewell Rd</t>
  </si>
  <si>
    <t>SEWL52</t>
  </si>
  <si>
    <t>SHOD51</t>
  </si>
  <si>
    <t>Shorts Gdns</t>
  </si>
  <si>
    <t>SILB51</t>
  </si>
  <si>
    <t>Silvertown</t>
  </si>
  <si>
    <t>SILB52</t>
  </si>
  <si>
    <t>SYDK51</t>
  </si>
  <si>
    <t>Sydenham Park</t>
  </si>
  <si>
    <t>SYDK52</t>
  </si>
  <si>
    <t>TOOS51</t>
  </si>
  <si>
    <t>Tooley St</t>
  </si>
  <si>
    <t>TOWB51</t>
  </si>
  <si>
    <t>Townmead</t>
  </si>
  <si>
    <t>TOWB52</t>
  </si>
  <si>
    <t>TRIN51</t>
  </si>
  <si>
    <t>Trinity Crescent</t>
  </si>
  <si>
    <t>TRIN52</t>
  </si>
  <si>
    <t>VERR51</t>
  </si>
  <si>
    <t>Verney Rd</t>
  </si>
  <si>
    <t>VERR52</t>
  </si>
  <si>
    <t>VICT71</t>
  </si>
  <si>
    <t>Victoria Gdns</t>
  </si>
  <si>
    <t>VICT72</t>
  </si>
  <si>
    <t>WANC51</t>
  </si>
  <si>
    <t>Wandsworth Central A</t>
  </si>
  <si>
    <t>WANC52</t>
  </si>
  <si>
    <t>WATR51</t>
  </si>
  <si>
    <t>Waterloo Rd</t>
  </si>
  <si>
    <t>WATR52</t>
  </si>
  <si>
    <t>WDGR51</t>
  </si>
  <si>
    <t>Woodgrange Park</t>
  </si>
  <si>
    <t>WFCS51</t>
  </si>
  <si>
    <t>West Ferry Circus</t>
  </si>
  <si>
    <t>WFCS52</t>
  </si>
  <si>
    <t>WFCS53</t>
  </si>
  <si>
    <t>WFCS54</t>
  </si>
  <si>
    <t>WHAG53</t>
  </si>
  <si>
    <t>West Ham</t>
  </si>
  <si>
    <t>WHAG54</t>
  </si>
  <si>
    <t>WHBR81</t>
  </si>
  <si>
    <t>LPN 0036</t>
  </si>
  <si>
    <t>WHBR82</t>
  </si>
  <si>
    <t>WHSR51</t>
  </si>
  <si>
    <t>Whiston Rd</t>
  </si>
  <si>
    <t>WHSR52</t>
  </si>
  <si>
    <t>WINL51</t>
  </si>
  <si>
    <t>Winlaton Rd</t>
  </si>
  <si>
    <t>WINL52</t>
  </si>
  <si>
    <t>WISB81</t>
  </si>
  <si>
    <t>LPN 0040</t>
  </si>
  <si>
    <t>WNOR51</t>
  </si>
  <si>
    <t>West Norwood</t>
  </si>
  <si>
    <t>WNOR52</t>
  </si>
  <si>
    <t>WORE31</t>
  </si>
  <si>
    <t>LPN 0050</t>
  </si>
  <si>
    <t>WORW31</t>
  </si>
  <si>
    <t>LPN 0051</t>
  </si>
  <si>
    <t>Import
LLF
period 5</t>
  </si>
  <si>
    <t>Export
LLF
period 5</t>
  </si>
  <si>
    <t>Note: The DNO reserves the right to apply the listed charges to any other MPANs/MSIDs associated with the site. This includes reallocating charges to a traded MPAN at the same site where another MPAN has been disconnected or de-energised.</t>
  </si>
  <si>
    <t>0SBB51</t>
  </si>
  <si>
    <t>Osborn St B 11kV</t>
  </si>
  <si>
    <t>0SBB52</t>
  </si>
  <si>
    <t>ABPA52</t>
  </si>
  <si>
    <t>Aberdeen Pl A 11kV</t>
  </si>
  <si>
    <t>ACTL81</t>
  </si>
  <si>
    <t>Acton Lane 22kV</t>
  </si>
  <si>
    <t>AMBL51</t>
  </si>
  <si>
    <t>Amberley Rd 11kV</t>
  </si>
  <si>
    <t>AMBL52</t>
  </si>
  <si>
    <t>BANC51</t>
  </si>
  <si>
    <t>Bankside C 11kV</t>
  </si>
  <si>
    <t>BANC52</t>
  </si>
  <si>
    <t>BANC53</t>
  </si>
  <si>
    <t>BANC54</t>
  </si>
  <si>
    <t>BAND81</t>
  </si>
  <si>
    <t>Bankside D 20kV</t>
  </si>
  <si>
    <t>BAND82</t>
  </si>
  <si>
    <t>BARK11</t>
  </si>
  <si>
    <t>Barking C 132kV</t>
  </si>
  <si>
    <t>Barking 132kV GIS</t>
  </si>
  <si>
    <t>BARW31</t>
  </si>
  <si>
    <t>Barking West 33kV</t>
  </si>
  <si>
    <t>BARW51</t>
  </si>
  <si>
    <t>Barking West 11kV</t>
  </si>
  <si>
    <t>BARW52</t>
  </si>
  <si>
    <t>BECS31</t>
  </si>
  <si>
    <t>LPN 0007</t>
  </si>
  <si>
    <t>BEEB51</t>
  </si>
  <si>
    <t>Beech St B 11kV</t>
  </si>
  <si>
    <t>BKWY51</t>
  </si>
  <si>
    <t>Blackwall Way 11kV</t>
  </si>
  <si>
    <t>BKWY52</t>
  </si>
  <si>
    <t>BOWC51</t>
  </si>
  <si>
    <t>LPN 0023</t>
  </si>
  <si>
    <t>BOWC52</t>
  </si>
  <si>
    <t>BOWC53</t>
  </si>
  <si>
    <t>BOWC54</t>
  </si>
  <si>
    <t>BREN81</t>
  </si>
  <si>
    <t>LPN 0001</t>
  </si>
  <si>
    <t>BRIM11</t>
  </si>
  <si>
    <t>Brimsdown 132kV</t>
  </si>
  <si>
    <t>CALS51</t>
  </si>
  <si>
    <t>Calshot St 11kV</t>
  </si>
  <si>
    <t>CALS52</t>
  </si>
  <si>
    <t>CANE31</t>
  </si>
  <si>
    <t>LPN 0026</t>
  </si>
  <si>
    <t>CARN51</t>
  </si>
  <si>
    <t>Carnaby St 11 kV</t>
  </si>
  <si>
    <t>CARN52</t>
  </si>
  <si>
    <t>CHAM51</t>
  </si>
  <si>
    <t>LPN 0056</t>
  </si>
  <si>
    <t>CHAP81</t>
  </si>
  <si>
    <t>LPN 0030</t>
  </si>
  <si>
    <t>CHAT51</t>
  </si>
  <si>
    <t>LPN 0021</t>
  </si>
  <si>
    <t>CHAT52</t>
  </si>
  <si>
    <t>CHAX71</t>
  </si>
  <si>
    <t>LPN 0013</t>
  </si>
  <si>
    <t>CITC51</t>
  </si>
  <si>
    <t>City Rd C 11kV</t>
  </si>
  <si>
    <t>CRSN31</t>
  </si>
  <si>
    <t>LPN 0009</t>
  </si>
  <si>
    <t>DEPD51</t>
  </si>
  <si>
    <t>Deptford Grid 11kV</t>
  </si>
  <si>
    <t>DEPD52</t>
  </si>
  <si>
    <t>DEPD53</t>
  </si>
  <si>
    <t>FINE51</t>
  </si>
  <si>
    <t>Finsbury Mkt E 11kV</t>
  </si>
  <si>
    <t>FINE52</t>
  </si>
  <si>
    <t>FINE53</t>
  </si>
  <si>
    <t>FISB51</t>
  </si>
  <si>
    <t>Fisher St B 11kV</t>
  </si>
  <si>
    <t>FISB52</t>
  </si>
  <si>
    <t>FULC51</t>
  </si>
  <si>
    <t>Fulham Palace Rd C 11kV</t>
  </si>
  <si>
    <t>FULC52</t>
  </si>
  <si>
    <t>FULC53</t>
  </si>
  <si>
    <t>GEST51</t>
  </si>
  <si>
    <t>Georgiana St 11kV</t>
  </si>
  <si>
    <t>GEST52</t>
  </si>
  <si>
    <t>GEST53</t>
  </si>
  <si>
    <t>GIBR51</t>
  </si>
  <si>
    <t>Gibbons Rd 11kV</t>
  </si>
  <si>
    <t>GIBR52</t>
  </si>
  <si>
    <t>GIBR53</t>
  </si>
  <si>
    <t>GRFD81</t>
  </si>
  <si>
    <t>LPN 0002</t>
  </si>
  <si>
    <t>HACC71</t>
  </si>
  <si>
    <t>Hackney C 6.6kV</t>
  </si>
  <si>
    <t>HACC72</t>
  </si>
  <si>
    <t>HACC73</t>
  </si>
  <si>
    <t>HOLW51</t>
  </si>
  <si>
    <t>Holloway 11kV</t>
  </si>
  <si>
    <t>HOLW52</t>
  </si>
  <si>
    <t>HURS11</t>
  </si>
  <si>
    <t>Hurst 132kV</t>
  </si>
  <si>
    <t>KGYA51</t>
  </si>
  <si>
    <t>Kings Yard A 11kV</t>
  </si>
  <si>
    <t>KGYA52</t>
  </si>
  <si>
    <t>KGYB51</t>
  </si>
  <si>
    <t>Kings Yard B 11kV</t>
  </si>
  <si>
    <t>KITO11</t>
  </si>
  <si>
    <t>Kingston (SEEB) 132kV</t>
  </si>
  <si>
    <t>KITO12</t>
  </si>
  <si>
    <t>LANW51</t>
  </si>
  <si>
    <t>LPN 0043</t>
  </si>
  <si>
    <t>LESQ51</t>
  </si>
  <si>
    <t>Leicester Sq 11kV</t>
  </si>
  <si>
    <t>LESQ52</t>
  </si>
  <si>
    <t>LLCR81</t>
  </si>
  <si>
    <t>LPN 0067</t>
  </si>
  <si>
    <t>LLCR82</t>
  </si>
  <si>
    <t>LONG51</t>
  </si>
  <si>
    <t>Longford St B 11kV</t>
  </si>
  <si>
    <t>LONG52</t>
  </si>
  <si>
    <t>LONG53</t>
  </si>
  <si>
    <t>LOTS81</t>
  </si>
  <si>
    <t>LPN 0044</t>
  </si>
  <si>
    <t>MORT53</t>
  </si>
  <si>
    <t>Moreton Street 11kV</t>
  </si>
  <si>
    <t>MORT54</t>
  </si>
  <si>
    <t>NEWB51</t>
  </si>
  <si>
    <t>Newington House B 11kV</t>
  </si>
  <si>
    <t>NEWB52</t>
  </si>
  <si>
    <t>OSCL51</t>
  </si>
  <si>
    <t>Old School Close 11kV</t>
  </si>
  <si>
    <t>OSCL52</t>
  </si>
  <si>
    <t>PARL81</t>
  </si>
  <si>
    <t>LPN 0003</t>
  </si>
  <si>
    <t>PATE51</t>
  </si>
  <si>
    <t>Paternoster 11kV</t>
  </si>
  <si>
    <t>SIMP51</t>
  </si>
  <si>
    <t>Simpsons Road 11kV</t>
  </si>
  <si>
    <t>SIMP52</t>
  </si>
  <si>
    <t>SIMP53</t>
  </si>
  <si>
    <t>STEN81</t>
  </si>
  <si>
    <t>LPN 0035</t>
  </si>
  <si>
    <t>STWR51</t>
  </si>
  <si>
    <t>Stewarts Rd 11kV</t>
  </si>
  <si>
    <t>STWR52</t>
  </si>
  <si>
    <t>THAM31</t>
  </si>
  <si>
    <t>Thamesmere 33kV</t>
  </si>
  <si>
    <t>THAM32</t>
  </si>
  <si>
    <t>VISC51</t>
  </si>
  <si>
    <t>Victoria St 11kV</t>
  </si>
  <si>
    <t>VISC52</t>
  </si>
  <si>
    <t>WHAG51</t>
  </si>
  <si>
    <t>West Ham Grid 11kV</t>
  </si>
  <si>
    <t>WHAG52</t>
  </si>
  <si>
    <t>WIMD3A</t>
  </si>
  <si>
    <t>LPN 0045</t>
  </si>
  <si>
    <t xml:space="preserve">Note: The DNO reserves the right to apply the listed charges to any other MPANs/MSIDs associated with the site. This includes reallocating charges to a traded MPAN at the same site where another MPAN has been disconnected or de-energised. If sites appear in both Annex 2 and Annex 6, the charges in Annex 6 take precedence.
Where an existing Designated EHV Property is modified and energised in the charging year, we may revise the EDCM charges for the modified Designated EHV Property. </t>
  </si>
  <si>
    <t>01/04/2024</t>
  </si>
  <si>
    <t>1, 2, 70, 71, 72, 73, 74, 199, 200, 201, 202, 203, 204, 350, 420, 421, 422, 423, 424, 425, 426, 427, 428, 429, 430, 431, 432, 433, 434, 435, 902, 932, 980, 981</t>
  </si>
  <si>
    <t>80, 81, 82, 83, 84, 984, 985</t>
  </si>
  <si>
    <t>90, 91, 92, 93, 94, 988, 989</t>
  </si>
  <si>
    <t>771, 791, 792</t>
  </si>
  <si>
    <t>796, 797</t>
  </si>
  <si>
    <t>798, 799</t>
  </si>
  <si>
    <t>FENCHS - Import</t>
  </si>
  <si>
    <t>LU_CHA - Import</t>
  </si>
  <si>
    <t>THAMEC - Import</t>
  </si>
  <si>
    <t>VOLTDC - Import</t>
  </si>
  <si>
    <t>LU_HOX - Import</t>
  </si>
  <si>
    <t>BRDGTE - Import</t>
  </si>
  <si>
    <t>MRKLNE - Import</t>
  </si>
  <si>
    <t>NR_BOW - Import</t>
  </si>
  <si>
    <t>LEDNHS - Import</t>
  </si>
  <si>
    <t>TELEHW - Import</t>
  </si>
  <si>
    <t>22BSHP - Import</t>
  </si>
  <si>
    <t>BISHPC - Import</t>
  </si>
  <si>
    <t>CRLIMM - Import</t>
  </si>
  <si>
    <t>FENAVE - Import</t>
  </si>
  <si>
    <t>LIMEST - Import</t>
  </si>
  <si>
    <t>BELVED - Import</t>
  </si>
  <si>
    <t>LNWALL - Import</t>
  </si>
  <si>
    <t>NGC_BA - Import</t>
  </si>
  <si>
    <t>LU_CAN - Import</t>
  </si>
  <si>
    <t>TWCHST - Import</t>
  </si>
  <si>
    <t>BLMBGN - Import</t>
  </si>
  <si>
    <t>BLMBGS - Import</t>
  </si>
  <si>
    <t>TWGNCH - Import</t>
  </si>
  <si>
    <t>TWKIRT - Import</t>
  </si>
  <si>
    <t>SELCHP - Import</t>
  </si>
  <si>
    <t>THAMEB - Import</t>
  </si>
  <si>
    <t>BRKFLD - Import</t>
  </si>
  <si>
    <t>LU_MAN - Import</t>
  </si>
  <si>
    <t>LU_LOT - Import</t>
  </si>
  <si>
    <t>LU_STE - Import</t>
  </si>
  <si>
    <t>NR_MAD - Import</t>
  </si>
  <si>
    <t>NR_W11 - Import</t>
  </si>
  <si>
    <t>NR_W25 - Import</t>
  </si>
  <si>
    <t>GBLSWI - Import</t>
  </si>
  <si>
    <t>NR_WIM - Import</t>
  </si>
  <si>
    <t>NR_CIT - Import</t>
  </si>
  <si>
    <t>NR_BRO - Import</t>
  </si>
  <si>
    <t>NR_WES - Import</t>
  </si>
  <si>
    <t>NR_WHI - Import</t>
  </si>
  <si>
    <t>21MOOR - Import</t>
  </si>
  <si>
    <t>THAMEB - Export</t>
  </si>
  <si>
    <t>THAMEC - Export</t>
  </si>
  <si>
    <t>NR_W25 - Export</t>
  </si>
  <si>
    <t>NR_BOW - Export</t>
  </si>
  <si>
    <t>BELVED - Export</t>
  </si>
  <si>
    <t>NR_WES - Export</t>
  </si>
  <si>
    <t>SELCHP - Export</t>
  </si>
  <si>
    <t>CVA site specific LLFs</t>
  </si>
  <si>
    <t>MSID</t>
  </si>
  <si>
    <t xml:space="preserve"> Kingston</t>
  </si>
  <si>
    <t xml:space="preserve"> Brimsdown - Buckhurst Hill</t>
  </si>
  <si>
    <t xml:space="preserve"> Hurst 132 kV</t>
  </si>
  <si>
    <t xml:space="preserve"> Bulwer Street (Willesden 66 KV)</t>
  </si>
  <si>
    <t xml:space="preserve"> Taylors Lane Generation</t>
  </si>
  <si>
    <t xml:space="preserve"> Townmead Road FMS Substation</t>
  </si>
  <si>
    <t xml:space="preserve"> Barking Network Rail S/S - (Barking C)</t>
  </si>
  <si>
    <t>These line loss factors are illustrative based on the latest calculated values and are published in good faith.  However, the line loss factors that are approved by the BSC Panel for the applicable year and consequently published on the Elexon website will take precedence and will be used in Settlement if they differ from these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</si>
</sst>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0_ ;\-#,##0\ "/>
    <numFmt numFmtId="182" formatCode="&quot;£&quot;#,##0.00"/>
    <numFmt numFmtId="183" formatCode="#,##0.000;[Red]\-#,##0.000;"/>
    <numFmt numFmtId="184" formatCode="#,##0.00;[Red]\-#,##0.00;"/>
  </numFmts>
  <fonts count="37">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0"/>
      <color rgb="FF9C6500"/>
      <name val="Arial"/>
      <family val="2"/>
    </font>
    <font>
      <b/>
      <sz val="8"/>
      <color theme="0"/>
      <name val="Arial"/>
      <family val="2"/>
    </font>
    <font>
      <b/>
      <sz val="18"/>
      <name val="Arial"/>
      <family val="2"/>
    </font>
    <font>
      <b/>
      <sz val="11"/>
      <color indexed="8"/>
      <name val="Arial"/>
      <family val="2"/>
    </font>
    <font>
      <b/>
      <sz val="12"/>
      <name val="Arial"/>
      <family val="2"/>
    </font>
    <font>
      <sz val="8"/>
      <name val="Arial"/>
      <family val="2"/>
    </font>
    <font>
      <strike/>
      <sz val="10"/>
      <name val="Arial"/>
      <family val="2"/>
    </font>
    <font>
      <strike/>
      <sz val="10"/>
      <color indexed="8"/>
      <name val="Arial"/>
      <family val="2"/>
    </font>
  </fonts>
  <fills count="37">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0">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4" fillId="24" borderId="0" applyNumberFormat="0" applyBorder="0" applyAlignment="0" applyProtection="0"/>
    <xf numFmtId="0" fontId="3" fillId="6"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8" fillId="0" borderId="0"/>
    <xf numFmtId="0" fontId="29" fillId="35" borderId="0" applyNumberFormat="0" applyBorder="0" applyAlignment="0" applyProtection="0"/>
    <xf numFmtId="0" fontId="4" fillId="0" borderId="0"/>
    <xf numFmtId="0" fontId="2" fillId="6" borderId="0" applyNumberFormat="0" applyBorder="0" applyAlignment="0" applyProtection="0"/>
    <xf numFmtId="0" fontId="2" fillId="27" borderId="0" applyNumberFormat="0" applyBorder="0" applyAlignment="0" applyProtection="0"/>
    <xf numFmtId="0" fontId="1" fillId="0" borderId="0" applyNumberFormat="0" applyFill="0" applyBorder="0" applyAlignment="0" applyProtection="0">
      <alignment horizontal="left"/>
    </xf>
  </cellStyleXfs>
  <cellXfs count="296">
    <xf numFmtId="0" fontId="0" fillId="0" borderId="0" xfId="0"/>
    <xf numFmtId="0" fontId="6"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0" fillId="0" borderId="1" xfId="0" applyBorder="1" applyAlignment="1">
      <alignment vertical="center"/>
    </xf>
    <xf numFmtId="0" fontId="6" fillId="0" borderId="0" xfId="0" applyFont="1" applyAlignment="1">
      <alignment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170" fontId="18" fillId="12" borderId="1" xfId="0" applyNumberFormat="1" applyFont="1" applyFill="1" applyBorder="1" applyAlignment="1" applyProtection="1">
      <alignment horizontal="center" vertical="center"/>
      <protection locked="0"/>
    </xf>
    <xf numFmtId="171" fontId="18" fillId="12" borderId="1" xfId="0" applyNumberFormat="1" applyFont="1" applyFill="1" applyBorder="1" applyAlignment="1" applyProtection="1">
      <alignment horizontal="center" vertical="center"/>
      <protection locked="0"/>
    </xf>
    <xf numFmtId="170" fontId="18" fillId="14" borderId="1" xfId="0" applyNumberFormat="1" applyFont="1" applyFill="1" applyBorder="1" applyAlignment="1" applyProtection="1">
      <alignment horizontal="center" vertical="center"/>
      <protection locked="0"/>
    </xf>
    <xf numFmtId="171" fontId="18" fillId="14" borderId="1" xfId="0" applyNumberFormat="1" applyFont="1" applyFill="1" applyBorder="1" applyAlignment="1" applyProtection="1">
      <alignment horizontal="center" vertical="center"/>
      <protection locked="0"/>
    </xf>
    <xf numFmtId="0" fontId="7" fillId="13" borderId="1" xfId="0" quotePrefix="1" applyFont="1" applyFill="1" applyBorder="1" applyAlignment="1">
      <alignment horizontal="center" vertical="center" wrapText="1"/>
    </xf>
    <xf numFmtId="171" fontId="18" fillId="15" borderId="1" xfId="0" applyNumberFormat="1" applyFont="1" applyFill="1" applyBorder="1" applyAlignment="1" applyProtection="1">
      <alignment horizontal="center" vertical="center"/>
      <protection locked="0"/>
    </xf>
    <xf numFmtId="0" fontId="7" fillId="16" borderId="1" xfId="0" quotePrefix="1" applyFont="1" applyFill="1" applyBorder="1" applyAlignment="1">
      <alignment horizontal="center" vertical="center" wrapText="1"/>
    </xf>
    <xf numFmtId="49" fontId="6"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8" fillId="9" borderId="1" xfId="0" applyNumberFormat="1" applyFont="1" applyFill="1" applyBorder="1" applyAlignment="1" applyProtection="1">
      <alignment horizontal="center" vertical="center"/>
      <protection locked="0"/>
    </xf>
    <xf numFmtId="171" fontId="18"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172" fontId="21" fillId="9" borderId="1" xfId="0" applyNumberFormat="1" applyFont="1" applyFill="1" applyBorder="1" applyAlignment="1" applyProtection="1">
      <alignment horizontal="center" vertical="center"/>
      <protection locked="0"/>
    </xf>
    <xf numFmtId="172" fontId="21" fillId="3"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164" fontId="21" fillId="10"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3" fillId="2" borderId="0" xfId="3" applyFill="1" applyAlignment="1" applyProtection="1">
      <alignment vertical="center"/>
    </xf>
    <xf numFmtId="0" fontId="6" fillId="2" borderId="8" xfId="6" quotePrefix="1" applyFill="1" applyBorder="1" applyAlignment="1">
      <alignment vertical="center" wrapText="1"/>
    </xf>
    <xf numFmtId="0" fontId="6" fillId="2" borderId="0" xfId="6"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3"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0" fontId="6" fillId="2" borderId="0" xfId="6" applyFill="1" applyAlignment="1">
      <alignment horizontal="center" vertical="center"/>
    </xf>
    <xf numFmtId="166" fontId="6" fillId="2" borderId="0" xfId="6" applyNumberFormat="1" applyFill="1" applyAlignment="1">
      <alignment horizontal="center" vertical="center"/>
    </xf>
    <xf numFmtId="0" fontId="6" fillId="2" borderId="0" xfId="6" applyFill="1"/>
    <xf numFmtId="0" fontId="6" fillId="0" borderId="0" xfId="0" applyFont="1" applyProtection="1">
      <protection locked="0"/>
    </xf>
    <xf numFmtId="49" fontId="11" fillId="6" borderId="0" xfId="1" quotePrefix="1" applyNumberFormat="1" applyFill="1" applyAlignment="1" applyProtection="1">
      <alignment horizontal="left" vertical="center" wrapText="1"/>
      <protection locked="0"/>
    </xf>
    <xf numFmtId="49" fontId="11" fillId="6" borderId="0" xfId="1" applyNumberFormat="1" applyFill="1" applyAlignment="1" applyProtection="1">
      <alignment vertical="center" wrapText="1"/>
      <protection locked="0"/>
    </xf>
    <xf numFmtId="49" fontId="19" fillId="0" borderId="0" xfId="4" applyNumberFormat="1" applyBorder="1" applyAlignment="1" applyProtection="1">
      <alignment vertical="center"/>
      <protection locked="0"/>
    </xf>
    <xf numFmtId="49" fontId="11" fillId="6" borderId="0" xfId="1" applyNumberFormat="1" applyFill="1" applyBorder="1" applyAlignment="1" applyProtection="1">
      <alignment vertical="center" wrapText="1"/>
      <protection locked="0"/>
    </xf>
    <xf numFmtId="49" fontId="11" fillId="0" borderId="0" xfId="5" applyNumberFormat="1" applyBorder="1" applyAlignment="1" applyProtection="1">
      <alignment vertical="center"/>
      <protection locked="0"/>
    </xf>
    <xf numFmtId="49" fontId="11" fillId="0" borderId="0" xfId="5" quotePrefix="1" applyNumberFormat="1" applyBorder="1" applyAlignment="1" applyProtection="1">
      <alignment horizontal="left" vertical="center"/>
      <protection locked="0"/>
    </xf>
    <xf numFmtId="49" fontId="23"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7" borderId="0" xfId="0" applyFill="1" applyAlignment="1">
      <alignment vertical="center"/>
    </xf>
    <xf numFmtId="0" fontId="25" fillId="20" borderId="1" xfId="0" applyFont="1" applyFill="1" applyBorder="1" applyAlignment="1" applyProtection="1">
      <alignment horizontal="center" vertical="center" wrapText="1"/>
      <protection locked="0"/>
    </xf>
    <xf numFmtId="0" fontId="25" fillId="18" borderId="1" xfId="0" applyFont="1" applyFill="1" applyBorder="1" applyAlignment="1" applyProtection="1">
      <alignment horizontal="center" vertical="center" wrapText="1"/>
      <protection locked="0"/>
    </xf>
    <xf numFmtId="0" fontId="25" fillId="21" borderId="1" xfId="0" applyFont="1" applyFill="1" applyBorder="1" applyAlignment="1" applyProtection="1">
      <alignment horizontal="center" vertical="center" wrapText="1"/>
      <protection locked="0"/>
    </xf>
    <xf numFmtId="0" fontId="7" fillId="22" borderId="1" xfId="0" applyFont="1" applyFill="1" applyBorder="1" applyAlignment="1" applyProtection="1">
      <alignment horizontal="center" vertical="center" wrapText="1"/>
      <protection locked="0"/>
    </xf>
    <xf numFmtId="0" fontId="17" fillId="17" borderId="0" xfId="1" applyNumberFormat="1" applyFont="1" applyFill="1" applyBorder="1" applyAlignment="1">
      <alignment horizontal="center" vertical="center" wrapText="1"/>
    </xf>
    <xf numFmtId="0" fontId="8" fillId="17" borderId="0" xfId="6" applyFont="1" applyFill="1" applyAlignment="1">
      <alignment vertical="center"/>
    </xf>
    <xf numFmtId="0" fontId="17" fillId="17" borderId="0" xfId="1" applyNumberFormat="1" applyFont="1" applyFill="1" applyBorder="1" applyAlignment="1" applyProtection="1">
      <alignment horizontal="center" vertical="center" wrapText="1"/>
    </xf>
    <xf numFmtId="0" fontId="17" fillId="17" borderId="12" xfId="1" applyNumberFormat="1" applyFont="1" applyFill="1" applyBorder="1" applyAlignment="1">
      <alignment horizontal="center" vertical="center" wrapText="1"/>
    </xf>
    <xf numFmtId="0" fontId="17" fillId="17" borderId="0" xfId="1" applyNumberFormat="1" applyFont="1" applyFill="1" applyBorder="1" applyAlignment="1">
      <alignment vertical="center" wrapText="1"/>
    </xf>
    <xf numFmtId="0" fontId="7" fillId="17" borderId="4" xfId="0" applyFont="1" applyFill="1" applyBorder="1" applyAlignment="1">
      <alignment horizontal="left" vertical="center" wrapText="1"/>
    </xf>
    <xf numFmtId="0" fontId="6" fillId="17" borderId="4"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17" fillId="17" borderId="8"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ill="1" applyAlignment="1" applyProtection="1">
      <alignment vertical="center"/>
      <protection hidden="1"/>
    </xf>
    <xf numFmtId="0" fontId="6" fillId="9" borderId="1" xfId="6" applyFill="1" applyBorder="1" applyAlignment="1">
      <alignment horizontal="left" vertical="center" wrapText="1"/>
    </xf>
    <xf numFmtId="1" fontId="6" fillId="9" borderId="1" xfId="6" applyNumberFormat="1" applyFill="1" applyBorder="1" applyAlignment="1">
      <alignment horizontal="left" vertical="center" wrapText="1"/>
    </xf>
    <xf numFmtId="172" fontId="4" fillId="23" borderId="1" xfId="6" applyNumberFormat="1" applyFont="1" applyFill="1" applyBorder="1" applyAlignment="1">
      <alignment horizontal="center" vertical="center"/>
    </xf>
    <xf numFmtId="43" fontId="4" fillId="23" borderId="1" xfId="7" applyFont="1" applyFill="1" applyBorder="1" applyAlignment="1" applyProtection="1">
      <alignment horizontal="center" vertical="center"/>
    </xf>
    <xf numFmtId="164" fontId="4" fillId="23" borderId="1" xfId="6" applyNumberFormat="1" applyFont="1" applyFill="1" applyBorder="1" applyAlignment="1">
      <alignment horizontal="center" vertical="center"/>
    </xf>
    <xf numFmtId="165" fontId="4" fillId="12" borderId="1" xfId="6" applyNumberFormat="1" applyFont="1" applyFill="1" applyBorder="1" applyAlignment="1">
      <alignment horizontal="center" vertical="center"/>
    </xf>
    <xf numFmtId="43" fontId="4" fillId="12" borderId="1" xfId="7" applyFont="1" applyFill="1" applyBorder="1" applyAlignment="1" applyProtection="1">
      <alignment horizontal="center" vertical="center"/>
    </xf>
    <xf numFmtId="164" fontId="4" fillId="12" borderId="1" xfId="6" applyNumberFormat="1" applyFont="1" applyFill="1" applyBorder="1" applyAlignment="1">
      <alignment horizontal="center" vertical="center"/>
    </xf>
    <xf numFmtId="0" fontId="6" fillId="11" borderId="1" xfId="13" applyFont="1" applyFill="1" applyBorder="1" applyAlignment="1" applyProtection="1">
      <alignment vertical="center"/>
      <protection locked="0"/>
    </xf>
    <xf numFmtId="174" fontId="6" fillId="31" borderId="1" xfId="10" applyNumberFormat="1" applyFont="1" applyFill="1" applyBorder="1" applyAlignment="1" applyProtection="1">
      <alignment vertical="center"/>
      <protection locked="0"/>
    </xf>
    <xf numFmtId="173" fontId="3" fillId="30" borderId="1" xfId="9" applyNumberFormat="1" applyFill="1" applyBorder="1" applyAlignment="1" applyProtection="1">
      <alignment vertical="center"/>
    </xf>
    <xf numFmtId="174" fontId="6" fillId="30" borderId="1" xfId="9" applyNumberFormat="1" applyFont="1" applyFill="1" applyBorder="1" applyAlignment="1" applyProtection="1">
      <alignment vertical="center"/>
      <protection locked="0"/>
    </xf>
    <xf numFmtId="174" fontId="6" fillId="33" borderId="1" xfId="9" applyNumberFormat="1" applyFont="1" applyFill="1" applyBorder="1" applyAlignment="1" applyProtection="1">
      <alignment vertical="center"/>
      <protection locked="0"/>
    </xf>
    <xf numFmtId="174" fontId="6" fillId="34" borderId="1" xfId="10" applyNumberFormat="1" applyFont="1" applyFill="1" applyBorder="1" applyAlignment="1" applyProtection="1">
      <alignment vertical="center"/>
      <protection locked="0"/>
    </xf>
    <xf numFmtId="0" fontId="17"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7" fillId="7" borderId="6" xfId="0" applyFont="1" applyFill="1" applyBorder="1" applyAlignment="1">
      <alignment horizontal="left" vertical="center" wrapText="1"/>
    </xf>
    <xf numFmtId="0" fontId="6" fillId="11" borderId="1" xfId="8" quotePrefix="1" applyFont="1" applyFill="1" applyBorder="1" applyAlignment="1" applyProtection="1">
      <alignment horizontal="center" vertical="center" wrapText="1"/>
    </xf>
    <xf numFmtId="0" fontId="6" fillId="32" borderId="1" xfId="11" quotePrefix="1" applyFont="1" applyFill="1" applyBorder="1" applyAlignment="1" applyProtection="1">
      <alignment horizontal="center" vertical="center" wrapText="1"/>
    </xf>
    <xf numFmtId="173" fontId="3" fillId="33" borderId="1" xfId="12" applyNumberFormat="1" applyFill="1" applyBorder="1" applyAlignment="1" applyProtection="1">
      <alignment vertical="center"/>
    </xf>
    <xf numFmtId="0" fontId="7" fillId="7" borderId="1" xfId="0" applyFont="1" applyFill="1" applyBorder="1" applyAlignment="1">
      <alignment horizontal="left" vertical="center" wrapText="1"/>
    </xf>
    <xf numFmtId="0" fontId="6" fillId="11" borderId="1" xfId="13" applyFont="1" applyFill="1" applyBorder="1" applyAlignment="1" applyProtection="1">
      <alignment vertical="center" wrapText="1"/>
    </xf>
    <xf numFmtId="0" fontId="6" fillId="29"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9" borderId="1" xfId="13" applyFont="1" applyFill="1" applyBorder="1" applyAlignment="1" applyProtection="1">
      <alignment vertical="center" wrapText="1"/>
    </xf>
    <xf numFmtId="0" fontId="6" fillId="7" borderId="1" xfId="0" applyFont="1" applyFill="1" applyBorder="1" applyAlignment="1">
      <alignment horizontal="center" vertical="center" wrapText="1"/>
    </xf>
    <xf numFmtId="174" fontId="3" fillId="30" borderId="1" xfId="9" applyNumberFormat="1" applyFill="1" applyBorder="1" applyAlignment="1" applyProtection="1">
      <alignment vertical="center"/>
      <protection locked="0"/>
    </xf>
    <xf numFmtId="176" fontId="3" fillId="30" borderId="1" xfId="9" applyNumberFormat="1" applyFill="1" applyBorder="1" applyAlignment="1" applyProtection="1">
      <alignment vertical="center"/>
    </xf>
    <xf numFmtId="176" fontId="3" fillId="33" borderId="1" xfId="9" applyNumberFormat="1" applyFill="1" applyBorder="1" applyAlignment="1" applyProtection="1">
      <alignment vertical="center"/>
    </xf>
    <xf numFmtId="176" fontId="6" fillId="31" borderId="1" xfId="10" applyNumberFormat="1" applyFont="1" applyFill="1" applyBorder="1" applyAlignment="1" applyProtection="1">
      <alignment vertical="center"/>
    </xf>
    <xf numFmtId="176" fontId="6" fillId="34" borderId="1" xfId="10" applyNumberFormat="1" applyFont="1" applyFill="1" applyBorder="1" applyAlignment="1" applyProtection="1">
      <alignment vertical="center"/>
    </xf>
    <xf numFmtId="177" fontId="3" fillId="30" borderId="5" xfId="9" applyNumberFormat="1" applyFill="1" applyBorder="1" applyAlignment="1" applyProtection="1">
      <alignment vertical="center"/>
    </xf>
    <xf numFmtId="177" fontId="3" fillId="30" borderId="1" xfId="9" applyNumberFormat="1" applyFill="1" applyBorder="1" applyAlignment="1" applyProtection="1">
      <alignment vertical="center"/>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2" borderId="1" xfId="11" quotePrefix="1" applyNumberFormat="1" applyFont="1" applyFill="1" applyBorder="1" applyAlignment="1" applyProtection="1">
      <alignment horizontal="center" vertical="center" wrapText="1"/>
    </xf>
    <xf numFmtId="49" fontId="11" fillId="6" borderId="0" xfId="1" applyNumberFormat="1" applyFill="1" applyAlignment="1" applyProtection="1">
      <alignment horizontal="center" vertical="center" wrapText="1"/>
      <protection locked="0"/>
    </xf>
    <xf numFmtId="49" fontId="11" fillId="6" borderId="0" xfId="1" quotePrefix="1" applyNumberFormat="1" applyFill="1" applyAlignment="1" applyProtection="1">
      <alignment horizontal="center" vertical="center" wrapText="1"/>
      <protection locked="0"/>
    </xf>
    <xf numFmtId="49" fontId="23" fillId="7" borderId="1" xfId="6" quotePrefix="1" applyNumberFormat="1" applyFont="1" applyFill="1" applyBorder="1" applyAlignment="1">
      <alignment horizontal="center" vertical="center" wrapText="1"/>
    </xf>
    <xf numFmtId="0" fontId="14" fillId="0" borderId="0" xfId="3" applyFont="1" applyFill="1" applyBorder="1" applyAlignment="1" applyProtection="1">
      <alignment vertical="center"/>
    </xf>
    <xf numFmtId="49" fontId="19" fillId="0" borderId="0" xfId="4" quotePrefix="1" applyNumberFormat="1" applyBorder="1" applyAlignment="1" applyProtection="1">
      <alignment horizontal="left" vertical="center"/>
      <protection locked="0"/>
    </xf>
    <xf numFmtId="164" fontId="21" fillId="10" borderId="1" xfId="0" applyNumberFormat="1" applyFont="1" applyFill="1" applyBorder="1" applyAlignment="1">
      <alignment horizontal="center" vertical="center"/>
    </xf>
    <xf numFmtId="178" fontId="22" fillId="18" borderId="1" xfId="0" applyNumberFormat="1" applyFont="1" applyFill="1" applyBorder="1" applyAlignment="1" applyProtection="1">
      <alignment horizontal="center" vertical="center"/>
      <protection locked="0"/>
    </xf>
    <xf numFmtId="178" fontId="21" fillId="19" borderId="1" xfId="0" applyNumberFormat="1" applyFont="1" applyFill="1" applyBorder="1" applyAlignment="1" applyProtection="1">
      <alignment horizontal="center" vertical="center"/>
      <protection locked="0"/>
    </xf>
    <xf numFmtId="178" fontId="22" fillId="20" borderId="1" xfId="0" applyNumberFormat="1" applyFont="1" applyFill="1" applyBorder="1" applyAlignment="1" applyProtection="1">
      <alignment horizontal="center" vertical="center"/>
      <protection locked="0"/>
    </xf>
    <xf numFmtId="178" fontId="22" fillId="21" borderId="1" xfId="0" applyNumberFormat="1" applyFont="1" applyFill="1" applyBorder="1" applyAlignment="1" applyProtection="1">
      <alignment horizontal="center" vertical="center"/>
      <protection locked="0"/>
    </xf>
    <xf numFmtId="178" fontId="21" fillId="22" borderId="1" xfId="0" applyNumberFormat="1" applyFont="1" applyFill="1" applyBorder="1" applyAlignment="1" applyProtection="1">
      <alignment horizontal="center" vertical="center"/>
      <protection locked="0"/>
    </xf>
    <xf numFmtId="178" fontId="30" fillId="18" borderId="1" xfId="0" applyNumberFormat="1" applyFont="1" applyFill="1" applyBorder="1" applyAlignment="1" applyProtection="1">
      <alignment horizontal="center" vertical="center" wrapText="1"/>
      <protection locked="0"/>
    </xf>
    <xf numFmtId="178" fontId="9" fillId="19" borderId="1" xfId="0" applyNumberFormat="1" applyFont="1" applyFill="1" applyBorder="1" applyAlignment="1" applyProtection="1">
      <alignment horizontal="center" vertical="center" wrapText="1"/>
      <protection locked="0"/>
    </xf>
    <xf numFmtId="178" fontId="30" fillId="20"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2" fontId="9" fillId="3" borderId="1" xfId="0" applyNumberFormat="1" applyFont="1" applyFill="1" applyBorder="1" applyAlignment="1" applyProtection="1">
      <alignment horizontal="center" vertical="center"/>
      <protection locked="0"/>
    </xf>
    <xf numFmtId="172" fontId="9" fillId="9" borderId="1" xfId="0" applyNumberFormat="1" applyFont="1" applyFill="1" applyBorder="1" applyAlignment="1" applyProtection="1">
      <alignment horizontal="center" vertical="center"/>
      <protection locked="0"/>
    </xf>
    <xf numFmtId="178" fontId="30" fillId="21" borderId="1" xfId="0" applyNumberFormat="1" applyFont="1" applyFill="1" applyBorder="1" applyAlignment="1" applyProtection="1">
      <alignment horizontal="center" vertical="center" wrapText="1"/>
      <protection locked="0"/>
    </xf>
    <xf numFmtId="178" fontId="9" fillId="22"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lignment horizontal="center" vertical="center" wrapText="1"/>
    </xf>
    <xf numFmtId="0" fontId="6" fillId="0" borderId="0" xfId="6"/>
    <xf numFmtId="0" fontId="6" fillId="0" borderId="0" xfId="6" applyAlignment="1">
      <alignment horizontal="left"/>
    </xf>
    <xf numFmtId="0" fontId="31" fillId="0" borderId="0" xfId="6" applyFont="1"/>
    <xf numFmtId="0" fontId="13" fillId="0" borderId="0" xfId="3"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6" borderId="0" xfId="6" applyFill="1" applyAlignment="1">
      <alignment horizontal="left"/>
    </xf>
    <xf numFmtId="14" fontId="6" fillId="0" borderId="0" xfId="6" applyNumberFormat="1"/>
    <xf numFmtId="0" fontId="6" fillId="0" borderId="0" xfId="6" quotePrefix="1" applyAlignment="1">
      <alignment horizontal="left"/>
    </xf>
    <xf numFmtId="0" fontId="6" fillId="36" borderId="0" xfId="6" applyFill="1" applyAlignment="1">
      <alignment horizontal="left" vertical="center"/>
    </xf>
    <xf numFmtId="179" fontId="6" fillId="36" borderId="0" xfId="6" applyNumberFormat="1" applyFill="1" applyAlignment="1">
      <alignment horizontal="left"/>
    </xf>
    <xf numFmtId="0" fontId="7" fillId="11" borderId="1" xfId="0" applyFont="1" applyFill="1" applyBorder="1" applyAlignment="1">
      <alignment vertical="center" wrapText="1"/>
    </xf>
    <xf numFmtId="0" fontId="32" fillId="0" borderId="1" xfId="16" applyFont="1" applyBorder="1" applyAlignment="1">
      <alignment horizontal="center" vertical="center" wrapText="1"/>
    </xf>
    <xf numFmtId="2" fontId="21" fillId="10" borderId="1" xfId="0" applyNumberFormat="1" applyFont="1" applyFill="1" applyBorder="1" applyAlignment="1" applyProtection="1">
      <alignment horizontal="center" vertical="center"/>
      <protection locked="0"/>
    </xf>
    <xf numFmtId="2" fontId="21" fillId="3" borderId="1" xfId="0" applyNumberFormat="1" applyFont="1" applyFill="1" applyBorder="1" applyAlignment="1" applyProtection="1">
      <alignment horizontal="center" vertical="center"/>
      <protection locked="0"/>
    </xf>
    <xf numFmtId="0" fontId="7" fillId="7" borderId="1" xfId="0" applyFont="1" applyFill="1" applyBorder="1" applyAlignment="1">
      <alignment vertical="center" wrapText="1"/>
    </xf>
    <xf numFmtId="2" fontId="21" fillId="3" borderId="1" xfId="0" applyNumberFormat="1" applyFont="1" applyFill="1" applyBorder="1" applyAlignment="1">
      <alignment horizontal="center" vertical="center"/>
    </xf>
    <xf numFmtId="2" fontId="21" fillId="10"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6" fillId="2" borderId="0" xfId="6" quotePrefix="1" applyFill="1" applyAlignment="1">
      <alignment horizontal="center" vertical="center" wrapText="1"/>
    </xf>
    <xf numFmtId="0" fontId="13" fillId="0" borderId="0" xfId="3" applyAlignment="1" applyProtection="1">
      <alignment horizontal="left" vertical="top" wrapText="1"/>
    </xf>
    <xf numFmtId="3" fontId="21" fillId="0" borderId="1" xfId="0" applyNumberFormat="1" applyFont="1" applyBorder="1" applyAlignment="1" applyProtection="1">
      <alignment horizontal="center" vertical="center" wrapText="1"/>
      <protection locked="0"/>
    </xf>
    <xf numFmtId="0" fontId="21" fillId="0" borderId="1" xfId="0" applyFont="1" applyBorder="1" applyAlignment="1" applyProtection="1">
      <alignment horizontal="center" vertical="center" wrapText="1"/>
      <protection locked="0"/>
    </xf>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Font="1" applyFill="1" applyBorder="1" applyAlignment="1" applyProtection="1">
      <alignment horizontal="center" vertical="center"/>
      <protection locked="0"/>
    </xf>
    <xf numFmtId="49" fontId="21" fillId="0" borderId="1" xfId="0" quotePrefix="1" applyNumberFormat="1" applyFont="1" applyBorder="1" applyAlignment="1" applyProtection="1">
      <alignment horizontal="center" vertical="center" wrapText="1"/>
      <protection locked="0"/>
    </xf>
    <xf numFmtId="164" fontId="21" fillId="9" borderId="1" xfId="0" applyNumberFormat="1" applyFont="1" applyFill="1" applyBorder="1" applyAlignment="1" applyProtection="1">
      <alignment horizontal="center" vertical="center"/>
      <protection locked="0"/>
    </xf>
    <xf numFmtId="180" fontId="21" fillId="3" borderId="1"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7" fillId="7" borderId="2" xfId="0" applyFont="1" applyFill="1" applyBorder="1" applyAlignment="1" applyProtection="1">
      <alignment horizontal="center" vertical="center" wrapText="1"/>
      <protection locked="0"/>
    </xf>
    <xf numFmtId="0" fontId="6" fillId="17" borderId="1" xfId="0" applyFont="1" applyFill="1" applyBorder="1" applyAlignment="1">
      <alignment horizontal="center" vertical="center" wrapText="1"/>
    </xf>
    <xf numFmtId="0" fontId="6" fillId="4" borderId="1" xfId="0" applyFont="1" applyFill="1" applyBorder="1" applyAlignment="1">
      <alignment vertical="center" wrapText="1"/>
    </xf>
    <xf numFmtId="0" fontId="7" fillId="0" borderId="0" xfId="0" applyFont="1" applyAlignment="1">
      <alignment horizontal="left" vertical="center" wrapText="1" indent="1"/>
    </xf>
    <xf numFmtId="0" fontId="6" fillId="0" borderId="0" xfId="0" applyFont="1" applyAlignment="1">
      <alignment horizontal="left" vertical="center" wrapText="1" indent="1"/>
    </xf>
    <xf numFmtId="43" fontId="7" fillId="7" borderId="1" xfId="7" quotePrefix="1" applyFont="1" applyFill="1" applyBorder="1" applyAlignment="1" applyProtection="1">
      <alignment horizontal="center" vertical="center" wrapText="1"/>
      <protection locked="0"/>
    </xf>
    <xf numFmtId="181" fontId="15" fillId="8" borderId="1" xfId="7" applyNumberFormat="1" applyFont="1" applyFill="1" applyBorder="1" applyAlignment="1" applyProtection="1">
      <alignment horizontal="center" vertical="center"/>
      <protection locked="0"/>
    </xf>
    <xf numFmtId="0" fontId="7" fillId="0" borderId="1" xfId="0" applyFont="1" applyBorder="1" applyAlignment="1">
      <alignment horizontal="left" vertical="center" wrapText="1" indent="1"/>
    </xf>
    <xf numFmtId="0" fontId="7" fillId="0" borderId="6" xfId="0" applyFont="1" applyBorder="1" applyAlignment="1">
      <alignment horizontal="left" vertical="center" wrapText="1" indent="1"/>
    </xf>
    <xf numFmtId="0" fontId="21" fillId="0" borderId="1" xfId="0" quotePrefix="1" applyFont="1" applyBorder="1" applyAlignment="1" applyProtection="1">
      <alignment horizontal="center" vertical="center" wrapText="1"/>
      <protection locked="0"/>
    </xf>
    <xf numFmtId="182" fontId="15" fillId="8" borderId="1" xfId="0" applyNumberFormat="1" applyFont="1" applyFill="1" applyBorder="1" applyAlignment="1" applyProtection="1">
      <alignment horizontal="right" vertical="center" indent="1"/>
      <protection locked="0"/>
    </xf>
    <xf numFmtId="175" fontId="6" fillId="9" borderId="1" xfId="6" applyNumberFormat="1" applyFill="1" applyBorder="1" applyAlignment="1">
      <alignment horizontal="center" vertical="center" wrapText="1"/>
    </xf>
    <xf numFmtId="1" fontId="6" fillId="9" borderId="1" xfId="6" applyNumberFormat="1" applyFill="1" applyBorder="1" applyAlignment="1" applyProtection="1">
      <alignment horizontal="left" vertical="center" wrapText="1"/>
      <protection locked="0"/>
    </xf>
    <xf numFmtId="0" fontId="6" fillId="9" borderId="1" xfId="6" applyFill="1" applyBorder="1" applyAlignment="1" applyProtection="1">
      <alignment horizontal="left" vertical="center" wrapText="1"/>
      <protection locked="0"/>
    </xf>
    <xf numFmtId="174" fontId="6" fillId="9" borderId="1" xfId="6" applyNumberFormat="1" applyFill="1" applyBorder="1" applyAlignment="1" applyProtection="1">
      <alignment horizontal="center" vertical="center" wrapText="1"/>
      <protection locked="0"/>
    </xf>
    <xf numFmtId="183" fontId="4" fillId="12" borderId="1" xfId="6" applyNumberFormat="1" applyFont="1" applyFill="1" applyBorder="1" applyAlignment="1" applyProtection="1">
      <alignment horizontal="center" vertical="center"/>
      <protection locked="0"/>
    </xf>
    <xf numFmtId="184" fontId="4" fillId="12" borderId="1" xfId="6" applyNumberFormat="1" applyFont="1" applyFill="1" applyBorder="1" applyAlignment="1" applyProtection="1">
      <alignment horizontal="center" vertical="center"/>
      <protection locked="0"/>
    </xf>
    <xf numFmtId="183" fontId="4" fillId="9" borderId="1" xfId="6" applyNumberFormat="1" applyFont="1" applyFill="1" applyBorder="1" applyAlignment="1" applyProtection="1">
      <alignment horizontal="center" vertical="center"/>
      <protection locked="0"/>
    </xf>
    <xf numFmtId="184" fontId="4" fillId="9" borderId="1" xfId="6" applyNumberFormat="1" applyFont="1" applyFill="1" applyBorder="1" applyAlignment="1" applyProtection="1">
      <alignment horizontal="center" vertical="center"/>
      <protection locked="0"/>
    </xf>
    <xf numFmtId="2" fontId="0" fillId="2" borderId="1" xfId="0" applyNumberFormat="1" applyFill="1" applyBorder="1" applyAlignment="1">
      <alignment horizontal="center" vertical="center"/>
    </xf>
    <xf numFmtId="49" fontId="35" fillId="9" borderId="1" xfId="0" quotePrefix="1" applyNumberFormat="1" applyFont="1" applyFill="1" applyBorder="1" applyAlignment="1" applyProtection="1">
      <alignment horizontal="left" vertical="center" wrapText="1"/>
      <protection locked="0"/>
    </xf>
    <xf numFmtId="175" fontId="35" fillId="9" borderId="1" xfId="6" applyNumberFormat="1" applyFont="1" applyFill="1" applyBorder="1" applyAlignment="1">
      <alignment horizontal="center" vertical="center" wrapText="1"/>
    </xf>
    <xf numFmtId="1" fontId="35" fillId="9" borderId="1" xfId="6" applyNumberFormat="1" applyFont="1" applyFill="1" applyBorder="1" applyAlignment="1" applyProtection="1">
      <alignment horizontal="left" vertical="center" wrapText="1"/>
      <protection locked="0"/>
    </xf>
    <xf numFmtId="49" fontId="35" fillId="9" borderId="1" xfId="0" applyNumberFormat="1" applyFont="1" applyFill="1" applyBorder="1" applyAlignment="1" applyProtection="1">
      <alignment horizontal="left" vertical="center" wrapText="1"/>
      <protection locked="0"/>
    </xf>
    <xf numFmtId="0" fontId="35" fillId="9" borderId="1" xfId="6" applyFont="1" applyFill="1" applyBorder="1" applyAlignment="1" applyProtection="1">
      <alignment horizontal="left" vertical="center" wrapText="1"/>
      <protection locked="0"/>
    </xf>
    <xf numFmtId="174" fontId="35" fillId="9" borderId="1" xfId="6" applyNumberFormat="1" applyFont="1" applyFill="1" applyBorder="1" applyAlignment="1" applyProtection="1">
      <alignment horizontal="center" vertical="center" wrapText="1"/>
      <protection locked="0"/>
    </xf>
    <xf numFmtId="183" fontId="36" fillId="12" borderId="1" xfId="6" applyNumberFormat="1" applyFont="1" applyFill="1" applyBorder="1" applyAlignment="1" applyProtection="1">
      <alignment horizontal="center" vertical="center"/>
      <protection locked="0"/>
    </xf>
    <xf numFmtId="184" fontId="36" fillId="12" borderId="1" xfId="6" applyNumberFormat="1" applyFont="1" applyFill="1" applyBorder="1" applyAlignment="1" applyProtection="1">
      <alignment horizontal="center" vertical="center"/>
      <protection locked="0"/>
    </xf>
    <xf numFmtId="183" fontId="36" fillId="9" borderId="1" xfId="6" applyNumberFormat="1" applyFont="1" applyFill="1" applyBorder="1" applyAlignment="1" applyProtection="1">
      <alignment horizontal="center" vertical="center"/>
      <protection locked="0"/>
    </xf>
    <xf numFmtId="184" fontId="36" fillId="9" borderId="1" xfId="6" applyNumberFormat="1" applyFont="1" applyFill="1" applyBorder="1" applyAlignment="1" applyProtection="1">
      <alignment horizontal="center" vertical="center"/>
      <protection locked="0"/>
    </xf>
    <xf numFmtId="165" fontId="0" fillId="0" borderId="1" xfId="0" applyNumberFormat="1" applyBorder="1" applyAlignment="1">
      <alignment horizontal="center" vertical="center"/>
    </xf>
    <xf numFmtId="0" fontId="0" fillId="0" borderId="1" xfId="0" applyBorder="1" applyAlignment="1">
      <alignment horizontal="center" vertical="center"/>
    </xf>
    <xf numFmtId="0" fontId="6" fillId="0" borderId="0" xfId="0" quotePrefix="1" applyFont="1" applyAlignment="1">
      <alignment horizontal="left" wrapText="1"/>
    </xf>
    <xf numFmtId="0" fontId="20" fillId="0" borderId="0" xfId="0" quotePrefix="1" applyFont="1" applyAlignment="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5" fillId="0" borderId="0" xfId="0" quotePrefix="1" applyFont="1" applyAlignment="1">
      <alignment horizontal="left" vertical="top" wrapText="1"/>
    </xf>
    <xf numFmtId="49" fontId="11" fillId="6" borderId="0" xfId="1" applyNumberFormat="1" applyFill="1" applyAlignment="1" applyProtection="1">
      <alignment horizontal="center" vertical="center" wrapText="1"/>
      <protection locked="0"/>
    </xf>
    <xf numFmtId="49" fontId="11" fillId="6" borderId="0" xfId="1" applyNumberFormat="1" applyFill="1" applyAlignment="1" applyProtection="1">
      <alignment horizontal="left" vertical="center" wrapText="1"/>
      <protection locked="0"/>
    </xf>
    <xf numFmtId="0" fontId="6" fillId="2" borderId="8" xfId="6" quotePrefix="1" applyFill="1" applyBorder="1" applyAlignment="1">
      <alignment horizontal="center" vertical="center" wrapText="1"/>
    </xf>
    <xf numFmtId="0" fontId="29" fillId="35" borderId="13" xfId="15" quotePrefix="1" applyBorder="1" applyAlignment="1">
      <alignment horizontal="left" vertical="top" wrapText="1"/>
    </xf>
    <xf numFmtId="0" fontId="29" fillId="35" borderId="8" xfId="15" quotePrefix="1" applyBorder="1" applyAlignment="1">
      <alignment horizontal="left" vertical="top"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0" borderId="1" xfId="0" applyFont="1" applyBorder="1" applyAlignment="1">
      <alignment horizontal="left" vertical="center" wrapText="1"/>
    </xf>
    <xf numFmtId="0" fontId="17" fillId="6" borderId="1"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protection locked="0"/>
    </xf>
    <xf numFmtId="172" fontId="21" fillId="19"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6" fillId="4" borderId="1" xfId="0" applyFont="1" applyFill="1" applyBorder="1" applyAlignment="1">
      <alignment horizontal="center" vertical="center" wrapText="1"/>
    </xf>
    <xf numFmtId="0" fontId="25" fillId="18" borderId="1" xfId="0" applyFont="1" applyFill="1" applyBorder="1" applyAlignment="1" applyProtection="1">
      <alignment horizontal="center" vertical="center" wrapText="1"/>
      <protection locked="0"/>
    </xf>
    <xf numFmtId="0" fontId="6" fillId="2" borderId="8" xfId="0" quotePrefix="1" applyFont="1" applyFill="1" applyBorder="1" applyAlignment="1">
      <alignment horizontal="left" vertical="center" wrapText="1"/>
    </xf>
    <xf numFmtId="0" fontId="17" fillId="6" borderId="11" xfId="1" applyNumberFormat="1" applyFont="1" applyFill="1" applyBorder="1" applyAlignment="1">
      <alignment horizontal="center" vertical="center" wrapText="1"/>
    </xf>
    <xf numFmtId="0" fontId="17" fillId="6" borderId="0" xfId="1" applyNumberFormat="1" applyFont="1" applyFill="1" applyBorder="1" applyAlignment="1">
      <alignment horizontal="center" vertical="center" wrapText="1"/>
    </xf>
    <xf numFmtId="0" fontId="6" fillId="2" borderId="0" xfId="6" quotePrefix="1" applyFill="1" applyAlignment="1">
      <alignment horizontal="center" vertical="center" wrapText="1"/>
    </xf>
    <xf numFmtId="0" fontId="7" fillId="7" borderId="11" xfId="0" applyFont="1" applyFill="1" applyBorder="1" applyAlignment="1" applyProtection="1">
      <alignment horizontal="center" vertical="center" wrapText="1"/>
      <protection locked="0"/>
    </xf>
    <xf numFmtId="0" fontId="7" fillId="7" borderId="0" xfId="0" applyFont="1" applyFill="1" applyAlignment="1" applyProtection="1">
      <alignment horizontal="center" vertical="center" wrapText="1"/>
      <protection locked="0"/>
    </xf>
    <xf numFmtId="0" fontId="7" fillId="0" borderId="1" xfId="0" applyFont="1" applyBorder="1" applyAlignment="1">
      <alignment horizontal="left" vertical="center" wrapText="1" indent="1"/>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6" fillId="2" borderId="8" xfId="6" quotePrefix="1" applyFill="1" applyBorder="1" applyAlignment="1">
      <alignment horizontal="left" vertical="center" wrapText="1"/>
    </xf>
    <xf numFmtId="0" fontId="33" fillId="0" borderId="16" xfId="0" applyFont="1" applyBorder="1" applyAlignment="1">
      <alignment horizontal="center" vertical="center" wrapText="1"/>
    </xf>
    <xf numFmtId="0" fontId="33" fillId="0" borderId="17" xfId="0" applyFont="1" applyBorder="1" applyAlignment="1">
      <alignment horizontal="center" vertical="center" wrapText="1"/>
    </xf>
    <xf numFmtId="172" fontId="33" fillId="0" borderId="18" xfId="0" applyNumberFormat="1" applyFont="1" applyBorder="1" applyAlignment="1">
      <alignment horizontal="center" vertical="center" wrapText="1"/>
    </xf>
    <xf numFmtId="0" fontId="33" fillId="0" borderId="11" xfId="0" applyFont="1" applyBorder="1" applyAlignment="1">
      <alignment horizontal="center" vertical="center" wrapText="1"/>
    </xf>
    <xf numFmtId="0" fontId="33" fillId="0" borderId="0" xfId="0" applyFont="1" applyAlignment="1">
      <alignment horizontal="center" vertical="center" wrapText="1"/>
    </xf>
    <xf numFmtId="172" fontId="33" fillId="0" borderId="12" xfId="0" applyNumberFormat="1" applyFont="1" applyBorder="1" applyAlignment="1">
      <alignment horizontal="center" vertical="center" wrapText="1"/>
    </xf>
    <xf numFmtId="0" fontId="33" fillId="0" borderId="13" xfId="0" applyFont="1" applyBorder="1" applyAlignment="1">
      <alignment horizontal="center" vertical="center" wrapText="1"/>
    </xf>
    <xf numFmtId="0" fontId="33" fillId="0" borderId="8" xfId="0" applyFont="1" applyBorder="1" applyAlignment="1">
      <alignment horizontal="center" vertical="center" wrapText="1"/>
    </xf>
    <xf numFmtId="172" fontId="33" fillId="0" borderId="14" xfId="0" applyNumberFormat="1" applyFont="1" applyBorder="1" applyAlignment="1">
      <alignment horizontal="center" vertical="center" wrapText="1"/>
    </xf>
    <xf numFmtId="0" fontId="33" fillId="0" borderId="18" xfId="0" applyFont="1" applyBorder="1" applyAlignment="1">
      <alignment horizontal="center" vertical="center" wrapText="1"/>
    </xf>
    <xf numFmtId="0" fontId="33" fillId="0" borderId="12" xfId="0" applyFont="1" applyBorder="1" applyAlignment="1">
      <alignment horizontal="center" vertical="center" wrapText="1"/>
    </xf>
    <xf numFmtId="0" fontId="33" fillId="0" borderId="14" xfId="0"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29" fillId="35" borderId="13" xfId="15" quotePrefix="1" applyBorder="1" applyAlignment="1" applyProtection="1">
      <alignment horizontal="left" vertical="center" wrapText="1"/>
    </xf>
    <xf numFmtId="0" fontId="29" fillId="35" borderId="8" xfId="15" quotePrefix="1" applyBorder="1" applyAlignment="1" applyProtection="1">
      <alignment horizontal="left" vertical="center" wrapText="1"/>
    </xf>
    <xf numFmtId="0" fontId="29" fillId="35" borderId="13" xfId="15" quotePrefix="1" applyBorder="1" applyAlignment="1" applyProtection="1">
      <alignment horizontal="center" vertical="center" wrapText="1"/>
    </xf>
    <xf numFmtId="0" fontId="29" fillId="35" borderId="8" xfId="15" quotePrefix="1" applyBorder="1" applyAlignment="1" applyProtection="1">
      <alignment horizontal="center" vertical="center" wrapText="1"/>
    </xf>
    <xf numFmtId="0" fontId="29" fillId="35" borderId="14" xfId="15" quotePrefix="1" applyBorder="1" applyAlignment="1" applyProtection="1">
      <alignment horizontal="center" vertical="center" wrapText="1"/>
    </xf>
    <xf numFmtId="0" fontId="17" fillId="6" borderId="1" xfId="1" applyNumberFormat="1" applyFont="1" applyFill="1" applyBorder="1" applyAlignment="1" applyProtection="1">
      <alignment horizontal="center" vertical="center"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6" fillId="0" borderId="8" xfId="0" applyFont="1" applyBorder="1" applyAlignment="1">
      <alignment horizontal="left" vertical="center" wrapText="1"/>
    </xf>
    <xf numFmtId="0" fontId="7" fillId="7" borderId="4" xfId="0" applyFont="1" applyFill="1" applyBorder="1" applyAlignment="1" applyProtection="1">
      <alignment horizontal="center" vertical="center" wrapText="1"/>
      <protection locked="0"/>
    </xf>
    <xf numFmtId="0" fontId="7" fillId="7" borderId="3" xfId="0" quotePrefix="1" applyFont="1" applyFill="1" applyBorder="1" applyAlignment="1" applyProtection="1">
      <alignment horizontal="center" vertical="center" wrapText="1"/>
      <protection locked="0"/>
    </xf>
    <xf numFmtId="0" fontId="7" fillId="7" borderId="4" xfId="0" quotePrefix="1" applyFont="1" applyFill="1" applyBorder="1" applyAlignment="1" applyProtection="1">
      <alignment horizontal="center" vertical="center" wrapText="1"/>
      <protection locked="0"/>
    </xf>
    <xf numFmtId="0" fontId="7" fillId="7" borderId="5" xfId="0" quotePrefix="1" applyFont="1" applyFill="1" applyBorder="1" applyAlignment="1" applyProtection="1">
      <alignment horizontal="center" vertical="center" wrapText="1"/>
      <protection locked="0"/>
    </xf>
    <xf numFmtId="0" fontId="7" fillId="7" borderId="1" xfId="0" applyFont="1" applyFill="1" applyBorder="1" applyAlignment="1" applyProtection="1">
      <alignment horizontal="center" vertical="center" wrapText="1"/>
      <protection locked="0"/>
    </xf>
    <xf numFmtId="0" fontId="17" fillId="6" borderId="13" xfId="1" applyNumberFormat="1" applyFont="1" applyFill="1" applyBorder="1" applyAlignment="1">
      <alignment horizontal="center" vertical="center" wrapText="1"/>
    </xf>
    <xf numFmtId="0" fontId="17" fillId="6" borderId="8" xfId="1" applyNumberFormat="1" applyFont="1" applyFill="1" applyBorder="1" applyAlignment="1">
      <alignment horizontal="center" vertical="center" wrapText="1"/>
    </xf>
    <xf numFmtId="0" fontId="6" fillId="2" borderId="0" xfId="0" quotePrefix="1" applyFont="1" applyFill="1" applyAlignment="1">
      <alignment horizontal="center" vertical="center" wrapText="1"/>
    </xf>
    <xf numFmtId="0" fontId="29" fillId="17" borderId="0" xfId="15" quotePrefix="1" applyFill="1" applyBorder="1" applyAlignment="1">
      <alignment horizontal="left" vertical="top"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26" fillId="6" borderId="3" xfId="1" applyNumberFormat="1" applyFont="1" applyFill="1" applyBorder="1" applyAlignment="1" applyProtection="1">
      <alignment horizontal="center" vertical="center" wrapText="1"/>
    </xf>
    <xf numFmtId="0" fontId="26" fillId="6" borderId="4" xfId="1" applyNumberFormat="1" applyFont="1" applyFill="1" applyBorder="1" applyAlignment="1" applyProtection="1">
      <alignment horizontal="center" vertical="center" wrapText="1"/>
    </xf>
    <xf numFmtId="0" fontId="26" fillId="6" borderId="5" xfId="1" applyNumberFormat="1" applyFont="1" applyFill="1" applyBorder="1" applyAlignment="1" applyProtection="1">
      <alignment horizontal="center"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26" fillId="6" borderId="3" xfId="1" applyNumberFormat="1" applyFont="1" applyFill="1" applyBorder="1" applyAlignment="1" applyProtection="1">
      <alignment horizontal="left" vertical="center" wrapText="1"/>
    </xf>
    <xf numFmtId="0" fontId="26" fillId="6" borderId="4" xfId="1" applyNumberFormat="1" applyFont="1" applyFill="1" applyBorder="1" applyAlignment="1" applyProtection="1">
      <alignment horizontal="left" vertical="center" wrapText="1"/>
    </xf>
    <xf numFmtId="0" fontId="26" fillId="6" borderId="5" xfId="1" applyNumberFormat="1" applyFont="1" applyFill="1" applyBorder="1" applyAlignment="1" applyProtection="1">
      <alignment horizontal="left" vertical="center" wrapText="1"/>
    </xf>
    <xf numFmtId="0" fontId="6" fillId="0" borderId="0" xfId="0" quotePrefix="1" applyFont="1" applyAlignment="1">
      <alignment horizontal="left" vertical="top" wrapText="1"/>
    </xf>
    <xf numFmtId="0" fontId="6" fillId="0" borderId="0" xfId="0" quotePrefix="1" applyFont="1" applyAlignment="1">
      <alignment horizontal="left"/>
    </xf>
  </cellXfs>
  <cellStyles count="20">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0000000}"/>
    <cellStyle name="Normal 3" xfId="14" xr:uid="{00000000-0005-0000-0000-000011000000}"/>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abSelected="1" zoomScaleNormal="100" zoomScaleSheetLayoutView="100" workbookViewId="0"/>
  </sheetViews>
  <sheetFormatPr defaultRowHeight="12.75"/>
  <cols>
    <col min="1" max="1" width="70.28515625" customWidth="1"/>
    <col min="2" max="2" width="42.140625" customWidth="1"/>
    <col min="3" max="3" width="28" customWidth="1"/>
    <col min="4" max="4" width="18.140625" customWidth="1"/>
    <col min="5" max="5" width="21.5703125" customWidth="1"/>
  </cols>
  <sheetData>
    <row r="1" spans="1:8">
      <c r="A1" s="24"/>
      <c r="B1" s="24"/>
      <c r="C1" s="24"/>
      <c r="D1" s="24"/>
      <c r="E1" s="24"/>
    </row>
    <row r="2" spans="1:8" ht="16.5">
      <c r="A2" s="130" t="s">
        <v>124</v>
      </c>
      <c r="B2" s="62"/>
      <c r="C2" s="62"/>
      <c r="D2" s="62"/>
      <c r="E2" s="62"/>
    </row>
    <row r="3" spans="1:8" ht="15">
      <c r="A3" s="62"/>
      <c r="B3" s="127" t="s">
        <v>125</v>
      </c>
      <c r="C3" s="126" t="s">
        <v>128</v>
      </c>
      <c r="D3" s="126" t="s">
        <v>22</v>
      </c>
      <c r="E3" s="126" t="s">
        <v>21</v>
      </c>
    </row>
    <row r="4" spans="1:8" ht="15">
      <c r="A4" s="63" t="s">
        <v>124</v>
      </c>
      <c r="B4" s="28" t="s">
        <v>660</v>
      </c>
      <c r="C4" s="28" t="s">
        <v>661</v>
      </c>
      <c r="D4" s="28" t="s">
        <v>662</v>
      </c>
      <c r="E4" s="28" t="s">
        <v>123</v>
      </c>
    </row>
    <row r="5" spans="1:8">
      <c r="A5" s="62"/>
      <c r="B5" s="62"/>
      <c r="C5" s="62"/>
      <c r="D5" s="62"/>
      <c r="E5" s="62"/>
    </row>
    <row r="6" spans="1:8" ht="16.5">
      <c r="A6" s="65" t="s">
        <v>16</v>
      </c>
      <c r="B6" s="62"/>
      <c r="C6" s="62"/>
      <c r="D6" s="62"/>
      <c r="E6" s="62"/>
    </row>
    <row r="7" spans="1:8" ht="15">
      <c r="A7" s="66" t="s">
        <v>17</v>
      </c>
      <c r="B7" s="217" t="s">
        <v>18</v>
      </c>
      <c r="C7" s="217"/>
      <c r="D7" s="217"/>
      <c r="E7" s="217"/>
    </row>
    <row r="8" spans="1:8" ht="30" customHeight="1">
      <c r="A8" s="70" t="s">
        <v>172</v>
      </c>
      <c r="B8" s="215" t="s">
        <v>161</v>
      </c>
      <c r="C8" s="215"/>
      <c r="D8" s="215"/>
      <c r="E8" s="215"/>
    </row>
    <row r="9" spans="1:8" ht="30" customHeight="1">
      <c r="A9" s="70" t="s">
        <v>38</v>
      </c>
      <c r="B9" s="215"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London Power Networks Licence area.</v>
      </c>
      <c r="C9" s="215"/>
      <c r="D9" s="215"/>
      <c r="E9" s="215"/>
    </row>
    <row r="10" spans="1:8" ht="30" customHeight="1">
      <c r="A10" s="70" t="s">
        <v>39</v>
      </c>
      <c r="B10" s="215" t="s">
        <v>20</v>
      </c>
      <c r="C10" s="215"/>
      <c r="D10" s="215"/>
      <c r="E10" s="215"/>
    </row>
    <row r="11" spans="1:8" ht="61.5" customHeight="1">
      <c r="A11" s="70" t="s">
        <v>40</v>
      </c>
      <c r="B11" s="215"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London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15"/>
      <c r="D11" s="215"/>
      <c r="E11" s="215"/>
      <c r="F11" s="212"/>
      <c r="G11" s="212"/>
      <c r="H11" s="212"/>
    </row>
    <row r="12" spans="1:8" ht="86.25" customHeight="1">
      <c r="A12" s="70" t="s">
        <v>29</v>
      </c>
      <c r="B12" s="215" t="s">
        <v>140</v>
      </c>
      <c r="C12" s="215"/>
      <c r="D12" s="215"/>
      <c r="E12" s="215"/>
    </row>
    <row r="13" spans="1:8" ht="45" customHeight="1">
      <c r="A13" s="70" t="s">
        <v>141</v>
      </c>
      <c r="B13" s="215"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London Power Networks Licence area.</v>
      </c>
      <c r="C13" s="215"/>
      <c r="D13" s="215"/>
      <c r="E13" s="215"/>
    </row>
    <row r="14" spans="1:8" ht="33.75" customHeight="1">
      <c r="A14" s="167" t="s">
        <v>472</v>
      </c>
      <c r="B14" s="215" t="s">
        <v>473</v>
      </c>
      <c r="C14" s="215"/>
      <c r="D14" s="215"/>
      <c r="E14" s="215"/>
    </row>
    <row r="15" spans="1:8" ht="29.25" customHeight="1">
      <c r="A15" s="70" t="s">
        <v>31</v>
      </c>
      <c r="B15" s="215" t="s">
        <v>686</v>
      </c>
      <c r="C15" s="215"/>
      <c r="D15" s="215"/>
      <c r="E15" s="215"/>
    </row>
    <row r="16" spans="1:8" ht="29.25" customHeight="1">
      <c r="A16" s="70" t="s">
        <v>640</v>
      </c>
      <c r="B16" s="215" t="s">
        <v>642</v>
      </c>
      <c r="C16" s="215"/>
      <c r="D16" s="215"/>
      <c r="E16" s="215"/>
    </row>
    <row r="17" spans="1:5" ht="30" customHeight="1">
      <c r="A17" s="70" t="s">
        <v>84</v>
      </c>
      <c r="B17" s="215" t="s">
        <v>83</v>
      </c>
      <c r="C17" s="215"/>
      <c r="D17" s="215"/>
      <c r="E17" s="215"/>
    </row>
    <row r="18" spans="1:5">
      <c r="A18" s="62"/>
      <c r="B18" s="62"/>
      <c r="C18" s="62"/>
      <c r="D18" s="62"/>
      <c r="E18" s="62"/>
    </row>
    <row r="19" spans="1:5" ht="15">
      <c r="A19" s="67" t="s">
        <v>27</v>
      </c>
      <c r="B19" s="62"/>
      <c r="C19" s="62"/>
      <c r="D19" s="62"/>
      <c r="E19" s="62"/>
    </row>
    <row r="20" spans="1:5" ht="15">
      <c r="A20" s="66"/>
      <c r="B20" s="216"/>
      <c r="C20" s="216"/>
      <c r="D20" s="216"/>
      <c r="E20" s="216"/>
    </row>
    <row r="21" spans="1:5" ht="32.25" customHeight="1">
      <c r="A21" s="213" t="s">
        <v>67</v>
      </c>
      <c r="B21" s="214"/>
      <c r="C21" s="214"/>
      <c r="D21" s="214"/>
      <c r="E21" s="214"/>
    </row>
    <row r="22" spans="1:5">
      <c r="A22" s="62"/>
      <c r="B22" s="62"/>
      <c r="C22" s="62"/>
      <c r="D22" s="62"/>
      <c r="E22" s="62"/>
    </row>
    <row r="23" spans="1:5" ht="15">
      <c r="A23" s="68" t="s">
        <v>28</v>
      </c>
      <c r="B23" s="62"/>
      <c r="C23" s="62"/>
      <c r="D23" s="62"/>
      <c r="E23" s="62"/>
    </row>
    <row r="24" spans="1:5" ht="15">
      <c r="A24" s="64"/>
      <c r="B24" s="216"/>
      <c r="C24" s="216"/>
      <c r="D24" s="216"/>
      <c r="E24" s="216"/>
    </row>
    <row r="25" spans="1:5" ht="28.5" customHeight="1">
      <c r="A25" s="213" t="s">
        <v>41</v>
      </c>
      <c r="B25" s="214"/>
      <c r="C25" s="214"/>
      <c r="D25" s="214"/>
      <c r="E25" s="214"/>
    </row>
    <row r="26" spans="1:5" ht="28.5" customHeight="1">
      <c r="A26" s="211" t="s">
        <v>122</v>
      </c>
      <c r="B26" s="211"/>
      <c r="C26" s="211"/>
      <c r="D26" s="211"/>
      <c r="E26" s="211"/>
    </row>
  </sheetData>
  <customSheetViews>
    <customSheetView guid="{5032A364-B81A-48DA-88DA-AB3B86B47EE9}">
      <selection activeCell="A12" sqref="A12"/>
      <pageMargins left="0.7" right="0.7" top="0.75" bottom="0.75" header="0.3" footer="0.3"/>
    </customSheetView>
  </customSheetViews>
  <mergeCells count="17">
    <mergeCell ref="B8:E8"/>
    <mergeCell ref="B9:E9"/>
    <mergeCell ref="B10:E10"/>
    <mergeCell ref="B11:E11"/>
    <mergeCell ref="B7:E7"/>
    <mergeCell ref="A26:E26"/>
    <mergeCell ref="F11:H11"/>
    <mergeCell ref="A21:E21"/>
    <mergeCell ref="A25:E25"/>
    <mergeCell ref="B12:E12"/>
    <mergeCell ref="B15:E15"/>
    <mergeCell ref="B13:E13"/>
    <mergeCell ref="B17:E17"/>
    <mergeCell ref="B20:E20"/>
    <mergeCell ref="B24:E24"/>
    <mergeCell ref="B14:E14"/>
    <mergeCell ref="B16:E16"/>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Residual Charging Band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5"/>
  <sheetViews>
    <sheetView zoomScale="70" zoomScaleNormal="70" zoomScaleSheetLayoutView="100" workbookViewId="0"/>
  </sheetViews>
  <sheetFormatPr defaultRowHeight="27.75" customHeight="1"/>
  <cols>
    <col min="1" max="1" width="49" style="2" bestFit="1" customWidth="1"/>
    <col min="2" max="2" width="17.5703125" style="3" customWidth="1"/>
    <col min="3" max="3" width="9.140625" style="2" customWidth="1"/>
    <col min="4" max="4" width="17.5703125" style="2" customWidth="1"/>
    <col min="5" max="7" width="17.5703125" style="3" customWidth="1"/>
    <col min="8" max="9" width="17.5703125" style="9" customWidth="1"/>
    <col min="10" max="10" width="17.5703125" style="5" customWidth="1"/>
    <col min="11" max="11" width="17.5703125" style="6" customWidth="1"/>
    <col min="12" max="12" width="1.42578125" style="4" customWidth="1"/>
    <col min="13" max="13" width="15.5703125" style="4" customWidth="1"/>
    <col min="14" max="18" width="15.5703125" style="2" customWidth="1"/>
    <col min="19" max="16384" width="9.140625" style="2"/>
  </cols>
  <sheetData>
    <row r="1" spans="1:14" ht="27.75" customHeight="1">
      <c r="A1" s="88" t="s">
        <v>19</v>
      </c>
      <c r="B1" s="219" t="s">
        <v>138</v>
      </c>
      <c r="C1" s="220"/>
      <c r="D1" s="220"/>
      <c r="E1" s="218"/>
      <c r="F1" s="218"/>
      <c r="G1" s="218"/>
      <c r="H1" s="218"/>
      <c r="I1" s="218"/>
      <c r="J1" s="218"/>
      <c r="K1" s="218"/>
      <c r="L1" s="52"/>
      <c r="M1" s="52"/>
      <c r="N1" s="52"/>
    </row>
    <row r="2" spans="1:14" ht="27" customHeight="1">
      <c r="A2" s="225" t="str">
        <f>Overview!B4&amp; " - Effective from "&amp;Overview!D4&amp;" - "&amp;Overview!E4&amp;" LV and HV charges"</f>
        <v>London Power Networks - Effective from 1 April 2024 - Final LV and HV charges</v>
      </c>
      <c r="B2" s="225"/>
      <c r="C2" s="225"/>
      <c r="D2" s="225"/>
      <c r="E2" s="225"/>
      <c r="F2" s="225"/>
      <c r="G2" s="225"/>
      <c r="H2" s="225"/>
      <c r="I2" s="225"/>
      <c r="J2" s="225"/>
      <c r="K2" s="225"/>
    </row>
    <row r="3" spans="1:14" s="72" customFormat="1" ht="15" customHeight="1">
      <c r="A3" s="77"/>
      <c r="B3" s="77"/>
      <c r="C3" s="77"/>
      <c r="D3" s="77"/>
      <c r="E3" s="77"/>
      <c r="F3" s="77"/>
      <c r="G3" s="77"/>
      <c r="H3" s="77"/>
      <c r="I3" s="77"/>
      <c r="J3" s="77"/>
      <c r="K3" s="77"/>
      <c r="L3" s="50"/>
      <c r="M3" s="50"/>
    </row>
    <row r="4" spans="1:14" ht="27" customHeight="1">
      <c r="A4" s="225" t="s">
        <v>155</v>
      </c>
      <c r="B4" s="225"/>
      <c r="C4" s="225"/>
      <c r="D4" s="225"/>
      <c r="E4" s="225"/>
      <c r="F4" s="77"/>
      <c r="G4" s="225" t="s">
        <v>156</v>
      </c>
      <c r="H4" s="225"/>
      <c r="I4" s="225"/>
      <c r="J4" s="225"/>
      <c r="K4" s="225"/>
    </row>
    <row r="5" spans="1:14" ht="28.5" customHeight="1">
      <c r="A5" s="71" t="s">
        <v>12</v>
      </c>
      <c r="B5" s="74" t="s">
        <v>57</v>
      </c>
      <c r="C5" s="226" t="s">
        <v>58</v>
      </c>
      <c r="D5" s="227"/>
      <c r="E5" s="73" t="s">
        <v>59</v>
      </c>
      <c r="F5" s="77"/>
      <c r="G5" s="229"/>
      <c r="H5" s="230"/>
      <c r="I5" s="75" t="s">
        <v>64</v>
      </c>
      <c r="J5" s="76" t="s">
        <v>65</v>
      </c>
      <c r="K5" s="73" t="s">
        <v>59</v>
      </c>
      <c r="L5" s="77"/>
    </row>
    <row r="6" spans="1:14" ht="65.25" customHeight="1">
      <c r="A6" s="187" t="s">
        <v>60</v>
      </c>
      <c r="B6" s="22" t="s">
        <v>663</v>
      </c>
      <c r="C6" s="228" t="s">
        <v>664</v>
      </c>
      <c r="D6" s="228"/>
      <c r="E6" s="180" t="s">
        <v>665</v>
      </c>
      <c r="F6" s="77"/>
      <c r="G6" s="231" t="s">
        <v>61</v>
      </c>
      <c r="H6" s="232"/>
      <c r="I6" s="22" t="s">
        <v>668</v>
      </c>
      <c r="J6" s="176" t="s">
        <v>669</v>
      </c>
      <c r="K6" s="180" t="s">
        <v>665</v>
      </c>
      <c r="L6" s="77"/>
    </row>
    <row r="7" spans="1:14" ht="65.25" customHeight="1">
      <c r="A7" s="187" t="s">
        <v>15</v>
      </c>
      <c r="B7" s="177"/>
      <c r="C7" s="233"/>
      <c r="D7" s="233"/>
      <c r="E7" s="176" t="s">
        <v>666</v>
      </c>
      <c r="F7" s="77"/>
      <c r="G7" s="231" t="s">
        <v>62</v>
      </c>
      <c r="H7" s="232"/>
      <c r="I7" s="22" t="s">
        <v>670</v>
      </c>
      <c r="J7" s="176" t="s">
        <v>671</v>
      </c>
      <c r="K7" s="180" t="s">
        <v>665</v>
      </c>
      <c r="L7" s="77"/>
    </row>
    <row r="8" spans="1:14" ht="65.25" customHeight="1">
      <c r="A8" s="186" t="s">
        <v>13</v>
      </c>
      <c r="B8" s="221" t="s">
        <v>14</v>
      </c>
      <c r="C8" s="222"/>
      <c r="D8" s="222"/>
      <c r="E8" s="223"/>
      <c r="F8" s="77"/>
      <c r="G8" s="231" t="s">
        <v>667</v>
      </c>
      <c r="H8" s="232"/>
      <c r="I8" s="177"/>
      <c r="J8" s="176" t="s">
        <v>672</v>
      </c>
      <c r="K8" s="180" t="s">
        <v>665</v>
      </c>
      <c r="L8" s="77"/>
    </row>
    <row r="9" spans="1:14" s="72" customFormat="1" ht="65.25" customHeight="1">
      <c r="F9" s="77"/>
      <c r="G9" s="231" t="s">
        <v>68</v>
      </c>
      <c r="H9" s="232"/>
      <c r="I9" s="177"/>
      <c r="J9" s="177"/>
      <c r="K9" s="176" t="s">
        <v>666</v>
      </c>
      <c r="L9" s="77"/>
      <c r="M9" s="50"/>
    </row>
    <row r="10" spans="1:14" s="72" customFormat="1" ht="27" customHeight="1">
      <c r="A10" s="77"/>
      <c r="B10" s="77"/>
      <c r="C10" s="77"/>
      <c r="D10" s="77"/>
      <c r="E10" s="77"/>
      <c r="F10" s="77"/>
      <c r="G10" s="224" t="s">
        <v>13</v>
      </c>
      <c r="H10" s="224"/>
      <c r="I10" s="221" t="s">
        <v>14</v>
      </c>
      <c r="J10" s="222"/>
      <c r="K10" s="223"/>
      <c r="L10" s="50"/>
      <c r="M10" s="50"/>
    </row>
    <row r="11" spans="1:14" s="72" customFormat="1" ht="12.75" customHeight="1">
      <c r="A11" s="77"/>
      <c r="B11" s="77"/>
      <c r="C11" s="77"/>
      <c r="D11" s="77"/>
      <c r="E11" s="77"/>
      <c r="F11" s="77"/>
      <c r="G11" s="77"/>
      <c r="H11" s="77"/>
      <c r="I11" s="77"/>
      <c r="J11" s="77"/>
      <c r="K11" s="77"/>
      <c r="L11" s="50"/>
      <c r="M11" s="50"/>
    </row>
    <row r="12" spans="1:14" ht="78.75" customHeight="1">
      <c r="A12" s="27" t="s">
        <v>129</v>
      </c>
      <c r="B12" s="15" t="s">
        <v>23</v>
      </c>
      <c r="C12" s="15" t="s">
        <v>24</v>
      </c>
      <c r="D12" s="55" t="s">
        <v>158</v>
      </c>
      <c r="E12" s="55" t="s">
        <v>160</v>
      </c>
      <c r="F12" s="55" t="s">
        <v>159</v>
      </c>
      <c r="G12" s="15" t="s">
        <v>25</v>
      </c>
      <c r="H12" s="15" t="s">
        <v>26</v>
      </c>
      <c r="I12" s="27" t="s">
        <v>131</v>
      </c>
      <c r="J12" s="15" t="s">
        <v>32</v>
      </c>
      <c r="K12" s="15" t="s">
        <v>0</v>
      </c>
    </row>
    <row r="13" spans="1:14" ht="32.25" customHeight="1">
      <c r="A13" s="17" t="s">
        <v>474</v>
      </c>
      <c r="B13" s="44">
        <v>1</v>
      </c>
      <c r="C13" s="173" t="s">
        <v>647</v>
      </c>
      <c r="D13" s="132">
        <v>10.692</v>
      </c>
      <c r="E13" s="133">
        <v>0.90800000000000003</v>
      </c>
      <c r="F13" s="134">
        <v>0.14499999999999999</v>
      </c>
      <c r="G13" s="45">
        <v>4.28</v>
      </c>
      <c r="H13" s="46"/>
      <c r="I13" s="46"/>
      <c r="J13" s="42"/>
      <c r="K13" s="43" t="s">
        <v>693</v>
      </c>
    </row>
    <row r="14" spans="1:14" ht="32.25" customHeight="1">
      <c r="A14" s="17" t="s">
        <v>475</v>
      </c>
      <c r="B14" s="44">
        <v>2</v>
      </c>
      <c r="C14" s="169">
        <v>2</v>
      </c>
      <c r="D14" s="132">
        <v>10.692</v>
      </c>
      <c r="E14" s="133">
        <v>0.90800000000000003</v>
      </c>
      <c r="F14" s="134">
        <v>0.14499999999999999</v>
      </c>
      <c r="G14" s="46"/>
      <c r="H14" s="46"/>
      <c r="I14" s="46"/>
      <c r="J14" s="42"/>
      <c r="K14" s="43">
        <v>911</v>
      </c>
    </row>
    <row r="15" spans="1:14" ht="32.25" customHeight="1">
      <c r="A15" s="17" t="s">
        <v>476</v>
      </c>
      <c r="B15" s="44">
        <v>199</v>
      </c>
      <c r="C15" s="169" t="s">
        <v>646</v>
      </c>
      <c r="D15" s="132">
        <v>8.1479999999999997</v>
      </c>
      <c r="E15" s="133">
        <v>0.69199999999999995</v>
      </c>
      <c r="F15" s="134">
        <v>0.11</v>
      </c>
      <c r="G15" s="45">
        <v>4.29</v>
      </c>
      <c r="H15" s="46"/>
      <c r="I15" s="46"/>
      <c r="J15" s="42"/>
      <c r="K15" s="43"/>
    </row>
    <row r="16" spans="1:14" ht="68.25" customHeight="1">
      <c r="A16" s="17" t="s">
        <v>477</v>
      </c>
      <c r="B16" s="44">
        <v>201</v>
      </c>
      <c r="C16" s="169" t="s">
        <v>646</v>
      </c>
      <c r="D16" s="132">
        <v>8.1479999999999997</v>
      </c>
      <c r="E16" s="133">
        <v>0.69199999999999995</v>
      </c>
      <c r="F16" s="134">
        <v>0.11</v>
      </c>
      <c r="G16" s="45">
        <v>4.3600000000000003</v>
      </c>
      <c r="H16" s="46"/>
      <c r="I16" s="46"/>
      <c r="J16" s="42"/>
      <c r="K16" s="43" t="s">
        <v>694</v>
      </c>
    </row>
    <row r="17" spans="1:11" ht="32.25" customHeight="1">
      <c r="A17" s="17" t="s">
        <v>478</v>
      </c>
      <c r="B17" s="44">
        <v>202</v>
      </c>
      <c r="C17" s="169" t="s">
        <v>646</v>
      </c>
      <c r="D17" s="132">
        <v>8.1479999999999997</v>
      </c>
      <c r="E17" s="133">
        <v>0.69199999999999995</v>
      </c>
      <c r="F17" s="134">
        <v>0.11</v>
      </c>
      <c r="G17" s="45">
        <v>4.67</v>
      </c>
      <c r="H17" s="46"/>
      <c r="I17" s="46"/>
      <c r="J17" s="42"/>
      <c r="K17" s="43"/>
    </row>
    <row r="18" spans="1:11" ht="32.25" customHeight="1">
      <c r="A18" s="17" t="s">
        <v>479</v>
      </c>
      <c r="B18" s="44">
        <v>203</v>
      </c>
      <c r="C18" s="169" t="s">
        <v>646</v>
      </c>
      <c r="D18" s="132">
        <v>8.1479999999999997</v>
      </c>
      <c r="E18" s="133">
        <v>0.69199999999999995</v>
      </c>
      <c r="F18" s="134">
        <v>0.11</v>
      </c>
      <c r="G18" s="45">
        <v>5.34</v>
      </c>
      <c r="H18" s="46"/>
      <c r="I18" s="46"/>
      <c r="J18" s="42"/>
      <c r="K18" s="43"/>
    </row>
    <row r="19" spans="1:11" ht="32.25" customHeight="1">
      <c r="A19" s="17" t="s">
        <v>480</v>
      </c>
      <c r="B19" s="44">
        <v>204</v>
      </c>
      <c r="C19" s="169" t="s">
        <v>646</v>
      </c>
      <c r="D19" s="132">
        <v>8.1479999999999997</v>
      </c>
      <c r="E19" s="133">
        <v>0.69199999999999995</v>
      </c>
      <c r="F19" s="134">
        <v>0.11</v>
      </c>
      <c r="G19" s="45">
        <v>7.82</v>
      </c>
      <c r="H19" s="46"/>
      <c r="I19" s="46"/>
      <c r="J19" s="42"/>
      <c r="K19" s="43"/>
    </row>
    <row r="20" spans="1:11" ht="32.25" customHeight="1">
      <c r="A20" s="17" t="s">
        <v>144</v>
      </c>
      <c r="B20" s="44">
        <v>200</v>
      </c>
      <c r="C20" s="169">
        <v>4</v>
      </c>
      <c r="D20" s="132">
        <v>8.1479999999999997</v>
      </c>
      <c r="E20" s="133">
        <v>0.69199999999999995</v>
      </c>
      <c r="F20" s="134">
        <v>0.11</v>
      </c>
      <c r="G20" s="46"/>
      <c r="H20" s="46"/>
      <c r="I20" s="46"/>
      <c r="J20" s="42"/>
      <c r="K20" s="43">
        <v>964</v>
      </c>
    </row>
    <row r="21" spans="1:11" ht="32.25" customHeight="1">
      <c r="A21" s="17" t="s">
        <v>481</v>
      </c>
      <c r="B21" s="43">
        <v>70</v>
      </c>
      <c r="C21" s="169">
        <v>0</v>
      </c>
      <c r="D21" s="132">
        <v>6.6180000000000003</v>
      </c>
      <c r="E21" s="133">
        <v>0.56399999999999995</v>
      </c>
      <c r="F21" s="134">
        <v>7.2999999999999995E-2</v>
      </c>
      <c r="G21" s="45">
        <v>12.33</v>
      </c>
      <c r="H21" s="45">
        <v>4.55</v>
      </c>
      <c r="I21" s="131">
        <v>6.91</v>
      </c>
      <c r="J21" s="41">
        <v>0.48899999999999999</v>
      </c>
      <c r="K21" s="43"/>
    </row>
    <row r="22" spans="1:11" ht="32.25" customHeight="1">
      <c r="A22" s="17" t="s">
        <v>482</v>
      </c>
      <c r="B22" s="43">
        <v>71</v>
      </c>
      <c r="C22" s="169">
        <v>0</v>
      </c>
      <c r="D22" s="132">
        <v>6.6180000000000003</v>
      </c>
      <c r="E22" s="133">
        <v>0.56399999999999995</v>
      </c>
      <c r="F22" s="134">
        <v>7.2999999999999995E-2</v>
      </c>
      <c r="G22" s="45">
        <v>18.47</v>
      </c>
      <c r="H22" s="45">
        <v>4.55</v>
      </c>
      <c r="I22" s="131">
        <v>6.91</v>
      </c>
      <c r="J22" s="41">
        <v>0.48899999999999999</v>
      </c>
      <c r="K22" s="43"/>
    </row>
    <row r="23" spans="1:11" ht="32.25" customHeight="1">
      <c r="A23" s="17" t="s">
        <v>483</v>
      </c>
      <c r="B23" s="43">
        <v>72</v>
      </c>
      <c r="C23" s="169">
        <v>0</v>
      </c>
      <c r="D23" s="132">
        <v>6.6180000000000003</v>
      </c>
      <c r="E23" s="133">
        <v>0.56399999999999995</v>
      </c>
      <c r="F23" s="134">
        <v>7.2999999999999995E-2</v>
      </c>
      <c r="G23" s="45">
        <v>21.39</v>
      </c>
      <c r="H23" s="45">
        <v>4.55</v>
      </c>
      <c r="I23" s="131">
        <v>6.91</v>
      </c>
      <c r="J23" s="41">
        <v>0.48899999999999999</v>
      </c>
      <c r="K23" s="43"/>
    </row>
    <row r="24" spans="1:11" ht="32.25" customHeight="1">
      <c r="A24" s="17" t="s">
        <v>484</v>
      </c>
      <c r="B24" s="43">
        <v>73</v>
      </c>
      <c r="C24" s="169">
        <v>0</v>
      </c>
      <c r="D24" s="132">
        <v>6.6180000000000003</v>
      </c>
      <c r="E24" s="133">
        <v>0.56399999999999995</v>
      </c>
      <c r="F24" s="134">
        <v>7.2999999999999995E-2</v>
      </c>
      <c r="G24" s="45">
        <v>28.37</v>
      </c>
      <c r="H24" s="45">
        <v>4.55</v>
      </c>
      <c r="I24" s="131">
        <v>6.91</v>
      </c>
      <c r="J24" s="41">
        <v>0.48899999999999999</v>
      </c>
      <c r="K24" s="43"/>
    </row>
    <row r="25" spans="1:11" ht="32.25" customHeight="1">
      <c r="A25" s="17" t="s">
        <v>485</v>
      </c>
      <c r="B25" s="43">
        <v>74</v>
      </c>
      <c r="C25" s="169">
        <v>0</v>
      </c>
      <c r="D25" s="132">
        <v>6.6180000000000003</v>
      </c>
      <c r="E25" s="133">
        <v>0.56399999999999995</v>
      </c>
      <c r="F25" s="134">
        <v>7.2999999999999995E-2</v>
      </c>
      <c r="G25" s="45">
        <v>54.92</v>
      </c>
      <c r="H25" s="45">
        <v>4.55</v>
      </c>
      <c r="I25" s="131">
        <v>6.91</v>
      </c>
      <c r="J25" s="41">
        <v>0.48899999999999999</v>
      </c>
      <c r="K25" s="43"/>
    </row>
    <row r="26" spans="1:11" ht="32.25" customHeight="1">
      <c r="A26" s="17" t="s">
        <v>486</v>
      </c>
      <c r="B26" s="43">
        <v>80</v>
      </c>
      <c r="C26" s="169">
        <v>0</v>
      </c>
      <c r="D26" s="132">
        <v>4.3840000000000003</v>
      </c>
      <c r="E26" s="133">
        <v>0.376</v>
      </c>
      <c r="F26" s="134">
        <v>1.9E-2</v>
      </c>
      <c r="G26" s="45">
        <v>10.41</v>
      </c>
      <c r="H26" s="45">
        <v>7.64</v>
      </c>
      <c r="I26" s="131">
        <v>8.64</v>
      </c>
      <c r="J26" s="41">
        <v>0.308</v>
      </c>
      <c r="K26" s="43"/>
    </row>
    <row r="27" spans="1:11" ht="32.25" customHeight="1">
      <c r="A27" s="17" t="s">
        <v>487</v>
      </c>
      <c r="B27" s="43">
        <v>81</v>
      </c>
      <c r="C27" s="169">
        <v>0</v>
      </c>
      <c r="D27" s="132">
        <v>4.3840000000000003</v>
      </c>
      <c r="E27" s="133">
        <v>0.376</v>
      </c>
      <c r="F27" s="134">
        <v>1.9E-2</v>
      </c>
      <c r="G27" s="45">
        <v>16.54</v>
      </c>
      <c r="H27" s="45">
        <v>7.64</v>
      </c>
      <c r="I27" s="131">
        <v>8.64</v>
      </c>
      <c r="J27" s="41">
        <v>0.308</v>
      </c>
      <c r="K27" s="43"/>
    </row>
    <row r="28" spans="1:11" ht="32.25" customHeight="1">
      <c r="A28" s="17" t="s">
        <v>488</v>
      </c>
      <c r="B28" s="43">
        <v>82</v>
      </c>
      <c r="C28" s="169">
        <v>0</v>
      </c>
      <c r="D28" s="132">
        <v>4.3840000000000003</v>
      </c>
      <c r="E28" s="133">
        <v>0.376</v>
      </c>
      <c r="F28" s="134">
        <v>1.9E-2</v>
      </c>
      <c r="G28" s="45">
        <v>19.46</v>
      </c>
      <c r="H28" s="45">
        <v>7.64</v>
      </c>
      <c r="I28" s="131">
        <v>8.64</v>
      </c>
      <c r="J28" s="41">
        <v>0.308</v>
      </c>
      <c r="K28" s="43"/>
    </row>
    <row r="29" spans="1:11" ht="32.25" customHeight="1">
      <c r="A29" s="17" t="s">
        <v>489</v>
      </c>
      <c r="B29" s="43">
        <v>83</v>
      </c>
      <c r="C29" s="169">
        <v>0</v>
      </c>
      <c r="D29" s="132">
        <v>4.3840000000000003</v>
      </c>
      <c r="E29" s="133">
        <v>0.376</v>
      </c>
      <c r="F29" s="134">
        <v>1.9E-2</v>
      </c>
      <c r="G29" s="45">
        <v>26.44</v>
      </c>
      <c r="H29" s="45">
        <v>7.64</v>
      </c>
      <c r="I29" s="131">
        <v>8.64</v>
      </c>
      <c r="J29" s="41">
        <v>0.308</v>
      </c>
      <c r="K29" s="43"/>
    </row>
    <row r="30" spans="1:11" ht="32.25" customHeight="1">
      <c r="A30" s="17" t="s">
        <v>490</v>
      </c>
      <c r="B30" s="43">
        <v>84</v>
      </c>
      <c r="C30" s="169">
        <v>0</v>
      </c>
      <c r="D30" s="132">
        <v>4.3840000000000003</v>
      </c>
      <c r="E30" s="133">
        <v>0.376</v>
      </c>
      <c r="F30" s="134">
        <v>1.9E-2</v>
      </c>
      <c r="G30" s="45">
        <v>53</v>
      </c>
      <c r="H30" s="45">
        <v>7.64</v>
      </c>
      <c r="I30" s="131">
        <v>8.64</v>
      </c>
      <c r="J30" s="41">
        <v>0.308</v>
      </c>
      <c r="K30" s="43"/>
    </row>
    <row r="31" spans="1:11" ht="32.25" customHeight="1">
      <c r="A31" s="17" t="s">
        <v>491</v>
      </c>
      <c r="B31" s="43">
        <v>90</v>
      </c>
      <c r="C31" s="169">
        <v>0</v>
      </c>
      <c r="D31" s="132">
        <v>3.3180000000000001</v>
      </c>
      <c r="E31" s="133">
        <v>0.28299999999999997</v>
      </c>
      <c r="F31" s="134">
        <v>1.2999999999999999E-2</v>
      </c>
      <c r="G31" s="45">
        <v>118.65</v>
      </c>
      <c r="H31" s="45">
        <v>7.86</v>
      </c>
      <c r="I31" s="131">
        <v>8.7799999999999994</v>
      </c>
      <c r="J31" s="41">
        <v>0.23499999999999999</v>
      </c>
      <c r="K31" s="43">
        <v>89</v>
      </c>
    </row>
    <row r="32" spans="1:11" ht="32.25" customHeight="1">
      <c r="A32" s="17" t="s">
        <v>492</v>
      </c>
      <c r="B32" s="43">
        <v>91</v>
      </c>
      <c r="C32" s="169">
        <v>0</v>
      </c>
      <c r="D32" s="132">
        <v>3.3180000000000001</v>
      </c>
      <c r="E32" s="133">
        <v>0.28299999999999997</v>
      </c>
      <c r="F32" s="134">
        <v>1.2999999999999999E-2</v>
      </c>
      <c r="G32" s="45">
        <v>154.32</v>
      </c>
      <c r="H32" s="45">
        <v>7.86</v>
      </c>
      <c r="I32" s="131">
        <v>8.7799999999999994</v>
      </c>
      <c r="J32" s="41">
        <v>0.23499999999999999</v>
      </c>
      <c r="K32" s="43"/>
    </row>
    <row r="33" spans="1:11" ht="32.25" customHeight="1">
      <c r="A33" s="17" t="s">
        <v>493</v>
      </c>
      <c r="B33" s="43">
        <v>92</v>
      </c>
      <c r="C33" s="169">
        <v>0</v>
      </c>
      <c r="D33" s="132">
        <v>3.3180000000000001</v>
      </c>
      <c r="E33" s="133">
        <v>0.28299999999999997</v>
      </c>
      <c r="F33" s="134">
        <v>1.2999999999999999E-2</v>
      </c>
      <c r="G33" s="45">
        <v>209.44</v>
      </c>
      <c r="H33" s="45">
        <v>7.86</v>
      </c>
      <c r="I33" s="131">
        <v>8.7799999999999994</v>
      </c>
      <c r="J33" s="41">
        <v>0.23499999999999999</v>
      </c>
      <c r="K33" s="43"/>
    </row>
    <row r="34" spans="1:11" ht="32.25" customHeight="1">
      <c r="A34" s="17" t="s">
        <v>494</v>
      </c>
      <c r="B34" s="43">
        <v>93</v>
      </c>
      <c r="C34" s="169">
        <v>0</v>
      </c>
      <c r="D34" s="132">
        <v>3.3180000000000001</v>
      </c>
      <c r="E34" s="133">
        <v>0.28299999999999997</v>
      </c>
      <c r="F34" s="134">
        <v>1.2999999999999999E-2</v>
      </c>
      <c r="G34" s="45">
        <v>267.72000000000003</v>
      </c>
      <c r="H34" s="45">
        <v>7.86</v>
      </c>
      <c r="I34" s="131">
        <v>8.7799999999999994</v>
      </c>
      <c r="J34" s="41">
        <v>0.23499999999999999</v>
      </c>
      <c r="K34" s="43"/>
    </row>
    <row r="35" spans="1:11" ht="32.25" customHeight="1">
      <c r="A35" s="17" t="s">
        <v>495</v>
      </c>
      <c r="B35" s="43">
        <v>94</v>
      </c>
      <c r="C35" s="169">
        <v>0</v>
      </c>
      <c r="D35" s="132">
        <v>3.3180000000000001</v>
      </c>
      <c r="E35" s="133">
        <v>0.28299999999999997</v>
      </c>
      <c r="F35" s="134">
        <v>1.2999999999999999E-2</v>
      </c>
      <c r="G35" s="45">
        <v>524.02</v>
      </c>
      <c r="H35" s="45">
        <v>7.86</v>
      </c>
      <c r="I35" s="131">
        <v>8.7799999999999994</v>
      </c>
      <c r="J35" s="41">
        <v>0.23499999999999999</v>
      </c>
      <c r="K35" s="43"/>
    </row>
    <row r="36" spans="1:11" ht="64.5" customHeight="1">
      <c r="A36" s="17" t="s">
        <v>145</v>
      </c>
      <c r="B36" s="43" t="s">
        <v>687</v>
      </c>
      <c r="C36" s="169" t="s">
        <v>417</v>
      </c>
      <c r="D36" s="135">
        <v>36.787999999999997</v>
      </c>
      <c r="E36" s="136">
        <v>2.6320000000000001</v>
      </c>
      <c r="F36" s="134">
        <v>1.087</v>
      </c>
      <c r="G36" s="46"/>
      <c r="H36" s="46"/>
      <c r="I36" s="46"/>
      <c r="J36" s="42"/>
      <c r="K36" s="43" t="s">
        <v>688</v>
      </c>
    </row>
    <row r="37" spans="1:11" ht="27.75" customHeight="1">
      <c r="A37" s="17" t="s">
        <v>146</v>
      </c>
      <c r="B37" s="44">
        <v>932</v>
      </c>
      <c r="C37" s="168">
        <v>0</v>
      </c>
      <c r="D37" s="132">
        <v>-6.4749999999999996</v>
      </c>
      <c r="E37" s="133">
        <v>-0.55000000000000004</v>
      </c>
      <c r="F37" s="134">
        <v>-8.7999999999999995E-2</v>
      </c>
      <c r="G37" s="45">
        <v>0</v>
      </c>
      <c r="H37" s="46"/>
      <c r="I37" s="46"/>
      <c r="J37" s="42"/>
      <c r="K37" s="43">
        <v>762</v>
      </c>
    </row>
    <row r="38" spans="1:11" ht="27.75" customHeight="1">
      <c r="A38" s="17" t="s">
        <v>147</v>
      </c>
      <c r="B38" s="43"/>
      <c r="C38" s="169">
        <v>0</v>
      </c>
      <c r="D38" s="132">
        <v>-5.6349999999999998</v>
      </c>
      <c r="E38" s="133">
        <v>-0.48</v>
      </c>
      <c r="F38" s="134">
        <v>-6.8000000000000005E-2</v>
      </c>
      <c r="G38" s="45">
        <v>0</v>
      </c>
      <c r="H38" s="46"/>
      <c r="I38" s="46"/>
      <c r="J38" s="42"/>
      <c r="K38" s="43"/>
    </row>
    <row r="39" spans="1:11" ht="27.75" customHeight="1">
      <c r="A39" s="17" t="s">
        <v>148</v>
      </c>
      <c r="B39" s="43">
        <v>980</v>
      </c>
      <c r="C39" s="169">
        <v>0</v>
      </c>
      <c r="D39" s="132">
        <v>-6.4749999999999996</v>
      </c>
      <c r="E39" s="133">
        <v>-0.55000000000000004</v>
      </c>
      <c r="F39" s="134">
        <v>-8.7999999999999995E-2</v>
      </c>
      <c r="G39" s="45">
        <v>0</v>
      </c>
      <c r="H39" s="46"/>
      <c r="I39" s="46"/>
      <c r="J39" s="41">
        <v>0.40300000000000002</v>
      </c>
      <c r="K39" s="43">
        <v>982</v>
      </c>
    </row>
    <row r="40" spans="1:11" ht="27.75" customHeight="1">
      <c r="A40" s="17" t="s">
        <v>149</v>
      </c>
      <c r="B40" s="43">
        <v>981</v>
      </c>
      <c r="C40" s="169">
        <v>0</v>
      </c>
      <c r="D40" s="132">
        <v>-6.4749999999999996</v>
      </c>
      <c r="E40" s="133">
        <v>-0.55000000000000004</v>
      </c>
      <c r="F40" s="134">
        <v>-8.7999999999999995E-2</v>
      </c>
      <c r="G40" s="45">
        <v>0</v>
      </c>
      <c r="H40" s="46"/>
      <c r="I40" s="46"/>
      <c r="J40" s="42"/>
      <c r="K40" s="43">
        <v>983</v>
      </c>
    </row>
    <row r="41" spans="1:11" ht="27.75" customHeight="1">
      <c r="A41" s="17" t="s">
        <v>150</v>
      </c>
      <c r="B41" s="43">
        <v>984</v>
      </c>
      <c r="C41" s="169">
        <v>0</v>
      </c>
      <c r="D41" s="132">
        <v>-5.6349999999999998</v>
      </c>
      <c r="E41" s="133">
        <v>-0.48</v>
      </c>
      <c r="F41" s="134">
        <v>-6.8000000000000005E-2</v>
      </c>
      <c r="G41" s="45">
        <v>0</v>
      </c>
      <c r="H41" s="46"/>
      <c r="I41" s="46"/>
      <c r="J41" s="41">
        <v>0.35099999999999998</v>
      </c>
      <c r="K41" s="43">
        <v>986</v>
      </c>
    </row>
    <row r="42" spans="1:11" ht="27.75" customHeight="1">
      <c r="A42" s="17" t="s">
        <v>151</v>
      </c>
      <c r="B42" s="43">
        <v>985</v>
      </c>
      <c r="C42" s="169">
        <v>0</v>
      </c>
      <c r="D42" s="132">
        <v>-5.6349999999999998</v>
      </c>
      <c r="E42" s="133">
        <v>-0.48</v>
      </c>
      <c r="F42" s="134">
        <v>-6.8000000000000005E-2</v>
      </c>
      <c r="G42" s="45">
        <v>0</v>
      </c>
      <c r="H42" s="46"/>
      <c r="I42" s="46"/>
      <c r="J42" s="42"/>
      <c r="K42" s="43">
        <v>987</v>
      </c>
    </row>
    <row r="43" spans="1:11" ht="27.75" customHeight="1">
      <c r="A43" s="17" t="s">
        <v>152</v>
      </c>
      <c r="B43" s="43">
        <v>988</v>
      </c>
      <c r="C43" s="169">
        <v>0</v>
      </c>
      <c r="D43" s="132">
        <v>-3.7869999999999999</v>
      </c>
      <c r="E43" s="133">
        <v>-0.32500000000000001</v>
      </c>
      <c r="F43" s="134">
        <v>-1.7000000000000001E-2</v>
      </c>
      <c r="G43" s="45">
        <v>8.9600000000000009</v>
      </c>
      <c r="H43" s="46"/>
      <c r="I43" s="46"/>
      <c r="J43" s="41">
        <v>0.308</v>
      </c>
      <c r="K43" s="43">
        <v>990</v>
      </c>
    </row>
    <row r="44" spans="1:11" ht="27.75" customHeight="1">
      <c r="A44" s="17" t="s">
        <v>153</v>
      </c>
      <c r="B44" s="43">
        <v>989</v>
      </c>
      <c r="C44" s="169">
        <v>0</v>
      </c>
      <c r="D44" s="132">
        <v>-3.7869999999999999</v>
      </c>
      <c r="E44" s="133">
        <v>-0.32500000000000001</v>
      </c>
      <c r="F44" s="134">
        <v>-1.7000000000000001E-2</v>
      </c>
      <c r="G44" s="45">
        <v>8.9600000000000009</v>
      </c>
      <c r="H44" s="46"/>
      <c r="I44" s="46"/>
      <c r="J44" s="42"/>
      <c r="K44" s="43">
        <v>991</v>
      </c>
    </row>
    <row r="45" spans="1:11" ht="27.75" customHeight="1">
      <c r="C45"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6">
    <mergeCell ref="E1:K1"/>
    <mergeCell ref="B1:D1"/>
    <mergeCell ref="I10:K10"/>
    <mergeCell ref="G10:H10"/>
    <mergeCell ref="A2:K2"/>
    <mergeCell ref="C5:D5"/>
    <mergeCell ref="C6:D6"/>
    <mergeCell ref="G5:H5"/>
    <mergeCell ref="G6:H6"/>
    <mergeCell ref="G4:K4"/>
    <mergeCell ref="A4:E4"/>
    <mergeCell ref="C7:D7"/>
    <mergeCell ref="B8:E8"/>
    <mergeCell ref="G9:H9"/>
    <mergeCell ref="G7:H7"/>
    <mergeCell ref="G8:H8"/>
  </mergeCells>
  <phoneticPr fontId="5"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2"/>
  <headerFooter scaleWithDoc="0">
    <oddHeader>&amp;L&amp;"Arial,Bold"
&amp;"Arial,Regular"Annex 1 -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58"/>
  <sheetViews>
    <sheetView zoomScale="85" zoomScaleNormal="85" zoomScaleSheetLayoutView="100" workbookViewId="0"/>
  </sheetViews>
  <sheetFormatPr defaultRowHeight="27.75" customHeight="1"/>
  <cols>
    <col min="1" max="1" width="14.5703125" style="53" customWidth="1"/>
    <col min="2" max="2" width="7.28515625" style="53" customWidth="1"/>
    <col min="3" max="3" width="14.7109375" style="53" customWidth="1"/>
    <col min="4" max="4" width="14.7109375" style="59" customWidth="1"/>
    <col min="5" max="5" width="7.140625" style="59" customWidth="1"/>
    <col min="6" max="6" width="14.7109375" style="59" customWidth="1"/>
    <col min="7" max="7" width="50.7109375" style="59" customWidth="1"/>
    <col min="8" max="8" width="14.7109375" style="59" customWidth="1"/>
    <col min="9" max="9" width="14.7109375" style="60" customWidth="1"/>
    <col min="10" max="11" width="14.7109375" style="61" customWidth="1"/>
    <col min="12" max="15" width="14.7109375" style="53" customWidth="1"/>
    <col min="16" max="17" width="15.5703125" style="53" customWidth="1"/>
    <col min="18" max="16384" width="9.140625" style="53"/>
  </cols>
  <sheetData>
    <row r="1" spans="1:16" ht="66.75" customHeight="1">
      <c r="A1" s="51" t="s">
        <v>19</v>
      </c>
      <c r="B1" s="51"/>
      <c r="C1" s="235" t="s">
        <v>126</v>
      </c>
      <c r="D1" s="235"/>
      <c r="E1" s="52"/>
      <c r="F1" s="238" t="s">
        <v>1295</v>
      </c>
      <c r="G1" s="238"/>
      <c r="H1" s="238"/>
      <c r="I1" s="238"/>
      <c r="J1" s="238"/>
      <c r="K1" s="238"/>
      <c r="L1" s="238"/>
      <c r="M1" s="238"/>
      <c r="N1" s="238"/>
      <c r="O1" s="238"/>
      <c r="P1" s="238"/>
    </row>
    <row r="2" spans="1:16" s="54" customFormat="1" ht="25.5" customHeight="1">
      <c r="A2" s="236" t="str">
        <f>Overview!B4&amp; " - Effective from "&amp;Overview!D4&amp;" - "&amp;Overview!E4&amp;" EDCM charges"</f>
        <v>London Power Networks - Effective from 1 April 2024 - Final EDCM charges</v>
      </c>
      <c r="B2" s="237"/>
      <c r="C2" s="237"/>
      <c r="D2" s="237"/>
      <c r="E2" s="237"/>
      <c r="F2" s="237"/>
      <c r="G2" s="237"/>
      <c r="H2" s="237"/>
      <c r="I2" s="237"/>
      <c r="J2" s="237"/>
      <c r="K2" s="237"/>
      <c r="L2" s="237"/>
      <c r="M2" s="237"/>
      <c r="N2" s="237"/>
      <c r="O2" s="237"/>
      <c r="P2" s="237"/>
    </row>
    <row r="3" spans="1:16" s="78" customFormat="1" ht="10.5" customHeight="1">
      <c r="A3" s="77"/>
      <c r="B3" s="77"/>
      <c r="C3" s="77"/>
      <c r="D3" s="77"/>
      <c r="E3" s="77"/>
      <c r="F3" s="77"/>
      <c r="G3" s="77"/>
      <c r="H3" s="77"/>
      <c r="I3" s="77"/>
      <c r="J3" s="77"/>
      <c r="K3" s="77"/>
      <c r="L3" s="77"/>
      <c r="M3" s="77"/>
      <c r="N3" s="77"/>
      <c r="O3" s="77"/>
    </row>
    <row r="4" spans="1:16" s="78" customFormat="1" ht="25.5" customHeight="1">
      <c r="A4" s="225" t="s">
        <v>66</v>
      </c>
      <c r="B4" s="225"/>
      <c r="C4" s="225"/>
      <c r="D4" s="225"/>
      <c r="E4" s="225"/>
      <c r="F4" s="225"/>
      <c r="G4" s="77"/>
      <c r="H4" s="77"/>
      <c r="I4" s="77"/>
      <c r="J4" s="77"/>
      <c r="K4" s="77"/>
      <c r="L4" s="77"/>
      <c r="M4" s="77"/>
      <c r="N4" s="77"/>
      <c r="O4" s="77"/>
    </row>
    <row r="5" spans="1:16" s="78" customFormat="1" ht="25.5" customHeight="1">
      <c r="A5" s="239" t="s">
        <v>12</v>
      </c>
      <c r="B5" s="240"/>
      <c r="C5" s="240"/>
      <c r="D5" s="234" t="s">
        <v>63</v>
      </c>
      <c r="E5" s="234"/>
      <c r="F5" s="234"/>
      <c r="G5" s="77"/>
      <c r="H5" s="77"/>
      <c r="I5" s="77"/>
      <c r="J5" s="77"/>
      <c r="K5" s="77"/>
      <c r="L5" s="77"/>
      <c r="M5" s="77"/>
      <c r="N5" s="77"/>
      <c r="O5" s="77"/>
    </row>
    <row r="6" spans="1:16" s="78" customFormat="1" ht="48" customHeight="1">
      <c r="A6" s="241" t="s">
        <v>61</v>
      </c>
      <c r="B6" s="241"/>
      <c r="C6" s="241"/>
      <c r="D6" s="228" t="s">
        <v>668</v>
      </c>
      <c r="E6" s="228"/>
      <c r="F6" s="228"/>
      <c r="G6" s="77"/>
      <c r="H6" s="77"/>
      <c r="I6" s="77"/>
      <c r="J6" s="77"/>
      <c r="K6" s="77"/>
      <c r="L6" s="77"/>
      <c r="M6" s="77"/>
      <c r="N6" s="77"/>
      <c r="O6" s="77"/>
    </row>
    <row r="7" spans="1:16" s="78" customFormat="1" ht="53.25" customHeight="1">
      <c r="A7" s="241" t="s">
        <v>62</v>
      </c>
      <c r="B7" s="241"/>
      <c r="C7" s="241"/>
      <c r="D7" s="228" t="s">
        <v>670</v>
      </c>
      <c r="E7" s="228"/>
      <c r="F7" s="228"/>
      <c r="G7" s="77"/>
      <c r="H7" s="77"/>
      <c r="I7" s="77"/>
      <c r="J7" s="77"/>
      <c r="K7" s="77"/>
      <c r="L7" s="77"/>
      <c r="M7" s="77"/>
      <c r="N7" s="77"/>
      <c r="O7" s="77"/>
    </row>
    <row r="8" spans="1:16" s="78" customFormat="1" ht="25.5" customHeight="1">
      <c r="A8" s="241" t="s">
        <v>13</v>
      </c>
      <c r="B8" s="241"/>
      <c r="C8" s="241"/>
      <c r="D8" s="228" t="s">
        <v>14</v>
      </c>
      <c r="E8" s="228"/>
      <c r="F8" s="228"/>
      <c r="G8" s="77"/>
      <c r="H8" s="77"/>
      <c r="I8" s="77"/>
      <c r="J8" s="77"/>
      <c r="K8" s="77"/>
      <c r="L8" s="77"/>
      <c r="M8" s="77"/>
      <c r="N8" s="77"/>
      <c r="O8" s="77"/>
    </row>
    <row r="9" spans="1:16" s="78" customFormat="1" ht="10.5" customHeight="1">
      <c r="A9" s="77"/>
      <c r="B9" s="77"/>
      <c r="C9" s="77"/>
      <c r="D9" s="77"/>
      <c r="E9" s="77"/>
      <c r="F9" s="77"/>
      <c r="G9" s="77"/>
      <c r="H9" s="77"/>
      <c r="I9" s="77"/>
      <c r="J9" s="77"/>
      <c r="K9" s="77"/>
      <c r="L9" s="77"/>
      <c r="M9" s="77"/>
      <c r="N9" s="77"/>
      <c r="O9" s="77"/>
    </row>
    <row r="10" spans="1:16" ht="63.75" customHeight="1">
      <c r="A10" s="55" t="s">
        <v>52</v>
      </c>
      <c r="B10" s="56" t="s">
        <v>35</v>
      </c>
      <c r="C10" s="55" t="s">
        <v>36</v>
      </c>
      <c r="D10" s="55" t="s">
        <v>54</v>
      </c>
      <c r="E10" s="56" t="s">
        <v>35</v>
      </c>
      <c r="F10" s="55" t="s">
        <v>37</v>
      </c>
      <c r="G10" s="57" t="s">
        <v>30</v>
      </c>
      <c r="H10" s="57" t="s">
        <v>659</v>
      </c>
      <c r="I10" s="58" t="s">
        <v>120</v>
      </c>
      <c r="J10" s="57" t="s">
        <v>55</v>
      </c>
      <c r="K10" s="57" t="s">
        <v>118</v>
      </c>
      <c r="L10" s="128" t="s">
        <v>132</v>
      </c>
      <c r="M10" s="58" t="s">
        <v>121</v>
      </c>
      <c r="N10" s="57" t="s">
        <v>56</v>
      </c>
      <c r="O10" s="57" t="s">
        <v>119</v>
      </c>
      <c r="P10" s="128" t="s">
        <v>133</v>
      </c>
    </row>
    <row r="11" spans="1:16" ht="30" customHeight="1">
      <c r="A11" s="47" t="s">
        <v>886</v>
      </c>
      <c r="B11" s="190">
        <v>854</v>
      </c>
      <c r="C11" s="191" t="s">
        <v>970</v>
      </c>
      <c r="D11" s="48"/>
      <c r="E11" s="190"/>
      <c r="F11" s="191"/>
      <c r="G11" s="192" t="s">
        <v>886</v>
      </c>
      <c r="H11" s="193">
        <v>2</v>
      </c>
      <c r="I11" s="194">
        <v>0.11899999999999999</v>
      </c>
      <c r="J11" s="195">
        <v>11326.24</v>
      </c>
      <c r="K11" s="195">
        <v>2.77</v>
      </c>
      <c r="L11" s="195">
        <v>2.77</v>
      </c>
      <c r="M11" s="196">
        <v>0</v>
      </c>
      <c r="N11" s="197">
        <v>0</v>
      </c>
      <c r="O11" s="197">
        <v>0</v>
      </c>
      <c r="P11" s="197">
        <v>0</v>
      </c>
    </row>
    <row r="12" spans="1:16" ht="30" customHeight="1">
      <c r="A12" s="47" t="s">
        <v>887</v>
      </c>
      <c r="B12" s="190">
        <v>810</v>
      </c>
      <c r="C12" s="191" t="s">
        <v>940</v>
      </c>
      <c r="D12" s="48"/>
      <c r="E12" s="190"/>
      <c r="F12" s="191" t="s">
        <v>941</v>
      </c>
      <c r="G12" s="192" t="s">
        <v>887</v>
      </c>
      <c r="H12" s="193">
        <v>2</v>
      </c>
      <c r="I12" s="194">
        <v>0.11600000000000001</v>
      </c>
      <c r="J12" s="195">
        <v>11326.24</v>
      </c>
      <c r="K12" s="195">
        <v>1.88</v>
      </c>
      <c r="L12" s="195">
        <v>1.88</v>
      </c>
      <c r="M12" s="196">
        <v>0</v>
      </c>
      <c r="N12" s="197">
        <v>0</v>
      </c>
      <c r="O12" s="197">
        <v>0</v>
      </c>
      <c r="P12" s="197">
        <v>0</v>
      </c>
    </row>
    <row r="13" spans="1:16" ht="30" customHeight="1">
      <c r="A13" s="47" t="s">
        <v>888</v>
      </c>
      <c r="B13" s="190">
        <v>811</v>
      </c>
      <c r="C13" s="191" t="s">
        <v>942</v>
      </c>
      <c r="D13" s="48"/>
      <c r="E13" s="190"/>
      <c r="F13" s="191" t="s">
        <v>941</v>
      </c>
      <c r="G13" s="192" t="s">
        <v>888</v>
      </c>
      <c r="H13" s="193">
        <v>3</v>
      </c>
      <c r="I13" s="194">
        <v>0.11</v>
      </c>
      <c r="J13" s="195">
        <v>23723.85</v>
      </c>
      <c r="K13" s="195">
        <v>2.2599999999999998</v>
      </c>
      <c r="L13" s="195">
        <v>2.2599999999999998</v>
      </c>
      <c r="M13" s="196">
        <v>0</v>
      </c>
      <c r="N13" s="197">
        <v>0</v>
      </c>
      <c r="O13" s="197">
        <v>0</v>
      </c>
      <c r="P13" s="197">
        <v>0</v>
      </c>
    </row>
    <row r="14" spans="1:16" ht="30" customHeight="1">
      <c r="A14" s="47" t="s">
        <v>889</v>
      </c>
      <c r="B14" s="190">
        <v>820</v>
      </c>
      <c r="C14" s="191" t="s">
        <v>943</v>
      </c>
      <c r="D14" s="48"/>
      <c r="E14" s="190"/>
      <c r="F14" s="191" t="s">
        <v>941</v>
      </c>
      <c r="G14" s="192" t="s">
        <v>889</v>
      </c>
      <c r="H14" s="193">
        <v>2</v>
      </c>
      <c r="I14" s="194">
        <v>0.125</v>
      </c>
      <c r="J14" s="195">
        <v>11018.84</v>
      </c>
      <c r="K14" s="195">
        <v>2.36</v>
      </c>
      <c r="L14" s="195">
        <v>2.36</v>
      </c>
      <c r="M14" s="196">
        <v>0</v>
      </c>
      <c r="N14" s="197">
        <v>0</v>
      </c>
      <c r="O14" s="197">
        <v>0</v>
      </c>
      <c r="P14" s="197">
        <v>0</v>
      </c>
    </row>
    <row r="15" spans="1:16" ht="30" customHeight="1">
      <c r="A15" s="47" t="s">
        <v>890</v>
      </c>
      <c r="B15" s="190">
        <v>821</v>
      </c>
      <c r="C15" s="191" t="s">
        <v>944</v>
      </c>
      <c r="D15" s="48"/>
      <c r="E15" s="190"/>
      <c r="F15" s="191" t="s">
        <v>941</v>
      </c>
      <c r="G15" s="192" t="s">
        <v>890</v>
      </c>
      <c r="H15" s="193">
        <v>1</v>
      </c>
      <c r="I15" s="194">
        <v>0.112</v>
      </c>
      <c r="J15" s="195">
        <v>2445.1</v>
      </c>
      <c r="K15" s="195">
        <v>1.55</v>
      </c>
      <c r="L15" s="195">
        <v>1.55</v>
      </c>
      <c r="M15" s="196">
        <v>0</v>
      </c>
      <c r="N15" s="197">
        <v>0</v>
      </c>
      <c r="O15" s="197">
        <v>0</v>
      </c>
      <c r="P15" s="197">
        <v>0</v>
      </c>
    </row>
    <row r="16" spans="1:16" ht="30" customHeight="1">
      <c r="A16" s="47" t="s">
        <v>891</v>
      </c>
      <c r="B16" s="190">
        <v>805</v>
      </c>
      <c r="C16" s="191" t="s">
        <v>945</v>
      </c>
      <c r="D16" s="48"/>
      <c r="E16" s="190"/>
      <c r="F16" s="191" t="s">
        <v>941</v>
      </c>
      <c r="G16" s="192" t="s">
        <v>891</v>
      </c>
      <c r="H16" s="193">
        <v>2</v>
      </c>
      <c r="I16" s="194">
        <v>0.115</v>
      </c>
      <c r="J16" s="195">
        <v>11018.84</v>
      </c>
      <c r="K16" s="195">
        <v>2.97</v>
      </c>
      <c r="L16" s="195">
        <v>2.97</v>
      </c>
      <c r="M16" s="196">
        <v>0</v>
      </c>
      <c r="N16" s="197">
        <v>0</v>
      </c>
      <c r="O16" s="197">
        <v>0</v>
      </c>
      <c r="P16" s="197">
        <v>0</v>
      </c>
    </row>
    <row r="17" spans="1:16" ht="30" customHeight="1">
      <c r="A17" s="47" t="s">
        <v>892</v>
      </c>
      <c r="B17" s="190">
        <v>829</v>
      </c>
      <c r="C17" s="191" t="s">
        <v>946</v>
      </c>
      <c r="D17" s="48"/>
      <c r="E17" s="190"/>
      <c r="F17" s="191" t="s">
        <v>941</v>
      </c>
      <c r="G17" s="192" t="s">
        <v>892</v>
      </c>
      <c r="H17" s="193">
        <v>2</v>
      </c>
      <c r="I17" s="194">
        <v>0.115</v>
      </c>
      <c r="J17" s="195">
        <v>11326.24</v>
      </c>
      <c r="K17" s="195">
        <v>2.39</v>
      </c>
      <c r="L17" s="195">
        <v>2.39</v>
      </c>
      <c r="M17" s="196">
        <v>0</v>
      </c>
      <c r="N17" s="197">
        <v>0</v>
      </c>
      <c r="O17" s="197">
        <v>0</v>
      </c>
      <c r="P17" s="197">
        <v>0</v>
      </c>
    </row>
    <row r="18" spans="1:16" ht="15" customHeight="1">
      <c r="A18" s="47" t="s">
        <v>893</v>
      </c>
      <c r="B18" s="190"/>
      <c r="C18" s="191" t="s">
        <v>934</v>
      </c>
      <c r="D18" s="48"/>
      <c r="E18" s="190"/>
      <c r="F18" s="191" t="s">
        <v>941</v>
      </c>
      <c r="G18" s="192" t="s">
        <v>893</v>
      </c>
      <c r="H18" s="193">
        <v>4</v>
      </c>
      <c r="I18" s="194">
        <v>0</v>
      </c>
      <c r="J18" s="195">
        <v>62395.63</v>
      </c>
      <c r="K18" s="195">
        <v>5.1100000000000003</v>
      </c>
      <c r="L18" s="195">
        <v>5.1100000000000003</v>
      </c>
      <c r="M18" s="196">
        <v>0</v>
      </c>
      <c r="N18" s="197">
        <v>0</v>
      </c>
      <c r="O18" s="197">
        <v>0</v>
      </c>
      <c r="P18" s="197">
        <v>0</v>
      </c>
    </row>
    <row r="19" spans="1:16" ht="30" customHeight="1">
      <c r="A19" s="47" t="s">
        <v>894</v>
      </c>
      <c r="B19" s="190">
        <v>812</v>
      </c>
      <c r="C19" s="191" t="s">
        <v>947</v>
      </c>
      <c r="D19" s="48"/>
      <c r="E19" s="190"/>
      <c r="F19" s="191" t="s">
        <v>941</v>
      </c>
      <c r="G19" s="192" t="s">
        <v>894</v>
      </c>
      <c r="H19" s="193">
        <v>4</v>
      </c>
      <c r="I19" s="194">
        <v>1.2E-2</v>
      </c>
      <c r="J19" s="195">
        <v>74054.539999999994</v>
      </c>
      <c r="K19" s="195">
        <v>1.27</v>
      </c>
      <c r="L19" s="195">
        <v>1.27</v>
      </c>
      <c r="M19" s="196">
        <v>0</v>
      </c>
      <c r="N19" s="197">
        <v>0</v>
      </c>
      <c r="O19" s="197">
        <v>0</v>
      </c>
      <c r="P19" s="197">
        <v>0</v>
      </c>
    </row>
    <row r="20" spans="1:16" ht="15" customHeight="1">
      <c r="A20" s="47" t="s">
        <v>895</v>
      </c>
      <c r="B20" s="190"/>
      <c r="C20" s="191" t="s">
        <v>935</v>
      </c>
      <c r="D20" s="48"/>
      <c r="E20" s="190"/>
      <c r="F20" s="191" t="s">
        <v>941</v>
      </c>
      <c r="G20" s="192" t="s">
        <v>895</v>
      </c>
      <c r="H20" s="193">
        <v>2</v>
      </c>
      <c r="I20" s="194">
        <v>0.23200000000000001</v>
      </c>
      <c r="J20" s="195">
        <v>10711.44</v>
      </c>
      <c r="K20" s="195">
        <v>6.9</v>
      </c>
      <c r="L20" s="195">
        <v>6.9</v>
      </c>
      <c r="M20" s="196">
        <v>0</v>
      </c>
      <c r="N20" s="197">
        <v>0</v>
      </c>
      <c r="O20" s="197">
        <v>0</v>
      </c>
      <c r="P20" s="197">
        <v>0</v>
      </c>
    </row>
    <row r="21" spans="1:16" ht="15" customHeight="1">
      <c r="A21" s="47" t="s">
        <v>896</v>
      </c>
      <c r="B21" s="190"/>
      <c r="C21" s="191" t="s">
        <v>935</v>
      </c>
      <c r="D21" s="48"/>
      <c r="E21" s="190"/>
      <c r="F21" s="191" t="s">
        <v>941</v>
      </c>
      <c r="G21" s="192" t="s">
        <v>896</v>
      </c>
      <c r="H21" s="193">
        <v>3</v>
      </c>
      <c r="I21" s="194">
        <v>0.32</v>
      </c>
      <c r="J21" s="195">
        <v>23109.06</v>
      </c>
      <c r="K21" s="195">
        <v>5.18</v>
      </c>
      <c r="L21" s="195">
        <v>5.18</v>
      </c>
      <c r="M21" s="196">
        <v>0</v>
      </c>
      <c r="N21" s="197">
        <v>0</v>
      </c>
      <c r="O21" s="197">
        <v>0</v>
      </c>
      <c r="P21" s="197">
        <v>0</v>
      </c>
    </row>
    <row r="22" spans="1:16" ht="15" customHeight="1">
      <c r="A22" s="47" t="s">
        <v>897</v>
      </c>
      <c r="B22" s="190"/>
      <c r="C22" s="191" t="s">
        <v>936</v>
      </c>
      <c r="D22" s="48"/>
      <c r="E22" s="190"/>
      <c r="F22" s="191" t="s">
        <v>941</v>
      </c>
      <c r="G22" s="192" t="s">
        <v>897</v>
      </c>
      <c r="H22" s="193">
        <v>4</v>
      </c>
      <c r="I22" s="194">
        <v>1.2E-2</v>
      </c>
      <c r="J22" s="195">
        <v>62395.63</v>
      </c>
      <c r="K22" s="195">
        <v>3.8</v>
      </c>
      <c r="L22" s="195">
        <v>3.8</v>
      </c>
      <c r="M22" s="196">
        <v>0</v>
      </c>
      <c r="N22" s="197">
        <v>0</v>
      </c>
      <c r="O22" s="197">
        <v>0</v>
      </c>
      <c r="P22" s="197">
        <v>0</v>
      </c>
    </row>
    <row r="23" spans="1:16" ht="30" customHeight="1">
      <c r="A23" s="47" t="s">
        <v>898</v>
      </c>
      <c r="B23" s="190">
        <v>813</v>
      </c>
      <c r="C23" s="191" t="s">
        <v>948</v>
      </c>
      <c r="D23" s="48"/>
      <c r="E23" s="190"/>
      <c r="F23" s="191" t="s">
        <v>941</v>
      </c>
      <c r="G23" s="192" t="s">
        <v>898</v>
      </c>
      <c r="H23" s="193">
        <v>2</v>
      </c>
      <c r="I23" s="194">
        <v>0.114</v>
      </c>
      <c r="J23" s="195">
        <v>11326.24</v>
      </c>
      <c r="K23" s="195">
        <v>1.86</v>
      </c>
      <c r="L23" s="195">
        <v>1.86</v>
      </c>
      <c r="M23" s="196">
        <v>0</v>
      </c>
      <c r="N23" s="197">
        <v>0</v>
      </c>
      <c r="O23" s="197">
        <v>0</v>
      </c>
      <c r="P23" s="197">
        <v>0</v>
      </c>
    </row>
    <row r="24" spans="1:16" ht="30" customHeight="1">
      <c r="A24" s="47" t="s">
        <v>899</v>
      </c>
      <c r="B24" s="190">
        <v>800</v>
      </c>
      <c r="C24" s="191" t="s">
        <v>949</v>
      </c>
      <c r="D24" s="48"/>
      <c r="E24" s="190"/>
      <c r="F24" s="191" t="s">
        <v>941</v>
      </c>
      <c r="G24" s="192" t="s">
        <v>899</v>
      </c>
      <c r="H24" s="193">
        <v>2</v>
      </c>
      <c r="I24" s="194">
        <v>0.113</v>
      </c>
      <c r="J24" s="195">
        <v>11326.24</v>
      </c>
      <c r="K24" s="195">
        <v>2.69</v>
      </c>
      <c r="L24" s="195">
        <v>2.69</v>
      </c>
      <c r="M24" s="196">
        <v>0</v>
      </c>
      <c r="N24" s="197">
        <v>0</v>
      </c>
      <c r="O24" s="197">
        <v>0</v>
      </c>
      <c r="P24" s="197">
        <v>0</v>
      </c>
    </row>
    <row r="25" spans="1:16" ht="60" customHeight="1">
      <c r="A25" s="47" t="s">
        <v>900</v>
      </c>
      <c r="B25" s="190">
        <v>843</v>
      </c>
      <c r="C25" s="191" t="s">
        <v>950</v>
      </c>
      <c r="D25" s="48"/>
      <c r="E25" s="190"/>
      <c r="F25" s="191" t="s">
        <v>941</v>
      </c>
      <c r="G25" s="192" t="s">
        <v>900</v>
      </c>
      <c r="H25" s="193">
        <v>4</v>
      </c>
      <c r="I25" s="194">
        <v>0</v>
      </c>
      <c r="J25" s="195">
        <v>74229.64</v>
      </c>
      <c r="K25" s="195">
        <v>2.3199999999999998</v>
      </c>
      <c r="L25" s="195">
        <v>2.3199999999999998</v>
      </c>
      <c r="M25" s="196">
        <v>0</v>
      </c>
      <c r="N25" s="197">
        <v>0</v>
      </c>
      <c r="O25" s="197">
        <v>0</v>
      </c>
      <c r="P25" s="197">
        <v>0</v>
      </c>
    </row>
    <row r="26" spans="1:16" ht="15" customHeight="1">
      <c r="A26" s="47" t="s">
        <v>901</v>
      </c>
      <c r="B26" s="190"/>
      <c r="C26" s="191" t="s">
        <v>937</v>
      </c>
      <c r="D26" s="48"/>
      <c r="E26" s="190"/>
      <c r="F26" s="191" t="s">
        <v>941</v>
      </c>
      <c r="G26" s="192" t="s">
        <v>901</v>
      </c>
      <c r="H26" s="193">
        <v>2</v>
      </c>
      <c r="I26" s="194">
        <v>0</v>
      </c>
      <c r="J26" s="195">
        <v>10711.44</v>
      </c>
      <c r="K26" s="195">
        <v>3.12</v>
      </c>
      <c r="L26" s="195">
        <v>3.12</v>
      </c>
      <c r="M26" s="196">
        <v>0</v>
      </c>
      <c r="N26" s="197">
        <v>0</v>
      </c>
      <c r="O26" s="197">
        <v>0</v>
      </c>
      <c r="P26" s="197">
        <v>0</v>
      </c>
    </row>
    <row r="27" spans="1:16" ht="30" customHeight="1">
      <c r="A27" s="47" t="s">
        <v>902</v>
      </c>
      <c r="B27" s="190">
        <v>808</v>
      </c>
      <c r="C27" s="191" t="s">
        <v>951</v>
      </c>
      <c r="D27" s="48"/>
      <c r="E27" s="190"/>
      <c r="F27" s="191" t="s">
        <v>941</v>
      </c>
      <c r="G27" s="192" t="s">
        <v>902</v>
      </c>
      <c r="H27" s="193">
        <v>2</v>
      </c>
      <c r="I27" s="194">
        <v>0.113</v>
      </c>
      <c r="J27" s="195">
        <v>11326.24</v>
      </c>
      <c r="K27" s="195">
        <v>2.2200000000000002</v>
      </c>
      <c r="L27" s="195">
        <v>2.2200000000000002</v>
      </c>
      <c r="M27" s="196">
        <v>0</v>
      </c>
      <c r="N27" s="197">
        <v>0</v>
      </c>
      <c r="O27" s="197">
        <v>0</v>
      </c>
      <c r="P27" s="197">
        <v>0</v>
      </c>
    </row>
    <row r="28" spans="1:16" ht="30" customHeight="1">
      <c r="A28" s="47" t="s">
        <v>903</v>
      </c>
      <c r="B28" s="190">
        <v>814</v>
      </c>
      <c r="C28" s="191" t="s">
        <v>952</v>
      </c>
      <c r="D28" s="48"/>
      <c r="E28" s="190"/>
      <c r="F28" s="191" t="s">
        <v>941</v>
      </c>
      <c r="G28" s="192" t="s">
        <v>903</v>
      </c>
      <c r="H28" s="193">
        <v>2</v>
      </c>
      <c r="I28" s="194">
        <v>0.115</v>
      </c>
      <c r="J28" s="195">
        <v>11326.24</v>
      </c>
      <c r="K28" s="195">
        <v>2.12</v>
      </c>
      <c r="L28" s="195">
        <v>2.12</v>
      </c>
      <c r="M28" s="196">
        <v>0</v>
      </c>
      <c r="N28" s="197">
        <v>0</v>
      </c>
      <c r="O28" s="197">
        <v>0</v>
      </c>
      <c r="P28" s="197">
        <v>0</v>
      </c>
    </row>
    <row r="29" spans="1:16" ht="30" customHeight="1">
      <c r="A29" s="47" t="s">
        <v>904</v>
      </c>
      <c r="B29" s="190">
        <v>816</v>
      </c>
      <c r="C29" s="191" t="s">
        <v>953</v>
      </c>
      <c r="D29" s="48"/>
      <c r="E29" s="190"/>
      <c r="F29" s="191" t="s">
        <v>941</v>
      </c>
      <c r="G29" s="192" t="s">
        <v>904</v>
      </c>
      <c r="H29" s="193">
        <v>1</v>
      </c>
      <c r="I29" s="194">
        <v>0.11899999999999999</v>
      </c>
      <c r="J29" s="195">
        <v>3025.65</v>
      </c>
      <c r="K29" s="195">
        <v>3.07</v>
      </c>
      <c r="L29" s="195">
        <v>3.07</v>
      </c>
      <c r="M29" s="196">
        <v>0</v>
      </c>
      <c r="N29" s="197">
        <v>0</v>
      </c>
      <c r="O29" s="197">
        <v>0</v>
      </c>
      <c r="P29" s="197">
        <v>0</v>
      </c>
    </row>
    <row r="30" spans="1:16" ht="30" customHeight="1">
      <c r="A30" s="47" t="s">
        <v>905</v>
      </c>
      <c r="B30" s="190">
        <v>816</v>
      </c>
      <c r="C30" s="191" t="s">
        <v>954</v>
      </c>
      <c r="D30" s="48"/>
      <c r="E30" s="190"/>
      <c r="F30" s="191" t="s">
        <v>941</v>
      </c>
      <c r="G30" s="192" t="s">
        <v>905</v>
      </c>
      <c r="H30" s="193">
        <v>2</v>
      </c>
      <c r="I30" s="194">
        <v>0.11899999999999999</v>
      </c>
      <c r="J30" s="195">
        <v>11599.38</v>
      </c>
      <c r="K30" s="195">
        <v>1.4</v>
      </c>
      <c r="L30" s="195">
        <v>1.4</v>
      </c>
      <c r="M30" s="196">
        <v>0</v>
      </c>
      <c r="N30" s="197">
        <v>0</v>
      </c>
      <c r="O30" s="197">
        <v>0</v>
      </c>
      <c r="P30" s="197">
        <v>0</v>
      </c>
    </row>
    <row r="31" spans="1:16" ht="15" customHeight="1">
      <c r="A31" s="47" t="s">
        <v>906</v>
      </c>
      <c r="B31" s="190"/>
      <c r="C31" s="191" t="s">
        <v>938</v>
      </c>
      <c r="D31" s="48"/>
      <c r="E31" s="190"/>
      <c r="F31" s="191" t="s">
        <v>941</v>
      </c>
      <c r="G31" s="192" t="s">
        <v>906</v>
      </c>
      <c r="H31" s="193">
        <v>2</v>
      </c>
      <c r="I31" s="194">
        <v>0</v>
      </c>
      <c r="J31" s="195">
        <v>11032.9</v>
      </c>
      <c r="K31" s="195">
        <v>2.5099999999999998</v>
      </c>
      <c r="L31" s="195">
        <v>2.5099999999999998</v>
      </c>
      <c r="M31" s="196">
        <v>0</v>
      </c>
      <c r="N31" s="197">
        <v>0</v>
      </c>
      <c r="O31" s="197">
        <v>0</v>
      </c>
      <c r="P31" s="197">
        <v>0</v>
      </c>
    </row>
    <row r="32" spans="1:16" ht="30" customHeight="1">
      <c r="A32" s="47" t="s">
        <v>907</v>
      </c>
      <c r="B32" s="190">
        <v>818</v>
      </c>
      <c r="C32" s="191" t="s">
        <v>955</v>
      </c>
      <c r="D32" s="48"/>
      <c r="E32" s="190"/>
      <c r="F32" s="191" t="s">
        <v>941</v>
      </c>
      <c r="G32" s="192" t="s">
        <v>907</v>
      </c>
      <c r="H32" s="193">
        <v>4</v>
      </c>
      <c r="I32" s="194">
        <v>2E-3</v>
      </c>
      <c r="J32" s="195">
        <v>72769.600000000006</v>
      </c>
      <c r="K32" s="195">
        <v>1.46</v>
      </c>
      <c r="L32" s="195">
        <v>1.46</v>
      </c>
      <c r="M32" s="196">
        <v>0</v>
      </c>
      <c r="N32" s="197">
        <v>0</v>
      </c>
      <c r="O32" s="197">
        <v>0</v>
      </c>
      <c r="P32" s="197">
        <v>0</v>
      </c>
    </row>
    <row r="33" spans="1:16" ht="60" customHeight="1">
      <c r="A33" s="47" t="s">
        <v>908</v>
      </c>
      <c r="B33" s="190">
        <v>801</v>
      </c>
      <c r="C33" s="191" t="s">
        <v>956</v>
      </c>
      <c r="D33" s="48"/>
      <c r="E33" s="190"/>
      <c r="F33" s="191" t="s">
        <v>941</v>
      </c>
      <c r="G33" s="192" t="s">
        <v>908</v>
      </c>
      <c r="H33" s="193">
        <v>4</v>
      </c>
      <c r="I33" s="194">
        <v>4.0000000000000001E-3</v>
      </c>
      <c r="J33" s="195">
        <v>73737.3</v>
      </c>
      <c r="K33" s="195">
        <v>1.5</v>
      </c>
      <c r="L33" s="195">
        <v>1.5</v>
      </c>
      <c r="M33" s="196">
        <v>0</v>
      </c>
      <c r="N33" s="197">
        <v>0</v>
      </c>
      <c r="O33" s="197">
        <v>0</v>
      </c>
      <c r="P33" s="197">
        <v>0</v>
      </c>
    </row>
    <row r="34" spans="1:16" ht="15" customHeight="1">
      <c r="A34" s="47" t="s">
        <v>909</v>
      </c>
      <c r="B34" s="190">
        <v>804</v>
      </c>
      <c r="C34" s="191">
        <v>1200060323191</v>
      </c>
      <c r="D34" s="48"/>
      <c r="E34" s="190"/>
      <c r="F34" s="191" t="s">
        <v>941</v>
      </c>
      <c r="G34" s="192" t="s">
        <v>909</v>
      </c>
      <c r="H34" s="193">
        <v>4</v>
      </c>
      <c r="I34" s="194">
        <v>6.4000000000000001E-2</v>
      </c>
      <c r="J34" s="195">
        <v>72622.27</v>
      </c>
      <c r="K34" s="195">
        <v>0.68</v>
      </c>
      <c r="L34" s="195">
        <v>0.68</v>
      </c>
      <c r="M34" s="196">
        <v>0</v>
      </c>
      <c r="N34" s="197">
        <v>0</v>
      </c>
      <c r="O34" s="197">
        <v>0</v>
      </c>
      <c r="P34" s="197">
        <v>0</v>
      </c>
    </row>
    <row r="35" spans="1:16" ht="30" customHeight="1">
      <c r="A35" s="47" t="s">
        <v>910</v>
      </c>
      <c r="B35" s="190">
        <v>838</v>
      </c>
      <c r="C35" s="191" t="s">
        <v>957</v>
      </c>
      <c r="D35" s="48"/>
      <c r="E35" s="190"/>
      <c r="F35" s="191" t="s">
        <v>941</v>
      </c>
      <c r="G35" s="192" t="s">
        <v>910</v>
      </c>
      <c r="H35" s="193">
        <v>4</v>
      </c>
      <c r="I35" s="194">
        <v>0</v>
      </c>
      <c r="J35" s="195">
        <v>113242.67</v>
      </c>
      <c r="K35" s="195">
        <v>2.77</v>
      </c>
      <c r="L35" s="195">
        <v>2.77</v>
      </c>
      <c r="M35" s="196">
        <v>0</v>
      </c>
      <c r="N35" s="197">
        <v>0</v>
      </c>
      <c r="O35" s="197">
        <v>0</v>
      </c>
      <c r="P35" s="197">
        <v>0</v>
      </c>
    </row>
    <row r="36" spans="1:16" ht="15" customHeight="1">
      <c r="A36" s="47" t="s">
        <v>911</v>
      </c>
      <c r="B36" s="190">
        <v>837</v>
      </c>
      <c r="C36" s="191">
        <v>1200010200926</v>
      </c>
      <c r="D36" s="48"/>
      <c r="E36" s="190"/>
      <c r="F36" s="191" t="s">
        <v>941</v>
      </c>
      <c r="G36" s="192" t="s">
        <v>911</v>
      </c>
      <c r="H36" s="193">
        <v>4</v>
      </c>
      <c r="I36" s="194">
        <v>5.2999999999999999E-2</v>
      </c>
      <c r="J36" s="195">
        <v>98141.52</v>
      </c>
      <c r="K36" s="195">
        <v>1.98</v>
      </c>
      <c r="L36" s="195">
        <v>1.98</v>
      </c>
      <c r="M36" s="196">
        <v>0</v>
      </c>
      <c r="N36" s="197">
        <v>0</v>
      </c>
      <c r="O36" s="197">
        <v>0</v>
      </c>
      <c r="P36" s="197">
        <v>0</v>
      </c>
    </row>
    <row r="37" spans="1:16" ht="30" customHeight="1">
      <c r="A37" s="47" t="s">
        <v>912</v>
      </c>
      <c r="B37" s="190">
        <v>839</v>
      </c>
      <c r="C37" s="191" t="s">
        <v>958</v>
      </c>
      <c r="D37" s="48"/>
      <c r="E37" s="190"/>
      <c r="F37" s="191" t="s">
        <v>941</v>
      </c>
      <c r="G37" s="192" t="s">
        <v>912</v>
      </c>
      <c r="H37" s="193">
        <v>4</v>
      </c>
      <c r="I37" s="194">
        <v>0</v>
      </c>
      <c r="J37" s="195">
        <v>72021.100000000006</v>
      </c>
      <c r="K37" s="195">
        <v>3.75</v>
      </c>
      <c r="L37" s="195">
        <v>3.75</v>
      </c>
      <c r="M37" s="196">
        <v>0</v>
      </c>
      <c r="N37" s="197">
        <v>0</v>
      </c>
      <c r="O37" s="197">
        <v>0</v>
      </c>
      <c r="P37" s="197">
        <v>0</v>
      </c>
    </row>
    <row r="38" spans="1:16" ht="30" customHeight="1">
      <c r="A38" s="47" t="s">
        <v>913</v>
      </c>
      <c r="B38" s="190">
        <v>806</v>
      </c>
      <c r="C38" s="191" t="s">
        <v>959</v>
      </c>
      <c r="D38" s="48"/>
      <c r="E38" s="190"/>
      <c r="F38" s="191" t="s">
        <v>941</v>
      </c>
      <c r="G38" s="192" t="s">
        <v>913</v>
      </c>
      <c r="H38" s="193">
        <v>1</v>
      </c>
      <c r="I38" s="194">
        <v>0.11</v>
      </c>
      <c r="J38" s="195">
        <v>2752.5</v>
      </c>
      <c r="K38" s="195">
        <v>1.88</v>
      </c>
      <c r="L38" s="195">
        <v>1.88</v>
      </c>
      <c r="M38" s="196">
        <v>0</v>
      </c>
      <c r="N38" s="197">
        <v>0</v>
      </c>
      <c r="O38" s="197">
        <v>0</v>
      </c>
      <c r="P38" s="197">
        <v>0</v>
      </c>
    </row>
    <row r="39" spans="1:16" ht="30" customHeight="1">
      <c r="A39" s="47" t="s">
        <v>914</v>
      </c>
      <c r="B39" s="190">
        <v>817</v>
      </c>
      <c r="C39" s="191" t="s">
        <v>960</v>
      </c>
      <c r="D39" s="48"/>
      <c r="E39" s="190"/>
      <c r="F39" s="191" t="s">
        <v>941</v>
      </c>
      <c r="G39" s="192" t="s">
        <v>914</v>
      </c>
      <c r="H39" s="193">
        <v>1</v>
      </c>
      <c r="I39" s="194">
        <v>2.4E-2</v>
      </c>
      <c r="J39" s="195">
        <v>2137.71</v>
      </c>
      <c r="K39" s="195">
        <v>1.1200000000000001</v>
      </c>
      <c r="L39" s="195">
        <v>1.1200000000000001</v>
      </c>
      <c r="M39" s="196">
        <v>0</v>
      </c>
      <c r="N39" s="197">
        <v>0</v>
      </c>
      <c r="O39" s="197">
        <v>0</v>
      </c>
      <c r="P39" s="197">
        <v>0</v>
      </c>
    </row>
    <row r="40" spans="1:16" ht="30" customHeight="1">
      <c r="A40" s="47" t="s">
        <v>915</v>
      </c>
      <c r="B40" s="190">
        <v>807</v>
      </c>
      <c r="C40" s="191" t="s">
        <v>961</v>
      </c>
      <c r="D40" s="48" t="s">
        <v>915</v>
      </c>
      <c r="E40" s="190">
        <v>707</v>
      </c>
      <c r="F40" s="191" t="s">
        <v>962</v>
      </c>
      <c r="G40" s="192" t="s">
        <v>915</v>
      </c>
      <c r="H40" s="193">
        <v>3</v>
      </c>
      <c r="I40" s="194">
        <v>0</v>
      </c>
      <c r="J40" s="195">
        <v>31429.67</v>
      </c>
      <c r="K40" s="195">
        <v>4.8</v>
      </c>
      <c r="L40" s="195">
        <v>4.8</v>
      </c>
      <c r="M40" s="196">
        <v>0</v>
      </c>
      <c r="N40" s="197">
        <v>0</v>
      </c>
      <c r="O40" s="197">
        <v>0</v>
      </c>
      <c r="P40" s="197">
        <v>0</v>
      </c>
    </row>
    <row r="41" spans="1:16" ht="15" customHeight="1">
      <c r="A41" s="47" t="s">
        <v>916</v>
      </c>
      <c r="B41" s="190">
        <v>847</v>
      </c>
      <c r="C41" s="191">
        <v>1200010251559</v>
      </c>
      <c r="D41" s="48"/>
      <c r="E41" s="190"/>
      <c r="F41" s="191" t="s">
        <v>941</v>
      </c>
      <c r="G41" s="192" t="s">
        <v>916</v>
      </c>
      <c r="H41" s="193">
        <v>4</v>
      </c>
      <c r="I41" s="194">
        <v>0</v>
      </c>
      <c r="J41" s="195">
        <v>65807.16</v>
      </c>
      <c r="K41" s="195">
        <v>1.63</v>
      </c>
      <c r="L41" s="195">
        <v>1.63</v>
      </c>
      <c r="M41" s="196">
        <v>0</v>
      </c>
      <c r="N41" s="197">
        <v>0</v>
      </c>
      <c r="O41" s="197">
        <v>0</v>
      </c>
      <c r="P41" s="197">
        <v>0</v>
      </c>
    </row>
    <row r="42" spans="1:16" ht="15" customHeight="1">
      <c r="A42" s="47" t="s">
        <v>917</v>
      </c>
      <c r="B42" s="190">
        <v>846</v>
      </c>
      <c r="C42" s="191">
        <v>1200010251521</v>
      </c>
      <c r="D42" s="48"/>
      <c r="E42" s="190"/>
      <c r="F42" s="191" t="s">
        <v>941</v>
      </c>
      <c r="G42" s="192" t="s">
        <v>917</v>
      </c>
      <c r="H42" s="193">
        <v>1</v>
      </c>
      <c r="I42" s="194">
        <v>1E-3</v>
      </c>
      <c r="J42" s="195">
        <v>2244.86</v>
      </c>
      <c r="K42" s="195">
        <v>1.41</v>
      </c>
      <c r="L42" s="195">
        <v>1.41</v>
      </c>
      <c r="M42" s="196">
        <v>0</v>
      </c>
      <c r="N42" s="197">
        <v>0</v>
      </c>
      <c r="O42" s="197">
        <v>0</v>
      </c>
      <c r="P42" s="197">
        <v>0</v>
      </c>
    </row>
    <row r="43" spans="1:16" ht="15" customHeight="1">
      <c r="A43" s="47" t="s">
        <v>918</v>
      </c>
      <c r="B43" s="190">
        <v>840</v>
      </c>
      <c r="C43" s="191">
        <v>1200010251540</v>
      </c>
      <c r="D43" s="48"/>
      <c r="E43" s="190"/>
      <c r="F43" s="191" t="s">
        <v>941</v>
      </c>
      <c r="G43" s="192" t="s">
        <v>918</v>
      </c>
      <c r="H43" s="193">
        <v>1</v>
      </c>
      <c r="I43" s="194">
        <v>3.0000000000000001E-3</v>
      </c>
      <c r="J43" s="195">
        <v>2352.0100000000002</v>
      </c>
      <c r="K43" s="195">
        <v>1.04</v>
      </c>
      <c r="L43" s="195">
        <v>1.04</v>
      </c>
      <c r="M43" s="196">
        <v>0</v>
      </c>
      <c r="N43" s="197">
        <v>0</v>
      </c>
      <c r="O43" s="197">
        <v>0</v>
      </c>
      <c r="P43" s="197">
        <v>0</v>
      </c>
    </row>
    <row r="44" spans="1:16" ht="15" customHeight="1">
      <c r="A44" s="47" t="s">
        <v>919</v>
      </c>
      <c r="B44" s="190">
        <v>841</v>
      </c>
      <c r="C44" s="191">
        <v>1200010251512</v>
      </c>
      <c r="D44" s="48"/>
      <c r="E44" s="190"/>
      <c r="F44" s="191" t="s">
        <v>941</v>
      </c>
      <c r="G44" s="192" t="s">
        <v>919</v>
      </c>
      <c r="H44" s="193">
        <v>3</v>
      </c>
      <c r="I44" s="194">
        <v>0</v>
      </c>
      <c r="J44" s="195">
        <v>32042.82</v>
      </c>
      <c r="K44" s="195">
        <v>2.38</v>
      </c>
      <c r="L44" s="195">
        <v>2.38</v>
      </c>
      <c r="M44" s="196">
        <v>0</v>
      </c>
      <c r="N44" s="197">
        <v>0</v>
      </c>
      <c r="O44" s="197">
        <v>0</v>
      </c>
      <c r="P44" s="197">
        <v>0</v>
      </c>
    </row>
    <row r="45" spans="1:16" ht="15" customHeight="1">
      <c r="A45" s="47" t="s">
        <v>920</v>
      </c>
      <c r="B45" s="190">
        <v>842</v>
      </c>
      <c r="C45" s="191">
        <v>1200010251498</v>
      </c>
      <c r="D45" s="48" t="s">
        <v>920</v>
      </c>
      <c r="E45" s="190">
        <v>703</v>
      </c>
      <c r="F45" s="191">
        <v>1200052486866</v>
      </c>
      <c r="G45" s="192" t="s">
        <v>920</v>
      </c>
      <c r="H45" s="193">
        <v>3</v>
      </c>
      <c r="I45" s="194">
        <v>8.9999999999999993E-3</v>
      </c>
      <c r="J45" s="195">
        <v>30748.68</v>
      </c>
      <c r="K45" s="195">
        <v>2.87</v>
      </c>
      <c r="L45" s="195">
        <v>2.87</v>
      </c>
      <c r="M45" s="196">
        <v>0</v>
      </c>
      <c r="N45" s="197">
        <v>0</v>
      </c>
      <c r="O45" s="197">
        <v>0</v>
      </c>
      <c r="P45" s="197">
        <v>0</v>
      </c>
    </row>
    <row r="46" spans="1:16" ht="15" customHeight="1">
      <c r="A46" s="47" t="s">
        <v>921</v>
      </c>
      <c r="B46" s="190">
        <v>848</v>
      </c>
      <c r="C46" s="191">
        <v>1200010251568</v>
      </c>
      <c r="D46" s="48" t="s">
        <v>921</v>
      </c>
      <c r="E46" s="190">
        <v>716</v>
      </c>
      <c r="F46" s="191">
        <v>1200052486875</v>
      </c>
      <c r="G46" s="192" t="s">
        <v>921</v>
      </c>
      <c r="H46" s="193">
        <v>4</v>
      </c>
      <c r="I46" s="194">
        <v>0</v>
      </c>
      <c r="J46" s="195">
        <v>70043.11</v>
      </c>
      <c r="K46" s="195">
        <v>2.4900000000000002</v>
      </c>
      <c r="L46" s="195">
        <v>2.4900000000000002</v>
      </c>
      <c r="M46" s="196">
        <v>0</v>
      </c>
      <c r="N46" s="197">
        <v>606.94000000000005</v>
      </c>
      <c r="O46" s="197">
        <v>0.05</v>
      </c>
      <c r="P46" s="197">
        <v>0.05</v>
      </c>
    </row>
    <row r="47" spans="1:16" ht="15" customHeight="1">
      <c r="A47" s="47" t="s">
        <v>922</v>
      </c>
      <c r="B47" s="190">
        <v>849</v>
      </c>
      <c r="C47" s="191">
        <v>1200050493611</v>
      </c>
      <c r="D47" s="48"/>
      <c r="E47" s="190"/>
      <c r="F47" s="191" t="s">
        <v>941</v>
      </c>
      <c r="G47" s="192" t="s">
        <v>922</v>
      </c>
      <c r="H47" s="193">
        <v>1</v>
      </c>
      <c r="I47" s="194">
        <v>0.17899999999999999</v>
      </c>
      <c r="J47" s="195">
        <v>2244.86</v>
      </c>
      <c r="K47" s="195">
        <v>1.97</v>
      </c>
      <c r="L47" s="195">
        <v>1.97</v>
      </c>
      <c r="M47" s="196">
        <v>0</v>
      </c>
      <c r="N47" s="197">
        <v>0</v>
      </c>
      <c r="O47" s="197">
        <v>0</v>
      </c>
      <c r="P47" s="197">
        <v>0</v>
      </c>
    </row>
    <row r="48" spans="1:16" ht="15" customHeight="1">
      <c r="A48" s="47" t="s">
        <v>923</v>
      </c>
      <c r="B48" s="190">
        <v>844</v>
      </c>
      <c r="C48" s="191">
        <v>1200010200874</v>
      </c>
      <c r="D48" s="48"/>
      <c r="E48" s="190"/>
      <c r="F48" s="191" t="s">
        <v>941</v>
      </c>
      <c r="G48" s="192" t="s">
        <v>923</v>
      </c>
      <c r="H48" s="193">
        <v>4</v>
      </c>
      <c r="I48" s="194">
        <v>0.26800000000000002</v>
      </c>
      <c r="J48" s="195">
        <v>75339.45</v>
      </c>
      <c r="K48" s="195">
        <v>2.15</v>
      </c>
      <c r="L48" s="195">
        <v>2.15</v>
      </c>
      <c r="M48" s="196">
        <v>0</v>
      </c>
      <c r="N48" s="197">
        <v>0</v>
      </c>
      <c r="O48" s="197">
        <v>0</v>
      </c>
      <c r="P48" s="197">
        <v>0</v>
      </c>
    </row>
    <row r="49" spans="1:16" ht="30" customHeight="1">
      <c r="A49" s="47" t="s">
        <v>924</v>
      </c>
      <c r="B49" s="190">
        <v>809</v>
      </c>
      <c r="C49" s="191" t="s">
        <v>963</v>
      </c>
      <c r="D49" s="48"/>
      <c r="E49" s="190"/>
      <c r="F49" s="191" t="s">
        <v>941</v>
      </c>
      <c r="G49" s="192" t="s">
        <v>924</v>
      </c>
      <c r="H49" s="193">
        <v>4</v>
      </c>
      <c r="I49" s="194">
        <v>0.01</v>
      </c>
      <c r="J49" s="195">
        <v>63900.39</v>
      </c>
      <c r="K49" s="195">
        <v>2.72</v>
      </c>
      <c r="L49" s="195">
        <v>2.72</v>
      </c>
      <c r="M49" s="196">
        <v>0</v>
      </c>
      <c r="N49" s="197">
        <v>0</v>
      </c>
      <c r="O49" s="197">
        <v>0</v>
      </c>
      <c r="P49" s="197">
        <v>0</v>
      </c>
    </row>
    <row r="50" spans="1:16" ht="60" customHeight="1">
      <c r="A50" s="47" t="s">
        <v>925</v>
      </c>
      <c r="B50" s="190">
        <v>828</v>
      </c>
      <c r="C50" s="191" t="s">
        <v>964</v>
      </c>
      <c r="D50" s="48" t="s">
        <v>925</v>
      </c>
      <c r="E50" s="190">
        <v>701</v>
      </c>
      <c r="F50" s="191" t="s">
        <v>965</v>
      </c>
      <c r="G50" s="192" t="s">
        <v>925</v>
      </c>
      <c r="H50" s="193">
        <v>4</v>
      </c>
      <c r="I50" s="194">
        <v>0</v>
      </c>
      <c r="J50" s="195">
        <v>67563.67</v>
      </c>
      <c r="K50" s="195">
        <v>0.74</v>
      </c>
      <c r="L50" s="195">
        <v>0.74</v>
      </c>
      <c r="M50" s="196">
        <v>0</v>
      </c>
      <c r="N50" s="197">
        <v>0</v>
      </c>
      <c r="O50" s="197">
        <v>0</v>
      </c>
      <c r="P50" s="197">
        <v>0</v>
      </c>
    </row>
    <row r="51" spans="1:16" ht="30" customHeight="1">
      <c r="A51" s="47" t="s">
        <v>926</v>
      </c>
      <c r="B51" s="190">
        <v>802</v>
      </c>
      <c r="C51" s="191" t="s">
        <v>966</v>
      </c>
      <c r="D51" s="48" t="s">
        <v>926</v>
      </c>
      <c r="E51" s="190">
        <v>702</v>
      </c>
      <c r="F51" s="191" t="s">
        <v>967</v>
      </c>
      <c r="G51" s="192" t="s">
        <v>926</v>
      </c>
      <c r="H51" s="193">
        <v>4</v>
      </c>
      <c r="I51" s="194">
        <v>0</v>
      </c>
      <c r="J51" s="195">
        <v>65674.59</v>
      </c>
      <c r="K51" s="195">
        <v>3.77</v>
      </c>
      <c r="L51" s="195">
        <v>3.77</v>
      </c>
      <c r="M51" s="196">
        <v>0</v>
      </c>
      <c r="N51" s="197">
        <v>2301.1</v>
      </c>
      <c r="O51" s="197">
        <v>0.05</v>
      </c>
      <c r="P51" s="197">
        <v>0.05</v>
      </c>
    </row>
    <row r="52" spans="1:16" ht="15" customHeight="1">
      <c r="A52" s="47" t="s">
        <v>927</v>
      </c>
      <c r="B52" s="190">
        <v>819</v>
      </c>
      <c r="C52" s="191">
        <v>1200061990150</v>
      </c>
      <c r="D52" s="48"/>
      <c r="E52" s="190"/>
      <c r="F52" s="191" t="s">
        <v>941</v>
      </c>
      <c r="G52" s="192" t="s">
        <v>927</v>
      </c>
      <c r="H52" s="193">
        <v>1</v>
      </c>
      <c r="I52" s="194">
        <v>0</v>
      </c>
      <c r="J52" s="195">
        <v>15018.17</v>
      </c>
      <c r="K52" s="195">
        <v>3.29</v>
      </c>
      <c r="L52" s="195">
        <v>3.29</v>
      </c>
      <c r="M52" s="196">
        <v>0</v>
      </c>
      <c r="N52" s="197">
        <v>0</v>
      </c>
      <c r="O52" s="197">
        <v>0</v>
      </c>
      <c r="P52" s="197">
        <v>0</v>
      </c>
    </row>
    <row r="53" spans="1:16" ht="15" customHeight="1">
      <c r="A53" s="47" t="s">
        <v>928</v>
      </c>
      <c r="B53" s="190">
        <v>822</v>
      </c>
      <c r="C53" s="191">
        <v>1200061990319</v>
      </c>
      <c r="D53" s="48"/>
      <c r="E53" s="190"/>
      <c r="F53" s="191" t="s">
        <v>941</v>
      </c>
      <c r="G53" s="192" t="s">
        <v>928</v>
      </c>
      <c r="H53" s="193">
        <v>1</v>
      </c>
      <c r="I53" s="194">
        <v>0.19</v>
      </c>
      <c r="J53" s="195">
        <v>2352.0100000000002</v>
      </c>
      <c r="K53" s="195">
        <v>5.0999999999999996</v>
      </c>
      <c r="L53" s="195">
        <v>5.0999999999999996</v>
      </c>
      <c r="M53" s="196">
        <v>0</v>
      </c>
      <c r="N53" s="197">
        <v>0</v>
      </c>
      <c r="O53" s="197">
        <v>0</v>
      </c>
      <c r="P53" s="197">
        <v>0</v>
      </c>
    </row>
    <row r="54" spans="1:16" ht="60" customHeight="1">
      <c r="A54" s="47" t="s">
        <v>929</v>
      </c>
      <c r="B54" s="190">
        <v>823</v>
      </c>
      <c r="C54" s="191" t="s">
        <v>968</v>
      </c>
      <c r="D54" s="48"/>
      <c r="E54" s="190"/>
      <c r="F54" s="191" t="s">
        <v>941</v>
      </c>
      <c r="G54" s="192" t="s">
        <v>929</v>
      </c>
      <c r="H54" s="193">
        <v>3</v>
      </c>
      <c r="I54" s="194">
        <v>1.04</v>
      </c>
      <c r="J54" s="195">
        <v>23323.360000000001</v>
      </c>
      <c r="K54" s="195">
        <v>0.85</v>
      </c>
      <c r="L54" s="195">
        <v>0.85</v>
      </c>
      <c r="M54" s="196">
        <v>0</v>
      </c>
      <c r="N54" s="197">
        <v>0</v>
      </c>
      <c r="O54" s="197">
        <v>0</v>
      </c>
      <c r="P54" s="197">
        <v>0</v>
      </c>
    </row>
    <row r="55" spans="1:16" ht="30" customHeight="1">
      <c r="A55" s="47" t="s">
        <v>930</v>
      </c>
      <c r="B55" s="190">
        <v>803</v>
      </c>
      <c r="C55" s="191" t="s">
        <v>969</v>
      </c>
      <c r="D55" s="48"/>
      <c r="E55" s="190"/>
      <c r="F55" s="191" t="s">
        <v>941</v>
      </c>
      <c r="G55" s="192" t="s">
        <v>930</v>
      </c>
      <c r="H55" s="193">
        <v>2</v>
      </c>
      <c r="I55" s="194">
        <v>0.113</v>
      </c>
      <c r="J55" s="195">
        <v>11574.83</v>
      </c>
      <c r="K55" s="195">
        <v>2.2999999999999998</v>
      </c>
      <c r="L55" s="195">
        <v>2.2999999999999998</v>
      </c>
      <c r="M55" s="196">
        <v>0</v>
      </c>
      <c r="N55" s="197">
        <v>0</v>
      </c>
      <c r="O55" s="197">
        <v>0</v>
      </c>
      <c r="P55" s="197">
        <v>0</v>
      </c>
    </row>
    <row r="56" spans="1:16" ht="15" customHeight="1">
      <c r="A56" s="47" t="s">
        <v>931</v>
      </c>
      <c r="B56" s="190">
        <v>815</v>
      </c>
      <c r="C56" s="191">
        <v>1200060787109</v>
      </c>
      <c r="D56" s="48" t="s">
        <v>931</v>
      </c>
      <c r="E56" s="190">
        <v>711</v>
      </c>
      <c r="F56" s="191">
        <v>1200060787118</v>
      </c>
      <c r="G56" s="192" t="s">
        <v>931</v>
      </c>
      <c r="H56" s="193">
        <v>0</v>
      </c>
      <c r="I56" s="194">
        <v>2E-3</v>
      </c>
      <c r="J56" s="195">
        <v>519.94000000000005</v>
      </c>
      <c r="K56" s="195">
        <v>0.68</v>
      </c>
      <c r="L56" s="195">
        <v>0.68</v>
      </c>
      <c r="M56" s="196">
        <v>-2E-3</v>
      </c>
      <c r="N56" s="197">
        <v>984.82</v>
      </c>
      <c r="O56" s="197">
        <v>0.05</v>
      </c>
      <c r="P56" s="197">
        <v>0.05</v>
      </c>
    </row>
    <row r="57" spans="1:16" ht="15" customHeight="1">
      <c r="A57" s="199" t="s">
        <v>932</v>
      </c>
      <c r="B57" s="200">
        <v>827</v>
      </c>
      <c r="C57" s="201">
        <v>1200010175650</v>
      </c>
      <c r="D57" s="202" t="s">
        <v>932</v>
      </c>
      <c r="E57" s="200">
        <v>730</v>
      </c>
      <c r="F57" s="201">
        <v>1200010258304</v>
      </c>
      <c r="G57" s="203" t="s">
        <v>932</v>
      </c>
      <c r="H57" s="204">
        <v>0</v>
      </c>
      <c r="I57" s="205">
        <v>0.105</v>
      </c>
      <c r="J57" s="206">
        <v>458.93</v>
      </c>
      <c r="K57" s="206">
        <v>0.88</v>
      </c>
      <c r="L57" s="206">
        <v>0.88</v>
      </c>
      <c r="M57" s="207">
        <v>-0.105</v>
      </c>
      <c r="N57" s="208">
        <v>4867.47</v>
      </c>
      <c r="O57" s="208">
        <v>0.05</v>
      </c>
      <c r="P57" s="208">
        <v>0.05</v>
      </c>
    </row>
    <row r="58" spans="1:16" ht="15" customHeight="1">
      <c r="A58" s="47" t="s">
        <v>933</v>
      </c>
      <c r="B58" s="190"/>
      <c r="C58" s="191" t="s">
        <v>939</v>
      </c>
      <c r="D58" s="48" t="s">
        <v>933</v>
      </c>
      <c r="E58" s="190"/>
      <c r="F58" s="191" t="s">
        <v>939</v>
      </c>
      <c r="G58" s="192" t="s">
        <v>933</v>
      </c>
      <c r="H58" s="193">
        <v>1</v>
      </c>
      <c r="I58" s="194">
        <v>6.0000000000000001E-3</v>
      </c>
      <c r="J58" s="195">
        <v>2137.71</v>
      </c>
      <c r="K58" s="195">
        <v>0.88</v>
      </c>
      <c r="L58" s="195">
        <v>0.88</v>
      </c>
      <c r="M58" s="196">
        <v>-6.0000000000000001E-3</v>
      </c>
      <c r="N58" s="197">
        <v>0</v>
      </c>
      <c r="O58" s="197">
        <v>0.05</v>
      </c>
      <c r="P58" s="197">
        <v>0.05</v>
      </c>
    </row>
  </sheetData>
  <mergeCells count="12">
    <mergeCell ref="D7:F7"/>
    <mergeCell ref="D8:F8"/>
    <mergeCell ref="A5:C5"/>
    <mergeCell ref="A6:C6"/>
    <mergeCell ref="A7:C7"/>
    <mergeCell ref="A8:C8"/>
    <mergeCell ref="A4:F4"/>
    <mergeCell ref="D5:F5"/>
    <mergeCell ref="D6:F6"/>
    <mergeCell ref="C1:D1"/>
    <mergeCell ref="A2:P2"/>
    <mergeCell ref="F1:P1"/>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5" fitToHeight="0" orientation="landscape" r:id="rId1"/>
  <headerFooter differentFirst="1" scaleWithDoc="0">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2 - Schedule of Charges for use of the Distribution System by Designated EHV Properties (including LDNOs with Designated EHV Properties/end-users).</firstHeader>
    <firstFooter>&amp;L&amp;8Note: The DNO reserves the right to apply the listed charges to any other MPANs/MSIDs associated with the site. This includes reallocating charges to a traded MPAN at the same site where another MPAN has been disconnected or de-energised.&amp;R&amp;8&amp;P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activeCell="E5" sqref="E5"/>
    </sheetView>
  </sheetViews>
  <sheetFormatPr defaultRowHeight="12.75"/>
  <cols>
    <col min="1" max="1" width="14.7109375" style="53" customWidth="1"/>
    <col min="2" max="2" width="8.7109375" style="53" customWidth="1"/>
    <col min="3" max="3" width="15.7109375" style="59" bestFit="1" customWidth="1"/>
    <col min="4" max="4" width="50.7109375" style="59" customWidth="1"/>
    <col min="5" max="5" width="14.7109375" style="60" customWidth="1"/>
    <col min="6" max="7" width="14.7109375" style="61" customWidth="1"/>
    <col min="8" max="8" width="14.7109375" style="53" customWidth="1"/>
    <col min="9" max="9" width="15.5703125" style="53" customWidth="1"/>
    <col min="10" max="13" width="9.140625" style="53"/>
    <col min="14" max="14" width="9.42578125" style="53" bestFit="1" customWidth="1"/>
    <col min="15" max="16384" width="9.140625" style="53"/>
  </cols>
  <sheetData>
    <row r="1" spans="1:14" ht="66.75" customHeight="1">
      <c r="A1" s="245" t="s">
        <v>69</v>
      </c>
      <c r="B1" s="245"/>
      <c r="C1" s="245"/>
      <c r="D1" s="245"/>
      <c r="E1" s="245"/>
      <c r="F1" s="245"/>
      <c r="G1" s="245"/>
      <c r="H1" s="245"/>
    </row>
    <row r="2" spans="1:14" s="54" customFormat="1" ht="25.5" customHeight="1">
      <c r="A2" s="242" t="str">
        <f>Overview!B4&amp; " - Effective from "&amp;Overview!D4&amp;" - "&amp;Overview!E4&amp;" EDCM import charges"</f>
        <v>London Power Networks - Effective from 1 April 2024 - Final EDCM import charges</v>
      </c>
      <c r="B2" s="243"/>
      <c r="C2" s="243"/>
      <c r="D2" s="243"/>
      <c r="E2" s="243"/>
      <c r="F2" s="243"/>
      <c r="G2" s="243"/>
      <c r="H2" s="244"/>
    </row>
    <row r="3" spans="1:14" s="78" customFormat="1" ht="18">
      <c r="A3" s="82"/>
      <c r="B3" s="82"/>
      <c r="C3" s="82"/>
      <c r="D3" s="83"/>
      <c r="E3" s="84"/>
      <c r="F3" s="84"/>
      <c r="G3" s="85"/>
      <c r="H3" s="85"/>
      <c r="I3" s="77"/>
      <c r="J3" s="77"/>
      <c r="K3" s="77"/>
      <c r="L3" s="77"/>
      <c r="M3" s="77"/>
      <c r="N3" s="77"/>
    </row>
    <row r="4" spans="1:14" ht="60.75" customHeight="1">
      <c r="A4" s="55" t="s">
        <v>52</v>
      </c>
      <c r="B4" s="56" t="s">
        <v>35</v>
      </c>
      <c r="C4" s="55" t="s">
        <v>36</v>
      </c>
      <c r="D4" s="57" t="s">
        <v>30</v>
      </c>
      <c r="E4" s="123" t="str">
        <f>'Annex 2 EHV charges'!I10</f>
        <v>Import
Super Red
unit charge
(p/kWh)</v>
      </c>
      <c r="F4" s="123" t="str">
        <f>'Annex 2 EHV charges'!J10</f>
        <v>Import
fixed charge
(p/day)</v>
      </c>
      <c r="G4" s="123" t="str">
        <f>'Annex 2 EHV charges'!K10</f>
        <v>Import
capacity charge
(p/kVA/day)</v>
      </c>
      <c r="H4" s="123" t="str">
        <f>'Annex 2 EHV charges'!L10</f>
        <v>Import
exceeded capacity charge
(p/kVA/day)</v>
      </c>
    </row>
    <row r="5" spans="1:14" ht="12.75" customHeight="1">
      <c r="A5" s="89" t="str">
        <f t="array" ref="A5">IFERROR(INDEX('Annex 2 EHV charges'!$A$11:$A$58, MATCH(0, IF(ISBLANK('Annex 2 EHV charges'!$A$11:$A$58),1, COUNTIF(A$4:$A4, 'Annex 2 EHV charges'!$A$11:$A$58)), 0)),"")</f>
        <v>21MOOR</v>
      </c>
      <c r="B5" s="89">
        <f>IF($A5="","",VLOOKUP($A5,'Annex 2 EHV charges'!$A:$O,2,0))</f>
        <v>854</v>
      </c>
      <c r="C5" s="90" t="str">
        <f>IF($A5="","",VLOOKUP($A5,'Annex 2 EHV charges'!$A:$O,3,0))</f>
        <v>1200062747376;1200062747385</v>
      </c>
      <c r="D5" s="89" t="str">
        <f>IF($A5="","",VLOOKUP($A5,'Annex 2 EHV charges'!$A:$O,7,0))</f>
        <v>21MOOR</v>
      </c>
      <c r="E5" s="94">
        <f>IFERROR(IF(VLOOKUP($A5,'Annex 2 EHV charges'!$A:$O,9,FALSE)=0,"",VLOOKUP($A5,'Annex 2 EHV charges'!$A:$O,9,FALSE)),"")</f>
        <v>0.11899999999999999</v>
      </c>
      <c r="F5" s="95">
        <f>IFERROR(IF(VLOOKUP($A5,'Annex 2 EHV charges'!$A:$O,10,FALSE)=0,"",VLOOKUP($A5,'Annex 2 EHV charges'!$A:$O,10,FALSE)),"")</f>
        <v>11326.24</v>
      </c>
      <c r="G5" s="96">
        <f>IFERROR(IF(VLOOKUP($A5,'Annex 2 EHV charges'!$A:$O,11,FALSE)=0,"",VLOOKUP($A5,'Annex 2 EHV charges'!$A:$O,11,FALSE)),"")</f>
        <v>2.77</v>
      </c>
      <c r="H5" s="96">
        <f>IFERROR(IF(VLOOKUP($A5,'Annex 2 EHV charges'!$A:$O,12,FALSE)=0,"",VLOOKUP($A5,'Annex 2 EHV charges'!$A:$O,12,FALSE)),"")</f>
        <v>2.77</v>
      </c>
    </row>
    <row r="6" spans="1:14" ht="12.75" customHeight="1">
      <c r="A6" s="89" t="str">
        <f t="array" ref="A6">IFERROR(INDEX('Annex 2 EHV charges'!$A$11:$A$58, MATCH(0, IF(ISBLANK('Annex 2 EHV charges'!$A$11:$A$58),1, COUNTIF(A$4:$A5, 'Annex 2 EHV charges'!$A$11:$A$58)), 0)),"")</f>
        <v>22BSHP</v>
      </c>
      <c r="B6" s="89">
        <f>IF($A6="","",VLOOKUP($A6,'Annex 2 EHV charges'!$A:$O,2,0))</f>
        <v>810</v>
      </c>
      <c r="C6" s="90" t="str">
        <f>IF($A6="","",VLOOKUP($A6,'Annex 2 EHV charges'!$A:$O,3,0))</f>
        <v>1200062355497;1200062355502</v>
      </c>
      <c r="D6" s="89" t="str">
        <f>IF($A6="","",VLOOKUP($A6,'Annex 2 EHV charges'!$A:$O,7,0))</f>
        <v>22BSHP</v>
      </c>
      <c r="E6" s="94">
        <f>IFERROR(IF(VLOOKUP($A6,'Annex 2 EHV charges'!$A:$O,9,FALSE)=0,"",VLOOKUP($A6,'Annex 2 EHV charges'!$A:$O,9,FALSE)),"")</f>
        <v>0.11600000000000001</v>
      </c>
      <c r="F6" s="95">
        <f>IFERROR(IF(VLOOKUP($A6,'Annex 2 EHV charges'!$A:$O,10,FALSE)=0,"",VLOOKUP($A6,'Annex 2 EHV charges'!$A:$O,10,FALSE)),"")</f>
        <v>11326.24</v>
      </c>
      <c r="G6" s="96">
        <f>IFERROR(IF(VLOOKUP($A6,'Annex 2 EHV charges'!$A:$O,11,FALSE)=0,"",VLOOKUP($A6,'Annex 2 EHV charges'!$A:$O,11,FALSE)),"")</f>
        <v>1.88</v>
      </c>
      <c r="H6" s="96">
        <f>IFERROR(IF(VLOOKUP($A6,'Annex 2 EHV charges'!$A:$O,12,FALSE)=0,"",VLOOKUP($A6,'Annex 2 EHV charges'!$A:$O,12,FALSE)),"")</f>
        <v>1.88</v>
      </c>
    </row>
    <row r="7" spans="1:14" ht="12.75" customHeight="1">
      <c r="A7" s="89" t="str">
        <f t="array" ref="A7">IFERROR(INDEX('Annex 2 EHV charges'!$A$11:$A$58, MATCH(0, IF(ISBLANK('Annex 2 EHV charges'!$A$11:$A$58),1, COUNTIF(A$4:$A6, 'Annex 2 EHV charges'!$A$11:$A$58)), 0)),"")</f>
        <v>BISHPC</v>
      </c>
      <c r="B7" s="89">
        <f>IF($A7="","",VLOOKUP($A7,'Annex 2 EHV charges'!$A:$O,2,0))</f>
        <v>811</v>
      </c>
      <c r="C7" s="90" t="str">
        <f>IF($A7="","",VLOOKUP($A7,'Annex 2 EHV charges'!$A:$O,3,0))</f>
        <v>1200061143976;1200061143985</v>
      </c>
      <c r="D7" s="89" t="str">
        <f>IF($A7="","",VLOOKUP($A7,'Annex 2 EHV charges'!$A:$O,7,0))</f>
        <v>BISHPC</v>
      </c>
      <c r="E7" s="94">
        <f>IFERROR(IF(VLOOKUP($A7,'Annex 2 EHV charges'!$A:$O,9,FALSE)=0,"",VLOOKUP($A7,'Annex 2 EHV charges'!$A:$O,9,FALSE)),"")</f>
        <v>0.11</v>
      </c>
      <c r="F7" s="95">
        <f>IFERROR(IF(VLOOKUP($A7,'Annex 2 EHV charges'!$A:$O,10,FALSE)=0,"",VLOOKUP($A7,'Annex 2 EHV charges'!$A:$O,10,FALSE)),"")</f>
        <v>23723.85</v>
      </c>
      <c r="G7" s="96">
        <f>IFERROR(IF(VLOOKUP($A7,'Annex 2 EHV charges'!$A:$O,11,FALSE)=0,"",VLOOKUP($A7,'Annex 2 EHV charges'!$A:$O,11,FALSE)),"")</f>
        <v>2.2599999999999998</v>
      </c>
      <c r="H7" s="96">
        <f>IFERROR(IF(VLOOKUP($A7,'Annex 2 EHV charges'!$A:$O,12,FALSE)=0,"",VLOOKUP($A7,'Annex 2 EHV charges'!$A:$O,12,FALSE)),"")</f>
        <v>2.2599999999999998</v>
      </c>
    </row>
    <row r="8" spans="1:14" ht="12.75" customHeight="1">
      <c r="A8" s="89" t="str">
        <f t="array" ref="A8">IFERROR(INDEX('Annex 2 EHV charges'!$A$11:$A$58, MATCH(0, IF(ISBLANK('Annex 2 EHV charges'!$A$11:$A$58),1, COUNTIF(A$4:$A7, 'Annex 2 EHV charges'!$A$11:$A$58)), 0)),"")</f>
        <v>BLMBGN</v>
      </c>
      <c r="B8" s="89">
        <f>IF($A8="","",VLOOKUP($A8,'Annex 2 EHV charges'!$A:$O,2,0))</f>
        <v>820</v>
      </c>
      <c r="C8" s="90" t="str">
        <f>IF($A8="","",VLOOKUP($A8,'Annex 2 EHV charges'!$A:$O,3,0))</f>
        <v>1200061385700;1200061385710</v>
      </c>
      <c r="D8" s="89" t="str">
        <f>IF($A8="","",VLOOKUP($A8,'Annex 2 EHV charges'!$A:$O,7,0))</f>
        <v>BLMBGN</v>
      </c>
      <c r="E8" s="94">
        <f>IFERROR(IF(VLOOKUP($A8,'Annex 2 EHV charges'!$A:$O,9,FALSE)=0,"",VLOOKUP($A8,'Annex 2 EHV charges'!$A:$O,9,FALSE)),"")</f>
        <v>0.125</v>
      </c>
      <c r="F8" s="95">
        <f>IFERROR(IF(VLOOKUP($A8,'Annex 2 EHV charges'!$A:$O,10,FALSE)=0,"",VLOOKUP($A8,'Annex 2 EHV charges'!$A:$O,10,FALSE)),"")</f>
        <v>11018.84</v>
      </c>
      <c r="G8" s="96">
        <f>IFERROR(IF(VLOOKUP($A8,'Annex 2 EHV charges'!$A:$O,11,FALSE)=0,"",VLOOKUP($A8,'Annex 2 EHV charges'!$A:$O,11,FALSE)),"")</f>
        <v>2.36</v>
      </c>
      <c r="H8" s="96">
        <f>IFERROR(IF(VLOOKUP($A8,'Annex 2 EHV charges'!$A:$O,12,FALSE)=0,"",VLOOKUP($A8,'Annex 2 EHV charges'!$A:$O,12,FALSE)),"")</f>
        <v>2.36</v>
      </c>
    </row>
    <row r="9" spans="1:14" ht="12.75" customHeight="1">
      <c r="A9" s="89" t="str">
        <f t="array" ref="A9">IFERROR(INDEX('Annex 2 EHV charges'!$A$11:$A$58, MATCH(0, IF(ISBLANK('Annex 2 EHV charges'!$A$11:$A$58),1, COUNTIF(A$4:$A8, 'Annex 2 EHV charges'!$A$11:$A$58)), 0)),"")</f>
        <v>BLMBGS</v>
      </c>
      <c r="B9" s="89">
        <f>IF($A9="","",VLOOKUP($A9,'Annex 2 EHV charges'!$A:$O,2,0))</f>
        <v>821</v>
      </c>
      <c r="C9" s="90" t="str">
        <f>IF($A9="","",VLOOKUP($A9,'Annex 2 EHV charges'!$A:$O,3,0))</f>
        <v>1200061385729;1200061385738</v>
      </c>
      <c r="D9" s="89" t="str">
        <f>IF($A9="","",VLOOKUP($A9,'Annex 2 EHV charges'!$A:$O,7,0))</f>
        <v>BLMBGS</v>
      </c>
      <c r="E9" s="94">
        <f>IFERROR(IF(VLOOKUP($A9,'Annex 2 EHV charges'!$A:$O,9,FALSE)=0,"",VLOOKUP($A9,'Annex 2 EHV charges'!$A:$O,9,FALSE)),"")</f>
        <v>0.112</v>
      </c>
      <c r="F9" s="95">
        <f>IFERROR(IF(VLOOKUP($A9,'Annex 2 EHV charges'!$A:$O,10,FALSE)=0,"",VLOOKUP($A9,'Annex 2 EHV charges'!$A:$O,10,FALSE)),"")</f>
        <v>2445.1</v>
      </c>
      <c r="G9" s="96">
        <f>IFERROR(IF(VLOOKUP($A9,'Annex 2 EHV charges'!$A:$O,11,FALSE)=0,"",VLOOKUP($A9,'Annex 2 EHV charges'!$A:$O,11,FALSE)),"")</f>
        <v>1.55</v>
      </c>
      <c r="H9" s="96">
        <f>IFERROR(IF(VLOOKUP($A9,'Annex 2 EHV charges'!$A:$O,12,FALSE)=0,"",VLOOKUP($A9,'Annex 2 EHV charges'!$A:$O,12,FALSE)),"")</f>
        <v>1.55</v>
      </c>
    </row>
    <row r="10" spans="1:14" ht="12.75" customHeight="1">
      <c r="A10" s="89" t="str">
        <f t="array" ref="A10">IFERROR(INDEX('Annex 2 EHV charges'!$A$11:$A$58, MATCH(0, IF(ISBLANK('Annex 2 EHV charges'!$A$11:$A$58),1, COUNTIF(A$4:$A9, 'Annex 2 EHV charges'!$A$11:$A$58)), 0)),"")</f>
        <v>BRDGTE</v>
      </c>
      <c r="B10" s="89">
        <f>IF($A10="","",VLOOKUP($A10,'Annex 2 EHV charges'!$A:$O,2,0))</f>
        <v>805</v>
      </c>
      <c r="C10" s="90" t="str">
        <f>IF($A10="","",VLOOKUP($A10,'Annex 2 EHV charges'!$A:$O,3,0))</f>
        <v>1200061148014;1200061148023</v>
      </c>
      <c r="D10" s="89" t="str">
        <f>IF($A10="","",VLOOKUP($A10,'Annex 2 EHV charges'!$A:$O,7,0))</f>
        <v>BRDGTE</v>
      </c>
      <c r="E10" s="94">
        <f>IFERROR(IF(VLOOKUP($A10,'Annex 2 EHV charges'!$A:$O,9,FALSE)=0,"",VLOOKUP($A10,'Annex 2 EHV charges'!$A:$O,9,FALSE)),"")</f>
        <v>0.115</v>
      </c>
      <c r="F10" s="95">
        <f>IFERROR(IF(VLOOKUP($A10,'Annex 2 EHV charges'!$A:$O,10,FALSE)=0,"",VLOOKUP($A10,'Annex 2 EHV charges'!$A:$O,10,FALSE)),"")</f>
        <v>11018.84</v>
      </c>
      <c r="G10" s="96">
        <f>IFERROR(IF(VLOOKUP($A10,'Annex 2 EHV charges'!$A:$O,11,FALSE)=0,"",VLOOKUP($A10,'Annex 2 EHV charges'!$A:$O,11,FALSE)),"")</f>
        <v>2.97</v>
      </c>
      <c r="H10" s="96">
        <f>IFERROR(IF(VLOOKUP($A10,'Annex 2 EHV charges'!$A:$O,12,FALSE)=0,"",VLOOKUP($A10,'Annex 2 EHV charges'!$A:$O,12,FALSE)),"")</f>
        <v>2.97</v>
      </c>
    </row>
    <row r="11" spans="1:14" ht="12.75" customHeight="1">
      <c r="A11" s="89" t="str">
        <f t="array" ref="A11">IFERROR(INDEX('Annex 2 EHV charges'!$A$11:$A$58, MATCH(0, IF(ISBLANK('Annex 2 EHV charges'!$A$11:$A$58),1, COUNTIF(A$4:$A10, 'Annex 2 EHV charges'!$A$11:$A$58)), 0)),"")</f>
        <v>BRKFLD</v>
      </c>
      <c r="B11" s="89">
        <f>IF($A11="","",VLOOKUP($A11,'Annex 2 EHV charges'!$A:$O,2,0))</f>
        <v>829</v>
      </c>
      <c r="C11" s="90" t="str">
        <f>IF($A11="","",VLOOKUP($A11,'Annex 2 EHV charges'!$A:$O,3,0))</f>
        <v>1200061148060;1200061148079</v>
      </c>
      <c r="D11" s="89" t="str">
        <f>IF($A11="","",VLOOKUP($A11,'Annex 2 EHV charges'!$A:$O,7,0))</f>
        <v>BRKFLD</v>
      </c>
      <c r="E11" s="94">
        <f>IFERROR(IF(VLOOKUP($A11,'Annex 2 EHV charges'!$A:$O,9,FALSE)=0,"",VLOOKUP($A11,'Annex 2 EHV charges'!$A:$O,9,FALSE)),"")</f>
        <v>0.115</v>
      </c>
      <c r="F11" s="95">
        <f>IFERROR(IF(VLOOKUP($A11,'Annex 2 EHV charges'!$A:$O,10,FALSE)=0,"",VLOOKUP($A11,'Annex 2 EHV charges'!$A:$O,10,FALSE)),"")</f>
        <v>11326.24</v>
      </c>
      <c r="G11" s="96">
        <f>IFERROR(IF(VLOOKUP($A11,'Annex 2 EHV charges'!$A:$O,11,FALSE)=0,"",VLOOKUP($A11,'Annex 2 EHV charges'!$A:$O,11,FALSE)),"")</f>
        <v>2.39</v>
      </c>
      <c r="H11" s="96">
        <f>IFERROR(IF(VLOOKUP($A11,'Annex 2 EHV charges'!$A:$O,12,FALSE)=0,"",VLOOKUP($A11,'Annex 2 EHV charges'!$A:$O,12,FALSE)),"")</f>
        <v>2.39</v>
      </c>
    </row>
    <row r="12" spans="1:14" ht="12.75" customHeight="1">
      <c r="A12" s="89" t="str">
        <f t="array" ref="A12">IFERROR(INDEX('Annex 2 EHV charges'!$A$11:$A$58, MATCH(0, IF(ISBLANK('Annex 2 EHV charges'!$A$11:$A$58),1, COUNTIF(A$4:$A11, 'Annex 2 EHV charges'!$A$11:$A$58)), 0)),"")</f>
        <v>BRMLEY</v>
      </c>
      <c r="B12" s="89">
        <f>IF($A12="","",VLOOKUP($A12,'Annex 2 EHV charges'!$A:$O,2,0))</f>
        <v>0</v>
      </c>
      <c r="C12" s="90" t="str">
        <f>IF($A12="","",VLOOKUP($A12,'Annex 2 EHV charges'!$A:$O,3,0))</f>
        <v>MSID: 1630</v>
      </c>
      <c r="D12" s="89" t="str">
        <f>IF($A12="","",VLOOKUP($A12,'Annex 2 EHV charges'!$A:$O,7,0))</f>
        <v>BRMLEY</v>
      </c>
      <c r="E12" s="94" t="str">
        <f>IFERROR(IF(VLOOKUP($A12,'Annex 2 EHV charges'!$A:$O,9,FALSE)=0,"",VLOOKUP($A12,'Annex 2 EHV charges'!$A:$O,9,FALSE)),"")</f>
        <v/>
      </c>
      <c r="F12" s="95">
        <f>IFERROR(IF(VLOOKUP($A12,'Annex 2 EHV charges'!$A:$O,10,FALSE)=0,"",VLOOKUP($A12,'Annex 2 EHV charges'!$A:$O,10,FALSE)),"")</f>
        <v>62395.63</v>
      </c>
      <c r="G12" s="96">
        <f>IFERROR(IF(VLOOKUP($A12,'Annex 2 EHV charges'!$A:$O,11,FALSE)=0,"",VLOOKUP($A12,'Annex 2 EHV charges'!$A:$O,11,FALSE)),"")</f>
        <v>5.1100000000000003</v>
      </c>
      <c r="H12" s="96">
        <f>IFERROR(IF(VLOOKUP($A12,'Annex 2 EHV charges'!$A:$O,12,FALSE)=0,"",VLOOKUP($A12,'Annex 2 EHV charges'!$A:$O,12,FALSE)),"")</f>
        <v>5.1100000000000003</v>
      </c>
    </row>
    <row r="13" spans="1:14" ht="12.75" customHeight="1">
      <c r="A13" s="89" t="str">
        <f t="array" ref="A13">IFERROR(INDEX('Annex 2 EHV charges'!$A$11:$A$58, MATCH(0, IF(ISBLANK('Annex 2 EHV charges'!$A$11:$A$58),1, COUNTIF(A$4:$A12, 'Annex 2 EHV charges'!$A$11:$A$58)), 0)),"")</f>
        <v>CRLIMM</v>
      </c>
      <c r="B13" s="89">
        <f>IF($A13="","",VLOOKUP($A13,'Annex 2 EHV charges'!$A:$O,2,0))</f>
        <v>812</v>
      </c>
      <c r="C13" s="90" t="str">
        <f>IF($A13="","",VLOOKUP($A13,'Annex 2 EHV charges'!$A:$O,3,0))</f>
        <v>1200062090483;1200062090492</v>
      </c>
      <c r="D13" s="89" t="str">
        <f>IF($A13="","",VLOOKUP($A13,'Annex 2 EHV charges'!$A:$O,7,0))</f>
        <v>CRLIMM</v>
      </c>
      <c r="E13" s="94">
        <f>IFERROR(IF(VLOOKUP($A13,'Annex 2 EHV charges'!$A:$O,9,FALSE)=0,"",VLOOKUP($A13,'Annex 2 EHV charges'!$A:$O,9,FALSE)),"")</f>
        <v>1.2E-2</v>
      </c>
      <c r="F13" s="95">
        <f>IFERROR(IF(VLOOKUP($A13,'Annex 2 EHV charges'!$A:$O,10,FALSE)=0,"",VLOOKUP($A13,'Annex 2 EHV charges'!$A:$O,10,FALSE)),"")</f>
        <v>74054.539999999994</v>
      </c>
      <c r="G13" s="96">
        <f>IFERROR(IF(VLOOKUP($A13,'Annex 2 EHV charges'!$A:$O,11,FALSE)=0,"",VLOOKUP($A13,'Annex 2 EHV charges'!$A:$O,11,FALSE)),"")</f>
        <v>1.27</v>
      </c>
      <c r="H13" s="96">
        <f>IFERROR(IF(VLOOKUP($A13,'Annex 2 EHV charges'!$A:$O,12,FALSE)=0,"",VLOOKUP($A13,'Annex 2 EHV charges'!$A:$O,12,FALSE)),"")</f>
        <v>1.27</v>
      </c>
    </row>
    <row r="14" spans="1:14" ht="12.75" customHeight="1">
      <c r="A14" s="89" t="str">
        <f t="array" ref="A14">IFERROR(INDEX('Annex 2 EHV charges'!$A$11:$A$58, MATCH(0, IF(ISBLANK('Annex 2 EHV charges'!$A$11:$A$58),1, COUNTIF(A$4:$A13, 'Annex 2 EHV charges'!$A$11:$A$58)), 0)),"")</f>
        <v>DART11</v>
      </c>
      <c r="B14" s="89">
        <f>IF($A14="","",VLOOKUP($A14,'Annex 2 EHV charges'!$A:$O,2,0))</f>
        <v>0</v>
      </c>
      <c r="C14" s="90" t="str">
        <f>IF($A14="","",VLOOKUP($A14,'Annex 2 EHV charges'!$A:$O,3,0))</f>
        <v>MSID: 1032</v>
      </c>
      <c r="D14" s="89" t="str">
        <f>IF($A14="","",VLOOKUP($A14,'Annex 2 EHV charges'!$A:$O,7,0))</f>
        <v>DART11</v>
      </c>
      <c r="E14" s="94">
        <f>IFERROR(IF(VLOOKUP($A14,'Annex 2 EHV charges'!$A:$O,9,FALSE)=0,"",VLOOKUP($A14,'Annex 2 EHV charges'!$A:$O,9,FALSE)),"")</f>
        <v>0.23200000000000001</v>
      </c>
      <c r="F14" s="95">
        <f>IFERROR(IF(VLOOKUP($A14,'Annex 2 EHV charges'!$A:$O,10,FALSE)=0,"",VLOOKUP($A14,'Annex 2 EHV charges'!$A:$O,10,FALSE)),"")</f>
        <v>10711.44</v>
      </c>
      <c r="G14" s="96">
        <f>IFERROR(IF(VLOOKUP($A14,'Annex 2 EHV charges'!$A:$O,11,FALSE)=0,"",VLOOKUP($A14,'Annex 2 EHV charges'!$A:$O,11,FALSE)),"")</f>
        <v>6.9</v>
      </c>
      <c r="H14" s="96">
        <f>IFERROR(IF(VLOOKUP($A14,'Annex 2 EHV charges'!$A:$O,12,FALSE)=0,"",VLOOKUP($A14,'Annex 2 EHV charges'!$A:$O,12,FALSE)),"")</f>
        <v>6.9</v>
      </c>
    </row>
    <row r="15" spans="1:14" ht="12.75" customHeight="1">
      <c r="A15" s="89" t="str">
        <f t="array" ref="A15">IFERROR(INDEX('Annex 2 EHV charges'!$A$11:$A$58, MATCH(0, IF(ISBLANK('Annex 2 EHV charges'!$A$11:$A$58),1, COUNTIF(A$4:$A14, 'Annex 2 EHV charges'!$A$11:$A$58)), 0)),"")</f>
        <v>DART33</v>
      </c>
      <c r="B15" s="89">
        <f>IF($A15="","",VLOOKUP($A15,'Annex 2 EHV charges'!$A:$O,2,0))</f>
        <v>0</v>
      </c>
      <c r="C15" s="90" t="str">
        <f>IF($A15="","",VLOOKUP($A15,'Annex 2 EHV charges'!$A:$O,3,0))</f>
        <v>MSID: 1032</v>
      </c>
      <c r="D15" s="89" t="str">
        <f>IF($A15="","",VLOOKUP($A15,'Annex 2 EHV charges'!$A:$O,7,0))</f>
        <v>DART33</v>
      </c>
      <c r="E15" s="94">
        <f>IFERROR(IF(VLOOKUP($A15,'Annex 2 EHV charges'!$A:$O,9,FALSE)=0,"",VLOOKUP($A15,'Annex 2 EHV charges'!$A:$O,9,FALSE)),"")</f>
        <v>0.32</v>
      </c>
      <c r="F15" s="95">
        <f>IFERROR(IF(VLOOKUP($A15,'Annex 2 EHV charges'!$A:$O,10,FALSE)=0,"",VLOOKUP($A15,'Annex 2 EHV charges'!$A:$O,10,FALSE)),"")</f>
        <v>23109.06</v>
      </c>
      <c r="G15" s="96">
        <f>IFERROR(IF(VLOOKUP($A15,'Annex 2 EHV charges'!$A:$O,11,FALSE)=0,"",VLOOKUP($A15,'Annex 2 EHV charges'!$A:$O,11,FALSE)),"")</f>
        <v>5.18</v>
      </c>
      <c r="H15" s="96">
        <f>IFERROR(IF(VLOOKUP($A15,'Annex 2 EHV charges'!$A:$O,12,FALSE)=0,"",VLOOKUP($A15,'Annex 2 EHV charges'!$A:$O,12,FALSE)),"")</f>
        <v>5.18</v>
      </c>
    </row>
    <row r="16" spans="1:14" ht="12.75" customHeight="1">
      <c r="A16" s="89" t="str">
        <f t="array" ref="A16">IFERROR(INDEX('Annex 2 EHV charges'!$A$11:$A$58, MATCH(0, IF(ISBLANK('Annex 2 EHV charges'!$A$11:$A$58),1, COUNTIF(A$4:$A15, 'Annex 2 EHV charges'!$A$11:$A$58)), 0)),"")</f>
        <v>EPNLEI</v>
      </c>
      <c r="B16" s="89">
        <f>IF($A16="","",VLOOKUP($A16,'Annex 2 EHV charges'!$A:$O,2,0))</f>
        <v>0</v>
      </c>
      <c r="C16" s="90" t="str">
        <f>IF($A16="","",VLOOKUP($A16,'Annex 2 EHV charges'!$A:$O,3,0))</f>
        <v>MSID: 1628</v>
      </c>
      <c r="D16" s="89" t="str">
        <f>IF($A16="","",VLOOKUP($A16,'Annex 2 EHV charges'!$A:$O,7,0))</f>
        <v>EPNLEI</v>
      </c>
      <c r="E16" s="94">
        <f>IFERROR(IF(VLOOKUP($A16,'Annex 2 EHV charges'!$A:$O,9,FALSE)=0,"",VLOOKUP($A16,'Annex 2 EHV charges'!$A:$O,9,FALSE)),"")</f>
        <v>1.2E-2</v>
      </c>
      <c r="F16" s="95">
        <f>IFERROR(IF(VLOOKUP($A16,'Annex 2 EHV charges'!$A:$O,10,FALSE)=0,"",VLOOKUP($A16,'Annex 2 EHV charges'!$A:$O,10,FALSE)),"")</f>
        <v>62395.63</v>
      </c>
      <c r="G16" s="96">
        <f>IFERROR(IF(VLOOKUP($A16,'Annex 2 EHV charges'!$A:$O,11,FALSE)=0,"",VLOOKUP($A16,'Annex 2 EHV charges'!$A:$O,11,FALSE)),"")</f>
        <v>3.8</v>
      </c>
      <c r="H16" s="96">
        <f>IFERROR(IF(VLOOKUP($A16,'Annex 2 EHV charges'!$A:$O,12,FALSE)=0,"",VLOOKUP($A16,'Annex 2 EHV charges'!$A:$O,12,FALSE)),"")</f>
        <v>3.8</v>
      </c>
    </row>
    <row r="17" spans="1:8" ht="12.75" customHeight="1">
      <c r="A17" s="89" t="str">
        <f t="array" ref="A17">IFERROR(INDEX('Annex 2 EHV charges'!$A$11:$A$58, MATCH(0, IF(ISBLANK('Annex 2 EHV charges'!$A$11:$A$58),1, COUNTIF(A$4:$A16, 'Annex 2 EHV charges'!$A$11:$A$58)), 0)),"")</f>
        <v>FENAVE</v>
      </c>
      <c r="B17" s="89">
        <f>IF($A17="","",VLOOKUP($A17,'Annex 2 EHV charges'!$A:$O,2,0))</f>
        <v>813</v>
      </c>
      <c r="C17" s="90" t="str">
        <f>IF($A17="","",VLOOKUP($A17,'Annex 2 EHV charges'!$A:$O,3,0))</f>
        <v>1200062132159;1200062132168</v>
      </c>
      <c r="D17" s="89" t="str">
        <f>IF($A17="","",VLOOKUP($A17,'Annex 2 EHV charges'!$A:$O,7,0))</f>
        <v>FENAVE</v>
      </c>
      <c r="E17" s="94">
        <f>IFERROR(IF(VLOOKUP($A17,'Annex 2 EHV charges'!$A:$O,9,FALSE)=0,"",VLOOKUP($A17,'Annex 2 EHV charges'!$A:$O,9,FALSE)),"")</f>
        <v>0.114</v>
      </c>
      <c r="F17" s="95">
        <f>IFERROR(IF(VLOOKUP($A17,'Annex 2 EHV charges'!$A:$O,10,FALSE)=0,"",VLOOKUP($A17,'Annex 2 EHV charges'!$A:$O,10,FALSE)),"")</f>
        <v>11326.24</v>
      </c>
      <c r="G17" s="96">
        <f>IFERROR(IF(VLOOKUP($A17,'Annex 2 EHV charges'!$A:$O,11,FALSE)=0,"",VLOOKUP($A17,'Annex 2 EHV charges'!$A:$O,11,FALSE)),"")</f>
        <v>1.86</v>
      </c>
      <c r="H17" s="96">
        <f>IFERROR(IF(VLOOKUP($A17,'Annex 2 EHV charges'!$A:$O,12,FALSE)=0,"",VLOOKUP($A17,'Annex 2 EHV charges'!$A:$O,12,FALSE)),"")</f>
        <v>1.86</v>
      </c>
    </row>
    <row r="18" spans="1:8" ht="12.75" customHeight="1">
      <c r="A18" s="89" t="str">
        <f t="array" ref="A18">IFERROR(INDEX('Annex 2 EHV charges'!$A$11:$A$58, MATCH(0, IF(ISBLANK('Annex 2 EHV charges'!$A$11:$A$58),1, COUNTIF(A$4:$A17, 'Annex 2 EHV charges'!$A$11:$A$58)), 0)),"")</f>
        <v>FENCHS</v>
      </c>
      <c r="B18" s="89">
        <f>IF($A18="","",VLOOKUP($A18,'Annex 2 EHV charges'!$A:$O,2,0))</f>
        <v>800</v>
      </c>
      <c r="C18" s="90" t="str">
        <f>IF($A18="","",VLOOKUP($A18,'Annex 2 EHV charges'!$A:$O,3,0))</f>
        <v>1200061144029;1200061144038</v>
      </c>
      <c r="D18" s="89" t="str">
        <f>IF($A18="","",VLOOKUP($A18,'Annex 2 EHV charges'!$A:$O,7,0))</f>
        <v>FENCHS</v>
      </c>
      <c r="E18" s="94">
        <f>IFERROR(IF(VLOOKUP($A18,'Annex 2 EHV charges'!$A:$O,9,FALSE)=0,"",VLOOKUP($A18,'Annex 2 EHV charges'!$A:$O,9,FALSE)),"")</f>
        <v>0.113</v>
      </c>
      <c r="F18" s="95">
        <f>IFERROR(IF(VLOOKUP($A18,'Annex 2 EHV charges'!$A:$O,10,FALSE)=0,"",VLOOKUP($A18,'Annex 2 EHV charges'!$A:$O,10,FALSE)),"")</f>
        <v>11326.24</v>
      </c>
      <c r="G18" s="96">
        <f>IFERROR(IF(VLOOKUP($A18,'Annex 2 EHV charges'!$A:$O,11,FALSE)=0,"",VLOOKUP($A18,'Annex 2 EHV charges'!$A:$O,11,FALSE)),"")</f>
        <v>2.69</v>
      </c>
      <c r="H18" s="96">
        <f>IFERROR(IF(VLOOKUP($A18,'Annex 2 EHV charges'!$A:$O,12,FALSE)=0,"",VLOOKUP($A18,'Annex 2 EHV charges'!$A:$O,12,FALSE)),"")</f>
        <v>2.69</v>
      </c>
    </row>
    <row r="19" spans="1:8" ht="12.75" customHeight="1">
      <c r="A19" s="89" t="str">
        <f t="array" ref="A19">IFERROR(INDEX('Annex 2 EHV charges'!$A$11:$A$58, MATCH(0, IF(ISBLANK('Annex 2 EHV charges'!$A$11:$A$58),1, COUNTIF(A$4:$A18, 'Annex 2 EHV charges'!$A$11:$A$58)), 0)),"")</f>
        <v>GBLSWI</v>
      </c>
      <c r="B19" s="89">
        <f>IF($A19="","",VLOOKUP($A19,'Annex 2 EHV charges'!$A:$O,2,0))</f>
        <v>843</v>
      </c>
      <c r="C19" s="90" t="str">
        <f>IF($A19="","",VLOOKUP($A19,'Annex 2 EHV charges'!$A:$O,3,0))</f>
        <v>1200050913681;1200050913690;1200050913706;1200050913715</v>
      </c>
      <c r="D19" s="89" t="str">
        <f>IF($A19="","",VLOOKUP($A19,'Annex 2 EHV charges'!$A:$O,7,0))</f>
        <v>GBLSWI</v>
      </c>
      <c r="E19" s="94" t="str">
        <f>IFERROR(IF(VLOOKUP($A19,'Annex 2 EHV charges'!$A:$O,9,FALSE)=0,"",VLOOKUP($A19,'Annex 2 EHV charges'!$A:$O,9,FALSE)),"")</f>
        <v/>
      </c>
      <c r="F19" s="95">
        <f>IFERROR(IF(VLOOKUP($A19,'Annex 2 EHV charges'!$A:$O,10,FALSE)=0,"",VLOOKUP($A19,'Annex 2 EHV charges'!$A:$O,10,FALSE)),"")</f>
        <v>74229.64</v>
      </c>
      <c r="G19" s="96">
        <f>IFERROR(IF(VLOOKUP($A19,'Annex 2 EHV charges'!$A:$O,11,FALSE)=0,"",VLOOKUP($A19,'Annex 2 EHV charges'!$A:$O,11,FALSE)),"")</f>
        <v>2.3199999999999998</v>
      </c>
      <c r="H19" s="96">
        <f>IFERROR(IF(VLOOKUP($A19,'Annex 2 EHV charges'!$A:$O,12,FALSE)=0,"",VLOOKUP($A19,'Annex 2 EHV charges'!$A:$O,12,FALSE)),"")</f>
        <v>2.3199999999999998</v>
      </c>
    </row>
    <row r="20" spans="1:8" ht="12.75" customHeight="1">
      <c r="A20" s="89" t="str">
        <f t="array" ref="A20">IFERROR(INDEX('Annex 2 EHV charges'!$A$11:$A$58, MATCH(0, IF(ISBLANK('Annex 2 EHV charges'!$A$11:$A$58),1, COUNTIF(A$4:$A19, 'Annex 2 EHV charges'!$A$11:$A$58)), 0)),"")</f>
        <v>KNGLPN</v>
      </c>
      <c r="B20" s="89">
        <f>IF($A20="","",VLOOKUP($A20,'Annex 2 EHV charges'!$A:$O,2,0))</f>
        <v>0</v>
      </c>
      <c r="C20" s="90" t="str">
        <f>IF($A20="","",VLOOKUP($A20,'Annex 2 EHV charges'!$A:$O,3,0))</f>
        <v>MSID: 1027</v>
      </c>
      <c r="D20" s="89" t="str">
        <f>IF($A20="","",VLOOKUP($A20,'Annex 2 EHV charges'!$A:$O,7,0))</f>
        <v>KNGLPN</v>
      </c>
      <c r="E20" s="94" t="str">
        <f>IFERROR(IF(VLOOKUP($A20,'Annex 2 EHV charges'!$A:$O,9,FALSE)=0,"",VLOOKUP($A20,'Annex 2 EHV charges'!$A:$O,9,FALSE)),"")</f>
        <v/>
      </c>
      <c r="F20" s="95">
        <f>IFERROR(IF(VLOOKUP($A20,'Annex 2 EHV charges'!$A:$O,10,FALSE)=0,"",VLOOKUP($A20,'Annex 2 EHV charges'!$A:$O,10,FALSE)),"")</f>
        <v>10711.44</v>
      </c>
      <c r="G20" s="96">
        <f>IFERROR(IF(VLOOKUP($A20,'Annex 2 EHV charges'!$A:$O,11,FALSE)=0,"",VLOOKUP($A20,'Annex 2 EHV charges'!$A:$O,11,FALSE)),"")</f>
        <v>3.12</v>
      </c>
      <c r="H20" s="96">
        <f>IFERROR(IF(VLOOKUP($A20,'Annex 2 EHV charges'!$A:$O,12,FALSE)=0,"",VLOOKUP($A20,'Annex 2 EHV charges'!$A:$O,12,FALSE)),"")</f>
        <v>3.12</v>
      </c>
    </row>
    <row r="21" spans="1:8" ht="12.75" customHeight="1">
      <c r="A21" s="89" t="str">
        <f t="array" ref="A21">IFERROR(INDEX('Annex 2 EHV charges'!$A$11:$A$58, MATCH(0, IF(ISBLANK('Annex 2 EHV charges'!$A$11:$A$58),1, COUNTIF(A$4:$A20, 'Annex 2 EHV charges'!$A$11:$A$58)), 0)),"")</f>
        <v>LEDNHS</v>
      </c>
      <c r="B21" s="89">
        <f>IF($A21="","",VLOOKUP($A21,'Annex 2 EHV charges'!$A:$O,2,0))</f>
        <v>808</v>
      </c>
      <c r="C21" s="90" t="str">
        <f>IF($A21="","",VLOOKUP($A21,'Annex 2 EHV charges'!$A:$O,3,0))</f>
        <v>1200061144065;1200061144074</v>
      </c>
      <c r="D21" s="89" t="str">
        <f>IF($A21="","",VLOOKUP($A21,'Annex 2 EHV charges'!$A:$O,7,0))</f>
        <v>LEDNHS</v>
      </c>
      <c r="E21" s="94">
        <f>IFERROR(IF(VLOOKUP($A21,'Annex 2 EHV charges'!$A:$O,9,FALSE)=0,"",VLOOKUP($A21,'Annex 2 EHV charges'!$A:$O,9,FALSE)),"")</f>
        <v>0.113</v>
      </c>
      <c r="F21" s="95">
        <f>IFERROR(IF(VLOOKUP($A21,'Annex 2 EHV charges'!$A:$O,10,FALSE)=0,"",VLOOKUP($A21,'Annex 2 EHV charges'!$A:$O,10,FALSE)),"")</f>
        <v>11326.24</v>
      </c>
      <c r="G21" s="96">
        <f>IFERROR(IF(VLOOKUP($A21,'Annex 2 EHV charges'!$A:$O,11,FALSE)=0,"",VLOOKUP($A21,'Annex 2 EHV charges'!$A:$O,11,FALSE)),"")</f>
        <v>2.2200000000000002</v>
      </c>
      <c r="H21" s="96">
        <f>IFERROR(IF(VLOOKUP($A21,'Annex 2 EHV charges'!$A:$O,12,FALSE)=0,"",VLOOKUP($A21,'Annex 2 EHV charges'!$A:$O,12,FALSE)),"")</f>
        <v>2.2200000000000002</v>
      </c>
    </row>
    <row r="22" spans="1:8" ht="12.75" customHeight="1">
      <c r="A22" s="89" t="str">
        <f t="array" ref="A22">IFERROR(INDEX('Annex 2 EHV charges'!$A$11:$A$58, MATCH(0, IF(ISBLANK('Annex 2 EHV charges'!$A$11:$A$58),1, COUNTIF(A$4:$A21, 'Annex 2 EHV charges'!$A$11:$A$58)), 0)),"")</f>
        <v>LIMEST</v>
      </c>
      <c r="B22" s="89">
        <f>IF($A22="","",VLOOKUP($A22,'Annex 2 EHV charges'!$A:$O,2,0))</f>
        <v>814</v>
      </c>
      <c r="C22" s="90" t="str">
        <f>IF($A22="","",VLOOKUP($A22,'Annex 2 EHV charges'!$A:$O,3,0))</f>
        <v>1200062132006;1200062132015</v>
      </c>
      <c r="D22" s="89" t="str">
        <f>IF($A22="","",VLOOKUP($A22,'Annex 2 EHV charges'!$A:$O,7,0))</f>
        <v>LIMEST</v>
      </c>
      <c r="E22" s="94">
        <f>IFERROR(IF(VLOOKUP($A22,'Annex 2 EHV charges'!$A:$O,9,FALSE)=0,"",VLOOKUP($A22,'Annex 2 EHV charges'!$A:$O,9,FALSE)),"")</f>
        <v>0.115</v>
      </c>
      <c r="F22" s="95">
        <f>IFERROR(IF(VLOOKUP($A22,'Annex 2 EHV charges'!$A:$O,10,FALSE)=0,"",VLOOKUP($A22,'Annex 2 EHV charges'!$A:$O,10,FALSE)),"")</f>
        <v>11326.24</v>
      </c>
      <c r="G22" s="96">
        <f>IFERROR(IF(VLOOKUP($A22,'Annex 2 EHV charges'!$A:$O,11,FALSE)=0,"",VLOOKUP($A22,'Annex 2 EHV charges'!$A:$O,11,FALSE)),"")</f>
        <v>2.12</v>
      </c>
      <c r="H22" s="96">
        <f>IFERROR(IF(VLOOKUP($A22,'Annex 2 EHV charges'!$A:$O,12,FALSE)=0,"",VLOOKUP($A22,'Annex 2 EHV charges'!$A:$O,12,FALSE)),"")</f>
        <v>2.12</v>
      </c>
    </row>
    <row r="23" spans="1:8" ht="12.75" customHeight="1">
      <c r="A23" s="89" t="str">
        <f t="array" ref="A23">IFERROR(INDEX('Annex 2 EHV charges'!$A$11:$A$58, MATCH(0, IF(ISBLANK('Annex 2 EHV charges'!$A$11:$A$58),1, COUNTIF(A$4:$A22, 'Annex 2 EHV charges'!$A$11:$A$58)), 0)),"")</f>
        <v>LNWAL1</v>
      </c>
      <c r="B23" s="89">
        <f>IF($A23="","",VLOOKUP($A23,'Annex 2 EHV charges'!$A:$O,2,0))</f>
        <v>816</v>
      </c>
      <c r="C23" s="90" t="str">
        <f>IF($A23="","",VLOOKUP($A23,'Annex 2 EHV charges'!$A:$O,3,0))</f>
        <v>1200061148194;1200061148200</v>
      </c>
      <c r="D23" s="89" t="str">
        <f>IF($A23="","",VLOOKUP($A23,'Annex 2 EHV charges'!$A:$O,7,0))</f>
        <v>LNWAL1</v>
      </c>
      <c r="E23" s="94">
        <f>IFERROR(IF(VLOOKUP($A23,'Annex 2 EHV charges'!$A:$O,9,FALSE)=0,"",VLOOKUP($A23,'Annex 2 EHV charges'!$A:$O,9,FALSE)),"")</f>
        <v>0.11899999999999999</v>
      </c>
      <c r="F23" s="95">
        <f>IFERROR(IF(VLOOKUP($A23,'Annex 2 EHV charges'!$A:$O,10,FALSE)=0,"",VLOOKUP($A23,'Annex 2 EHV charges'!$A:$O,10,FALSE)),"")</f>
        <v>3025.65</v>
      </c>
      <c r="G23" s="96">
        <f>IFERROR(IF(VLOOKUP($A23,'Annex 2 EHV charges'!$A:$O,11,FALSE)=0,"",VLOOKUP($A23,'Annex 2 EHV charges'!$A:$O,11,FALSE)),"")</f>
        <v>3.07</v>
      </c>
      <c r="H23" s="96">
        <f>IFERROR(IF(VLOOKUP($A23,'Annex 2 EHV charges'!$A:$O,12,FALSE)=0,"",VLOOKUP($A23,'Annex 2 EHV charges'!$A:$O,12,FALSE)),"")</f>
        <v>3.07</v>
      </c>
    </row>
    <row r="24" spans="1:8" ht="12.75" customHeight="1">
      <c r="A24" s="89" t="str">
        <f t="array" ref="A24">IFERROR(INDEX('Annex 2 EHV charges'!$A$11:$A$58, MATCH(0, IF(ISBLANK('Annex 2 EHV charges'!$A$11:$A$58),1, COUNTIF(A$4:$A23, 'Annex 2 EHV charges'!$A$11:$A$58)), 0)),"")</f>
        <v>LNWALL</v>
      </c>
      <c r="B24" s="89">
        <f>IF($A24="","",VLOOKUP($A24,'Annex 2 EHV charges'!$A:$O,2,0))</f>
        <v>816</v>
      </c>
      <c r="C24" s="90" t="str">
        <f>IF($A24="","",VLOOKUP($A24,'Annex 2 EHV charges'!$A:$O,3,0))</f>
        <v>1200061953070;1200061953089</v>
      </c>
      <c r="D24" s="89" t="str">
        <f>IF($A24="","",VLOOKUP($A24,'Annex 2 EHV charges'!$A:$O,7,0))</f>
        <v>LNWALL</v>
      </c>
      <c r="E24" s="94">
        <f>IFERROR(IF(VLOOKUP($A24,'Annex 2 EHV charges'!$A:$O,9,FALSE)=0,"",VLOOKUP($A24,'Annex 2 EHV charges'!$A:$O,9,FALSE)),"")</f>
        <v>0.11899999999999999</v>
      </c>
      <c r="F24" s="95">
        <f>IFERROR(IF(VLOOKUP($A24,'Annex 2 EHV charges'!$A:$O,10,FALSE)=0,"",VLOOKUP($A24,'Annex 2 EHV charges'!$A:$O,10,FALSE)),"")</f>
        <v>11599.38</v>
      </c>
      <c r="G24" s="96">
        <f>IFERROR(IF(VLOOKUP($A24,'Annex 2 EHV charges'!$A:$O,11,FALSE)=0,"",VLOOKUP($A24,'Annex 2 EHV charges'!$A:$O,11,FALSE)),"")</f>
        <v>1.4</v>
      </c>
      <c r="H24" s="96">
        <f>IFERROR(IF(VLOOKUP($A24,'Annex 2 EHV charges'!$A:$O,12,FALSE)=0,"",VLOOKUP($A24,'Annex 2 EHV charges'!$A:$O,12,FALSE)),"")</f>
        <v>1.4</v>
      </c>
    </row>
    <row r="25" spans="1:8" ht="12.75" customHeight="1">
      <c r="A25" s="89" t="str">
        <f t="array" ref="A25">IFERROR(INDEX('Annex 2 EHV charges'!$A$11:$A$58, MATCH(0, IF(ISBLANK('Annex 2 EHV charges'!$A$11:$A$58),1, COUNTIF(A$4:$A24, 'Annex 2 EHV charges'!$A$11:$A$58)), 0)),"")</f>
        <v>LU_ACT</v>
      </c>
      <c r="B25" s="89">
        <f>IF($A25="","",VLOOKUP($A25,'Annex 2 EHV charges'!$A:$O,2,0))</f>
        <v>0</v>
      </c>
      <c r="C25" s="90" t="str">
        <f>IF($A25="","",VLOOKUP($A25,'Annex 2 EHV charges'!$A:$O,3,0))</f>
        <v>MSID: 1631</v>
      </c>
      <c r="D25" s="89" t="str">
        <f>IF($A25="","",VLOOKUP($A25,'Annex 2 EHV charges'!$A:$O,7,0))</f>
        <v>LU_ACT</v>
      </c>
      <c r="E25" s="94" t="str">
        <f>IFERROR(IF(VLOOKUP($A25,'Annex 2 EHV charges'!$A:$O,9,FALSE)=0,"",VLOOKUP($A25,'Annex 2 EHV charges'!$A:$O,9,FALSE)),"")</f>
        <v/>
      </c>
      <c r="F25" s="95">
        <f>IFERROR(IF(VLOOKUP($A25,'Annex 2 EHV charges'!$A:$O,10,FALSE)=0,"",VLOOKUP($A25,'Annex 2 EHV charges'!$A:$O,10,FALSE)),"")</f>
        <v>11032.9</v>
      </c>
      <c r="G25" s="96">
        <f>IFERROR(IF(VLOOKUP($A25,'Annex 2 EHV charges'!$A:$O,11,FALSE)=0,"",VLOOKUP($A25,'Annex 2 EHV charges'!$A:$O,11,FALSE)),"")</f>
        <v>2.5099999999999998</v>
      </c>
      <c r="H25" s="96">
        <f>IFERROR(IF(VLOOKUP($A25,'Annex 2 EHV charges'!$A:$O,12,FALSE)=0,"",VLOOKUP($A25,'Annex 2 EHV charges'!$A:$O,12,FALSE)),"")</f>
        <v>2.5099999999999998</v>
      </c>
    </row>
    <row r="26" spans="1:8" ht="12.75" customHeight="1">
      <c r="A26" s="89" t="str">
        <f t="array" ref="A26">IFERROR(INDEX('Annex 2 EHV charges'!$A$11:$A$58, MATCH(0, IF(ISBLANK('Annex 2 EHV charges'!$A$11:$A$58),1, COUNTIF(A$4:$A25, 'Annex 2 EHV charges'!$A$11:$A$58)), 0)),"")</f>
        <v>LU_CAN</v>
      </c>
      <c r="B26" s="89">
        <f>IF($A26="","",VLOOKUP($A26,'Annex 2 EHV charges'!$A:$O,2,0))</f>
        <v>818</v>
      </c>
      <c r="C26" s="90" t="str">
        <f>IF($A26="","",VLOOKUP($A26,'Annex 2 EHV charges'!$A:$O,3,0))</f>
        <v>1200060323207;1200060323216</v>
      </c>
      <c r="D26" s="89" t="str">
        <f>IF($A26="","",VLOOKUP($A26,'Annex 2 EHV charges'!$A:$O,7,0))</f>
        <v>LU_CAN</v>
      </c>
      <c r="E26" s="94">
        <f>IFERROR(IF(VLOOKUP($A26,'Annex 2 EHV charges'!$A:$O,9,FALSE)=0,"",VLOOKUP($A26,'Annex 2 EHV charges'!$A:$O,9,FALSE)),"")</f>
        <v>2E-3</v>
      </c>
      <c r="F26" s="95">
        <f>IFERROR(IF(VLOOKUP($A26,'Annex 2 EHV charges'!$A:$O,10,FALSE)=0,"",VLOOKUP($A26,'Annex 2 EHV charges'!$A:$O,10,FALSE)),"")</f>
        <v>72769.600000000006</v>
      </c>
      <c r="G26" s="96">
        <f>IFERROR(IF(VLOOKUP($A26,'Annex 2 EHV charges'!$A:$O,11,FALSE)=0,"",VLOOKUP($A26,'Annex 2 EHV charges'!$A:$O,11,FALSE)),"")</f>
        <v>1.46</v>
      </c>
      <c r="H26" s="96">
        <f>IFERROR(IF(VLOOKUP($A26,'Annex 2 EHV charges'!$A:$O,12,FALSE)=0,"",VLOOKUP($A26,'Annex 2 EHV charges'!$A:$O,12,FALSE)),"")</f>
        <v>1.46</v>
      </c>
    </row>
    <row r="27" spans="1:8" ht="12.75" customHeight="1">
      <c r="A27" s="89" t="str">
        <f t="array" ref="A27">IFERROR(INDEX('Annex 2 EHV charges'!$A$11:$A$58, MATCH(0, IF(ISBLANK('Annex 2 EHV charges'!$A$11:$A$58),1, COUNTIF(A$4:$A26, 'Annex 2 EHV charges'!$A$11:$A$58)), 0)),"")</f>
        <v>LU_CHA</v>
      </c>
      <c r="B27" s="89">
        <f>IF($A27="","",VLOOKUP($A27,'Annex 2 EHV charges'!$A:$O,2,0))</f>
        <v>801</v>
      </c>
      <c r="C27" s="90" t="str">
        <f>IF($A27="","",VLOOKUP($A27,'Annex 2 EHV charges'!$A:$O,3,0))</f>
        <v>1200061231921;1200061231930;1200061231940;1200061231959</v>
      </c>
      <c r="D27" s="89" t="str">
        <f>IF($A27="","",VLOOKUP($A27,'Annex 2 EHV charges'!$A:$O,7,0))</f>
        <v>LU_CHA</v>
      </c>
      <c r="E27" s="94">
        <f>IFERROR(IF(VLOOKUP($A27,'Annex 2 EHV charges'!$A:$O,9,FALSE)=0,"",VLOOKUP($A27,'Annex 2 EHV charges'!$A:$O,9,FALSE)),"")</f>
        <v>4.0000000000000001E-3</v>
      </c>
      <c r="F27" s="95">
        <f>IFERROR(IF(VLOOKUP($A27,'Annex 2 EHV charges'!$A:$O,10,FALSE)=0,"",VLOOKUP($A27,'Annex 2 EHV charges'!$A:$O,10,FALSE)),"")</f>
        <v>73737.3</v>
      </c>
      <c r="G27" s="96">
        <f>IFERROR(IF(VLOOKUP($A27,'Annex 2 EHV charges'!$A:$O,11,FALSE)=0,"",VLOOKUP($A27,'Annex 2 EHV charges'!$A:$O,11,FALSE)),"")</f>
        <v>1.5</v>
      </c>
      <c r="H27" s="96">
        <f>IFERROR(IF(VLOOKUP($A27,'Annex 2 EHV charges'!$A:$O,12,FALSE)=0,"",VLOOKUP($A27,'Annex 2 EHV charges'!$A:$O,12,FALSE)),"")</f>
        <v>1.5</v>
      </c>
    </row>
    <row r="28" spans="1:8" ht="12.75" customHeight="1">
      <c r="A28" s="89" t="str">
        <f t="array" ref="A28">IFERROR(INDEX('Annex 2 EHV charges'!$A$11:$A$58, MATCH(0, IF(ISBLANK('Annex 2 EHV charges'!$A$11:$A$58),1, COUNTIF(A$4:$A27, 'Annex 2 EHV charges'!$A$11:$A$58)), 0)),"")</f>
        <v>LU_HOX</v>
      </c>
      <c r="B28" s="89">
        <f>IF($A28="","",VLOOKUP($A28,'Annex 2 EHV charges'!$A:$O,2,0))</f>
        <v>804</v>
      </c>
      <c r="C28" s="90">
        <f>IF($A28="","",VLOOKUP($A28,'Annex 2 EHV charges'!$A:$O,3,0))</f>
        <v>1200060323191</v>
      </c>
      <c r="D28" s="89" t="str">
        <f>IF($A28="","",VLOOKUP($A28,'Annex 2 EHV charges'!$A:$O,7,0))</f>
        <v>LU_HOX</v>
      </c>
      <c r="E28" s="94">
        <f>IFERROR(IF(VLOOKUP($A28,'Annex 2 EHV charges'!$A:$O,9,FALSE)=0,"",VLOOKUP($A28,'Annex 2 EHV charges'!$A:$O,9,FALSE)),"")</f>
        <v>6.4000000000000001E-2</v>
      </c>
      <c r="F28" s="95">
        <f>IFERROR(IF(VLOOKUP($A28,'Annex 2 EHV charges'!$A:$O,10,FALSE)=0,"",VLOOKUP($A28,'Annex 2 EHV charges'!$A:$O,10,FALSE)),"")</f>
        <v>72622.27</v>
      </c>
      <c r="G28" s="96">
        <f>IFERROR(IF(VLOOKUP($A28,'Annex 2 EHV charges'!$A:$O,11,FALSE)=0,"",VLOOKUP($A28,'Annex 2 EHV charges'!$A:$O,11,FALSE)),"")</f>
        <v>0.68</v>
      </c>
      <c r="H28" s="96">
        <f>IFERROR(IF(VLOOKUP($A28,'Annex 2 EHV charges'!$A:$O,12,FALSE)=0,"",VLOOKUP($A28,'Annex 2 EHV charges'!$A:$O,12,FALSE)),"")</f>
        <v>0.68</v>
      </c>
    </row>
    <row r="29" spans="1:8" ht="12.75" customHeight="1">
      <c r="A29" s="89" t="str">
        <f t="array" ref="A29">IFERROR(INDEX('Annex 2 EHV charges'!$A$11:$A$58, MATCH(0, IF(ISBLANK('Annex 2 EHV charges'!$A$11:$A$58),1, COUNTIF(A$4:$A28, 'Annex 2 EHV charges'!$A$11:$A$58)), 0)),"")</f>
        <v>LU_LOT</v>
      </c>
      <c r="B29" s="89">
        <f>IF($A29="","",VLOOKUP($A29,'Annex 2 EHV charges'!$A:$O,2,0))</f>
        <v>838</v>
      </c>
      <c r="C29" s="90" t="str">
        <f>IF($A29="","",VLOOKUP($A29,'Annex 2 EHV charges'!$A:$O,3,0))</f>
        <v>1200050376902;1200050376911</v>
      </c>
      <c r="D29" s="89" t="str">
        <f>IF($A29="","",VLOOKUP($A29,'Annex 2 EHV charges'!$A:$O,7,0))</f>
        <v>LU_LOT</v>
      </c>
      <c r="E29" s="94" t="str">
        <f>IFERROR(IF(VLOOKUP($A29,'Annex 2 EHV charges'!$A:$O,9,FALSE)=0,"",VLOOKUP($A29,'Annex 2 EHV charges'!$A:$O,9,FALSE)),"")</f>
        <v/>
      </c>
      <c r="F29" s="95">
        <f>IFERROR(IF(VLOOKUP($A29,'Annex 2 EHV charges'!$A:$O,10,FALSE)=0,"",VLOOKUP($A29,'Annex 2 EHV charges'!$A:$O,10,FALSE)),"")</f>
        <v>113242.67</v>
      </c>
      <c r="G29" s="96">
        <f>IFERROR(IF(VLOOKUP($A29,'Annex 2 EHV charges'!$A:$O,11,FALSE)=0,"",VLOOKUP($A29,'Annex 2 EHV charges'!$A:$O,11,FALSE)),"")</f>
        <v>2.77</v>
      </c>
      <c r="H29" s="96">
        <f>IFERROR(IF(VLOOKUP($A29,'Annex 2 EHV charges'!$A:$O,12,FALSE)=0,"",VLOOKUP($A29,'Annex 2 EHV charges'!$A:$O,12,FALSE)),"")</f>
        <v>2.77</v>
      </c>
    </row>
    <row r="30" spans="1:8" ht="12.75" customHeight="1">
      <c r="A30" s="89" t="str">
        <f t="array" ref="A30">IFERROR(INDEX('Annex 2 EHV charges'!$A$11:$A$58, MATCH(0, IF(ISBLANK('Annex 2 EHV charges'!$A$11:$A$58),1, COUNTIF(A$4:$A29, 'Annex 2 EHV charges'!$A$11:$A$58)), 0)),"")</f>
        <v>LU_MAN</v>
      </c>
      <c r="B30" s="89">
        <f>IF($A30="","",VLOOKUP($A30,'Annex 2 EHV charges'!$A:$O,2,0))</f>
        <v>837</v>
      </c>
      <c r="C30" s="90">
        <f>IF($A30="","",VLOOKUP($A30,'Annex 2 EHV charges'!$A:$O,3,0))</f>
        <v>1200010200926</v>
      </c>
      <c r="D30" s="89" t="str">
        <f>IF($A30="","",VLOOKUP($A30,'Annex 2 EHV charges'!$A:$O,7,0))</f>
        <v>LU_MAN</v>
      </c>
      <c r="E30" s="94">
        <f>IFERROR(IF(VLOOKUP($A30,'Annex 2 EHV charges'!$A:$O,9,FALSE)=0,"",VLOOKUP($A30,'Annex 2 EHV charges'!$A:$O,9,FALSE)),"")</f>
        <v>5.2999999999999999E-2</v>
      </c>
      <c r="F30" s="95">
        <f>IFERROR(IF(VLOOKUP($A30,'Annex 2 EHV charges'!$A:$O,10,FALSE)=0,"",VLOOKUP($A30,'Annex 2 EHV charges'!$A:$O,10,FALSE)),"")</f>
        <v>98141.52</v>
      </c>
      <c r="G30" s="96">
        <f>IFERROR(IF(VLOOKUP($A30,'Annex 2 EHV charges'!$A:$O,11,FALSE)=0,"",VLOOKUP($A30,'Annex 2 EHV charges'!$A:$O,11,FALSE)),"")</f>
        <v>1.98</v>
      </c>
      <c r="H30" s="96">
        <f>IFERROR(IF(VLOOKUP($A30,'Annex 2 EHV charges'!$A:$O,12,FALSE)=0,"",VLOOKUP($A30,'Annex 2 EHV charges'!$A:$O,12,FALSE)),"")</f>
        <v>1.98</v>
      </c>
    </row>
    <row r="31" spans="1:8" ht="12.75" customHeight="1">
      <c r="A31" s="89" t="str">
        <f t="array" ref="A31">IFERROR(INDEX('Annex 2 EHV charges'!$A$11:$A$58, MATCH(0, IF(ISBLANK('Annex 2 EHV charges'!$A$11:$A$58),1, COUNTIF(A$4:$A30, 'Annex 2 EHV charges'!$A$11:$A$58)), 0)),"")</f>
        <v>LU_STE</v>
      </c>
      <c r="B31" s="89">
        <f>IF($A31="","",VLOOKUP($A31,'Annex 2 EHV charges'!$A:$O,2,0))</f>
        <v>839</v>
      </c>
      <c r="C31" s="90" t="str">
        <f>IF($A31="","",VLOOKUP($A31,'Annex 2 EHV charges'!$A:$O,3,0))</f>
        <v>1200010157225;1200010157234</v>
      </c>
      <c r="D31" s="89" t="str">
        <f>IF($A31="","",VLOOKUP($A31,'Annex 2 EHV charges'!$A:$O,7,0))</f>
        <v>LU_STE</v>
      </c>
      <c r="E31" s="94" t="str">
        <f>IFERROR(IF(VLOOKUP($A31,'Annex 2 EHV charges'!$A:$O,9,FALSE)=0,"",VLOOKUP($A31,'Annex 2 EHV charges'!$A:$O,9,FALSE)),"")</f>
        <v/>
      </c>
      <c r="F31" s="95">
        <f>IFERROR(IF(VLOOKUP($A31,'Annex 2 EHV charges'!$A:$O,10,FALSE)=0,"",VLOOKUP($A31,'Annex 2 EHV charges'!$A:$O,10,FALSE)),"")</f>
        <v>72021.100000000006</v>
      </c>
      <c r="G31" s="96">
        <f>IFERROR(IF(VLOOKUP($A31,'Annex 2 EHV charges'!$A:$O,11,FALSE)=0,"",VLOOKUP($A31,'Annex 2 EHV charges'!$A:$O,11,FALSE)),"")</f>
        <v>3.75</v>
      </c>
      <c r="H31" s="96">
        <f>IFERROR(IF(VLOOKUP($A31,'Annex 2 EHV charges'!$A:$O,12,FALSE)=0,"",VLOOKUP($A31,'Annex 2 EHV charges'!$A:$O,12,FALSE)),"")</f>
        <v>3.75</v>
      </c>
    </row>
    <row r="32" spans="1:8" ht="12.75" customHeight="1">
      <c r="A32" s="89" t="str">
        <f t="array" ref="A32">IFERROR(INDEX('Annex 2 EHV charges'!$A$11:$A$58, MATCH(0, IF(ISBLANK('Annex 2 EHV charges'!$A$11:$A$58),1, COUNTIF(A$4:$A31, 'Annex 2 EHV charges'!$A$11:$A$58)), 0)),"")</f>
        <v>MRKLNE</v>
      </c>
      <c r="B32" s="89">
        <f>IF($A32="","",VLOOKUP($A32,'Annex 2 EHV charges'!$A:$O,2,0))</f>
        <v>806</v>
      </c>
      <c r="C32" s="90" t="str">
        <f>IF($A32="","",VLOOKUP($A32,'Annex 2 EHV charges'!$A:$O,3,0))</f>
        <v>1200061378624;1200061378633</v>
      </c>
      <c r="D32" s="89" t="str">
        <f>IF($A32="","",VLOOKUP($A32,'Annex 2 EHV charges'!$A:$O,7,0))</f>
        <v>MRKLNE</v>
      </c>
      <c r="E32" s="94">
        <f>IFERROR(IF(VLOOKUP($A32,'Annex 2 EHV charges'!$A:$O,9,FALSE)=0,"",VLOOKUP($A32,'Annex 2 EHV charges'!$A:$O,9,FALSE)),"")</f>
        <v>0.11</v>
      </c>
      <c r="F32" s="95">
        <f>IFERROR(IF(VLOOKUP($A32,'Annex 2 EHV charges'!$A:$O,10,FALSE)=0,"",VLOOKUP($A32,'Annex 2 EHV charges'!$A:$O,10,FALSE)),"")</f>
        <v>2752.5</v>
      </c>
      <c r="G32" s="96">
        <f>IFERROR(IF(VLOOKUP($A32,'Annex 2 EHV charges'!$A:$O,11,FALSE)=0,"",VLOOKUP($A32,'Annex 2 EHV charges'!$A:$O,11,FALSE)),"")</f>
        <v>1.88</v>
      </c>
      <c r="H32" s="96">
        <f>IFERROR(IF(VLOOKUP($A32,'Annex 2 EHV charges'!$A:$O,12,FALSE)=0,"",VLOOKUP($A32,'Annex 2 EHV charges'!$A:$O,12,FALSE)),"")</f>
        <v>1.88</v>
      </c>
    </row>
    <row r="33" spans="1:8" ht="12.75" customHeight="1">
      <c r="A33" s="89" t="str">
        <f t="array" ref="A33">IFERROR(INDEX('Annex 2 EHV charges'!$A$11:$A$58, MATCH(0, IF(ISBLANK('Annex 2 EHV charges'!$A$11:$A$58),1, COUNTIF(A$4:$A32, 'Annex 2 EHV charges'!$A$11:$A$58)), 0)),"")</f>
        <v>NGC_BA</v>
      </c>
      <c r="B33" s="89">
        <f>IF($A33="","",VLOOKUP($A33,'Annex 2 EHV charges'!$A:$O,2,0))</f>
        <v>817</v>
      </c>
      <c r="C33" s="90" t="str">
        <f>IF($A33="","",VLOOKUP($A33,'Annex 2 EHV charges'!$A:$O,3,0))</f>
        <v>1200010151863;1200010151872</v>
      </c>
      <c r="D33" s="89" t="str">
        <f>IF($A33="","",VLOOKUP($A33,'Annex 2 EHV charges'!$A:$O,7,0))</f>
        <v>NGC_BA</v>
      </c>
      <c r="E33" s="94">
        <f>IFERROR(IF(VLOOKUP($A33,'Annex 2 EHV charges'!$A:$O,9,FALSE)=0,"",VLOOKUP($A33,'Annex 2 EHV charges'!$A:$O,9,FALSE)),"")</f>
        <v>2.4E-2</v>
      </c>
      <c r="F33" s="95">
        <f>IFERROR(IF(VLOOKUP($A33,'Annex 2 EHV charges'!$A:$O,10,FALSE)=0,"",VLOOKUP($A33,'Annex 2 EHV charges'!$A:$O,10,FALSE)),"")</f>
        <v>2137.71</v>
      </c>
      <c r="G33" s="96">
        <f>IFERROR(IF(VLOOKUP($A33,'Annex 2 EHV charges'!$A:$O,11,FALSE)=0,"",VLOOKUP($A33,'Annex 2 EHV charges'!$A:$O,11,FALSE)),"")</f>
        <v>1.1200000000000001</v>
      </c>
      <c r="H33" s="96">
        <f>IFERROR(IF(VLOOKUP($A33,'Annex 2 EHV charges'!$A:$O,12,FALSE)=0,"",VLOOKUP($A33,'Annex 2 EHV charges'!$A:$O,12,FALSE)),"")</f>
        <v>1.1200000000000001</v>
      </c>
    </row>
    <row r="34" spans="1:8" ht="12.75" customHeight="1">
      <c r="A34" s="89" t="str">
        <f t="array" ref="A34">IFERROR(INDEX('Annex 2 EHV charges'!$A$11:$A$58, MATCH(0, IF(ISBLANK('Annex 2 EHV charges'!$A$11:$A$58),1, COUNTIF(A$4:$A33, 'Annex 2 EHV charges'!$A$11:$A$58)), 0)),"")</f>
        <v>NR_BOW</v>
      </c>
      <c r="B34" s="89">
        <f>IF($A34="","",VLOOKUP($A34,'Annex 2 EHV charges'!$A:$O,2,0))</f>
        <v>807</v>
      </c>
      <c r="C34" s="90" t="str">
        <f>IF($A34="","",VLOOKUP($A34,'Annex 2 EHV charges'!$A:$O,3,0))</f>
        <v>1200060280440;1200060280468</v>
      </c>
      <c r="D34" s="89" t="str">
        <f>IF($A34="","",VLOOKUP($A34,'Annex 2 EHV charges'!$A:$O,7,0))</f>
        <v>NR_BOW</v>
      </c>
      <c r="E34" s="94" t="str">
        <f>IFERROR(IF(VLOOKUP($A34,'Annex 2 EHV charges'!$A:$O,9,FALSE)=0,"",VLOOKUP($A34,'Annex 2 EHV charges'!$A:$O,9,FALSE)),"")</f>
        <v/>
      </c>
      <c r="F34" s="95">
        <f>IFERROR(IF(VLOOKUP($A34,'Annex 2 EHV charges'!$A:$O,10,FALSE)=0,"",VLOOKUP($A34,'Annex 2 EHV charges'!$A:$O,10,FALSE)),"")</f>
        <v>31429.67</v>
      </c>
      <c r="G34" s="96">
        <f>IFERROR(IF(VLOOKUP($A34,'Annex 2 EHV charges'!$A:$O,11,FALSE)=0,"",VLOOKUP($A34,'Annex 2 EHV charges'!$A:$O,11,FALSE)),"")</f>
        <v>4.8</v>
      </c>
      <c r="H34" s="96">
        <f>IFERROR(IF(VLOOKUP($A34,'Annex 2 EHV charges'!$A:$O,12,FALSE)=0,"",VLOOKUP($A34,'Annex 2 EHV charges'!$A:$O,12,FALSE)),"")</f>
        <v>4.8</v>
      </c>
    </row>
    <row r="35" spans="1:8" ht="12.75" customHeight="1">
      <c r="A35" s="89" t="str">
        <f t="array" ref="A35">IFERROR(INDEX('Annex 2 EHV charges'!$A$11:$A$58, MATCH(0, IF(ISBLANK('Annex 2 EHV charges'!$A$11:$A$58),1, COUNTIF(A$4:$A34, 'Annex 2 EHV charges'!$A$11:$A$58)), 0)),"")</f>
        <v>NR_BRO</v>
      </c>
      <c r="B35" s="89">
        <f>IF($A35="","",VLOOKUP($A35,'Annex 2 EHV charges'!$A:$O,2,0))</f>
        <v>847</v>
      </c>
      <c r="C35" s="90">
        <f>IF($A35="","",VLOOKUP($A35,'Annex 2 EHV charges'!$A:$O,3,0))</f>
        <v>1200010251559</v>
      </c>
      <c r="D35" s="89" t="str">
        <f>IF($A35="","",VLOOKUP($A35,'Annex 2 EHV charges'!$A:$O,7,0))</f>
        <v>NR_BRO</v>
      </c>
      <c r="E35" s="94" t="str">
        <f>IFERROR(IF(VLOOKUP($A35,'Annex 2 EHV charges'!$A:$O,9,FALSE)=0,"",VLOOKUP($A35,'Annex 2 EHV charges'!$A:$O,9,FALSE)),"")</f>
        <v/>
      </c>
      <c r="F35" s="95">
        <f>IFERROR(IF(VLOOKUP($A35,'Annex 2 EHV charges'!$A:$O,10,FALSE)=0,"",VLOOKUP($A35,'Annex 2 EHV charges'!$A:$O,10,FALSE)),"")</f>
        <v>65807.16</v>
      </c>
      <c r="G35" s="96">
        <f>IFERROR(IF(VLOOKUP($A35,'Annex 2 EHV charges'!$A:$O,11,FALSE)=0,"",VLOOKUP($A35,'Annex 2 EHV charges'!$A:$O,11,FALSE)),"")</f>
        <v>1.63</v>
      </c>
      <c r="H35" s="96">
        <f>IFERROR(IF(VLOOKUP($A35,'Annex 2 EHV charges'!$A:$O,12,FALSE)=0,"",VLOOKUP($A35,'Annex 2 EHV charges'!$A:$O,12,FALSE)),"")</f>
        <v>1.63</v>
      </c>
    </row>
    <row r="36" spans="1:8" ht="12.75" customHeight="1">
      <c r="A36" s="89" t="str">
        <f t="array" ref="A36">IFERROR(INDEX('Annex 2 EHV charges'!$A$11:$A$58, MATCH(0, IF(ISBLANK('Annex 2 EHV charges'!$A$11:$A$58),1, COUNTIF(A$4:$A35, 'Annex 2 EHV charges'!$A$11:$A$58)), 0)),"")</f>
        <v>NR_CIT</v>
      </c>
      <c r="B36" s="89">
        <f>IF($A36="","",VLOOKUP($A36,'Annex 2 EHV charges'!$A:$O,2,0))</f>
        <v>846</v>
      </c>
      <c r="C36" s="90">
        <f>IF($A36="","",VLOOKUP($A36,'Annex 2 EHV charges'!$A:$O,3,0))</f>
        <v>1200010251521</v>
      </c>
      <c r="D36" s="89" t="str">
        <f>IF($A36="","",VLOOKUP($A36,'Annex 2 EHV charges'!$A:$O,7,0))</f>
        <v>NR_CIT</v>
      </c>
      <c r="E36" s="94">
        <f>IFERROR(IF(VLOOKUP($A36,'Annex 2 EHV charges'!$A:$O,9,FALSE)=0,"",VLOOKUP($A36,'Annex 2 EHV charges'!$A:$O,9,FALSE)),"")</f>
        <v>1E-3</v>
      </c>
      <c r="F36" s="95">
        <f>IFERROR(IF(VLOOKUP($A36,'Annex 2 EHV charges'!$A:$O,10,FALSE)=0,"",VLOOKUP($A36,'Annex 2 EHV charges'!$A:$O,10,FALSE)),"")</f>
        <v>2244.86</v>
      </c>
      <c r="G36" s="96">
        <f>IFERROR(IF(VLOOKUP($A36,'Annex 2 EHV charges'!$A:$O,11,FALSE)=0,"",VLOOKUP($A36,'Annex 2 EHV charges'!$A:$O,11,FALSE)),"")</f>
        <v>1.41</v>
      </c>
      <c r="H36" s="96">
        <f>IFERROR(IF(VLOOKUP($A36,'Annex 2 EHV charges'!$A:$O,12,FALSE)=0,"",VLOOKUP($A36,'Annex 2 EHV charges'!$A:$O,12,FALSE)),"")</f>
        <v>1.41</v>
      </c>
    </row>
    <row r="37" spans="1:8" ht="12.75" customHeight="1">
      <c r="A37" s="89" t="str">
        <f t="array" ref="A37">IFERROR(INDEX('Annex 2 EHV charges'!$A$11:$A$58, MATCH(0, IF(ISBLANK('Annex 2 EHV charges'!$A$11:$A$58),1, COUNTIF(A$4:$A36, 'Annex 2 EHV charges'!$A$11:$A$58)), 0)),"")</f>
        <v>NR_MAD</v>
      </c>
      <c r="B37" s="89">
        <f>IF($A37="","",VLOOKUP($A37,'Annex 2 EHV charges'!$A:$O,2,0))</f>
        <v>840</v>
      </c>
      <c r="C37" s="90">
        <f>IF($A37="","",VLOOKUP($A37,'Annex 2 EHV charges'!$A:$O,3,0))</f>
        <v>1200010251540</v>
      </c>
      <c r="D37" s="89" t="str">
        <f>IF($A37="","",VLOOKUP($A37,'Annex 2 EHV charges'!$A:$O,7,0))</f>
        <v>NR_MAD</v>
      </c>
      <c r="E37" s="94">
        <f>IFERROR(IF(VLOOKUP($A37,'Annex 2 EHV charges'!$A:$O,9,FALSE)=0,"",VLOOKUP($A37,'Annex 2 EHV charges'!$A:$O,9,FALSE)),"")</f>
        <v>3.0000000000000001E-3</v>
      </c>
      <c r="F37" s="95">
        <f>IFERROR(IF(VLOOKUP($A37,'Annex 2 EHV charges'!$A:$O,10,FALSE)=0,"",VLOOKUP($A37,'Annex 2 EHV charges'!$A:$O,10,FALSE)),"")</f>
        <v>2352.0100000000002</v>
      </c>
      <c r="G37" s="96">
        <f>IFERROR(IF(VLOOKUP($A37,'Annex 2 EHV charges'!$A:$O,11,FALSE)=0,"",VLOOKUP($A37,'Annex 2 EHV charges'!$A:$O,11,FALSE)),"")</f>
        <v>1.04</v>
      </c>
      <c r="H37" s="96">
        <f>IFERROR(IF(VLOOKUP($A37,'Annex 2 EHV charges'!$A:$O,12,FALSE)=0,"",VLOOKUP($A37,'Annex 2 EHV charges'!$A:$O,12,FALSE)),"")</f>
        <v>1.04</v>
      </c>
    </row>
    <row r="38" spans="1:8" ht="12.75" customHeight="1">
      <c r="A38" s="89" t="str">
        <f t="array" ref="A38">IFERROR(INDEX('Annex 2 EHV charges'!$A$11:$A$58, MATCH(0, IF(ISBLANK('Annex 2 EHV charges'!$A$11:$A$58),1, COUNTIF(A$4:$A37, 'Annex 2 EHV charges'!$A$11:$A$58)), 0)),"")</f>
        <v>NR_W11</v>
      </c>
      <c r="B38" s="89">
        <f>IF($A38="","",VLOOKUP($A38,'Annex 2 EHV charges'!$A:$O,2,0))</f>
        <v>841</v>
      </c>
      <c r="C38" s="90">
        <f>IF($A38="","",VLOOKUP($A38,'Annex 2 EHV charges'!$A:$O,3,0))</f>
        <v>1200010251512</v>
      </c>
      <c r="D38" s="89" t="str">
        <f>IF($A38="","",VLOOKUP($A38,'Annex 2 EHV charges'!$A:$O,7,0))</f>
        <v>NR_W11</v>
      </c>
      <c r="E38" s="94" t="str">
        <f>IFERROR(IF(VLOOKUP($A38,'Annex 2 EHV charges'!$A:$O,9,FALSE)=0,"",VLOOKUP($A38,'Annex 2 EHV charges'!$A:$O,9,FALSE)),"")</f>
        <v/>
      </c>
      <c r="F38" s="95">
        <f>IFERROR(IF(VLOOKUP($A38,'Annex 2 EHV charges'!$A:$O,10,FALSE)=0,"",VLOOKUP($A38,'Annex 2 EHV charges'!$A:$O,10,FALSE)),"")</f>
        <v>32042.82</v>
      </c>
      <c r="G38" s="96">
        <f>IFERROR(IF(VLOOKUP($A38,'Annex 2 EHV charges'!$A:$O,11,FALSE)=0,"",VLOOKUP($A38,'Annex 2 EHV charges'!$A:$O,11,FALSE)),"")</f>
        <v>2.38</v>
      </c>
      <c r="H38" s="96">
        <f>IFERROR(IF(VLOOKUP($A38,'Annex 2 EHV charges'!$A:$O,12,FALSE)=0,"",VLOOKUP($A38,'Annex 2 EHV charges'!$A:$O,12,FALSE)),"")</f>
        <v>2.38</v>
      </c>
    </row>
    <row r="39" spans="1:8" ht="12.75" customHeight="1">
      <c r="A39" s="89" t="str">
        <f t="array" ref="A39">IFERROR(INDEX('Annex 2 EHV charges'!$A$11:$A$58, MATCH(0, IF(ISBLANK('Annex 2 EHV charges'!$A$11:$A$58),1, COUNTIF(A$4:$A38, 'Annex 2 EHV charges'!$A$11:$A$58)), 0)),"")</f>
        <v>NR_W25</v>
      </c>
      <c r="B39" s="89">
        <f>IF($A39="","",VLOOKUP($A39,'Annex 2 EHV charges'!$A:$O,2,0))</f>
        <v>842</v>
      </c>
      <c r="C39" s="90">
        <f>IF($A39="","",VLOOKUP($A39,'Annex 2 EHV charges'!$A:$O,3,0))</f>
        <v>1200010251498</v>
      </c>
      <c r="D39" s="89" t="str">
        <f>IF($A39="","",VLOOKUP($A39,'Annex 2 EHV charges'!$A:$O,7,0))</f>
        <v>NR_W25</v>
      </c>
      <c r="E39" s="94">
        <f>IFERROR(IF(VLOOKUP($A39,'Annex 2 EHV charges'!$A:$O,9,FALSE)=0,"",VLOOKUP($A39,'Annex 2 EHV charges'!$A:$O,9,FALSE)),"")</f>
        <v>8.9999999999999993E-3</v>
      </c>
      <c r="F39" s="95">
        <f>IFERROR(IF(VLOOKUP($A39,'Annex 2 EHV charges'!$A:$O,10,FALSE)=0,"",VLOOKUP($A39,'Annex 2 EHV charges'!$A:$O,10,FALSE)),"")</f>
        <v>30748.68</v>
      </c>
      <c r="G39" s="96">
        <f>IFERROR(IF(VLOOKUP($A39,'Annex 2 EHV charges'!$A:$O,11,FALSE)=0,"",VLOOKUP($A39,'Annex 2 EHV charges'!$A:$O,11,FALSE)),"")</f>
        <v>2.87</v>
      </c>
      <c r="H39" s="96">
        <f>IFERROR(IF(VLOOKUP($A39,'Annex 2 EHV charges'!$A:$O,12,FALSE)=0,"",VLOOKUP($A39,'Annex 2 EHV charges'!$A:$O,12,FALSE)),"")</f>
        <v>2.87</v>
      </c>
    </row>
    <row r="40" spans="1:8" ht="12.75" customHeight="1">
      <c r="A40" s="89" t="str">
        <f t="array" ref="A40">IFERROR(INDEX('Annex 2 EHV charges'!$A$11:$A$58, MATCH(0, IF(ISBLANK('Annex 2 EHV charges'!$A$11:$A$58),1, COUNTIF(A$4:$A39, 'Annex 2 EHV charges'!$A$11:$A$58)), 0)),"")</f>
        <v>NR_WES</v>
      </c>
      <c r="B40" s="89">
        <f>IF($A40="","",VLOOKUP($A40,'Annex 2 EHV charges'!$A:$O,2,0))</f>
        <v>848</v>
      </c>
      <c r="C40" s="90">
        <f>IF($A40="","",VLOOKUP($A40,'Annex 2 EHV charges'!$A:$O,3,0))</f>
        <v>1200010251568</v>
      </c>
      <c r="D40" s="89" t="str">
        <f>IF($A40="","",VLOOKUP($A40,'Annex 2 EHV charges'!$A:$O,7,0))</f>
        <v>NR_WES</v>
      </c>
      <c r="E40" s="94" t="str">
        <f>IFERROR(IF(VLOOKUP($A40,'Annex 2 EHV charges'!$A:$O,9,FALSE)=0,"",VLOOKUP($A40,'Annex 2 EHV charges'!$A:$O,9,FALSE)),"")</f>
        <v/>
      </c>
      <c r="F40" s="95">
        <f>IFERROR(IF(VLOOKUP($A40,'Annex 2 EHV charges'!$A:$O,10,FALSE)=0,"",VLOOKUP($A40,'Annex 2 EHV charges'!$A:$O,10,FALSE)),"")</f>
        <v>70043.11</v>
      </c>
      <c r="G40" s="96">
        <f>IFERROR(IF(VLOOKUP($A40,'Annex 2 EHV charges'!$A:$O,11,FALSE)=0,"",VLOOKUP($A40,'Annex 2 EHV charges'!$A:$O,11,FALSE)),"")</f>
        <v>2.4900000000000002</v>
      </c>
      <c r="H40" s="96">
        <f>IFERROR(IF(VLOOKUP($A40,'Annex 2 EHV charges'!$A:$O,12,FALSE)=0,"",VLOOKUP($A40,'Annex 2 EHV charges'!$A:$O,12,FALSE)),"")</f>
        <v>2.4900000000000002</v>
      </c>
    </row>
    <row r="41" spans="1:8" ht="12.75" customHeight="1">
      <c r="A41" s="89" t="str">
        <f t="array" ref="A41">IFERROR(INDEX('Annex 2 EHV charges'!$A$11:$A$58, MATCH(0, IF(ISBLANK('Annex 2 EHV charges'!$A$11:$A$58),1, COUNTIF(A$4:$A40, 'Annex 2 EHV charges'!$A$11:$A$58)), 0)),"")</f>
        <v>NR_WHI</v>
      </c>
      <c r="B41" s="89">
        <f>IF($A41="","",VLOOKUP($A41,'Annex 2 EHV charges'!$A:$O,2,0))</f>
        <v>849</v>
      </c>
      <c r="C41" s="90">
        <f>IF($A41="","",VLOOKUP($A41,'Annex 2 EHV charges'!$A:$O,3,0))</f>
        <v>1200050493611</v>
      </c>
      <c r="D41" s="89" t="str">
        <f>IF($A41="","",VLOOKUP($A41,'Annex 2 EHV charges'!$A:$O,7,0))</f>
        <v>NR_WHI</v>
      </c>
      <c r="E41" s="94">
        <f>IFERROR(IF(VLOOKUP($A41,'Annex 2 EHV charges'!$A:$O,9,FALSE)=0,"",VLOOKUP($A41,'Annex 2 EHV charges'!$A:$O,9,FALSE)),"")</f>
        <v>0.17899999999999999</v>
      </c>
      <c r="F41" s="95">
        <f>IFERROR(IF(VLOOKUP($A41,'Annex 2 EHV charges'!$A:$O,10,FALSE)=0,"",VLOOKUP($A41,'Annex 2 EHV charges'!$A:$O,10,FALSE)),"")</f>
        <v>2244.86</v>
      </c>
      <c r="G41" s="96">
        <f>IFERROR(IF(VLOOKUP($A41,'Annex 2 EHV charges'!$A:$O,11,FALSE)=0,"",VLOOKUP($A41,'Annex 2 EHV charges'!$A:$O,11,FALSE)),"")</f>
        <v>1.97</v>
      </c>
      <c r="H41" s="96">
        <f>IFERROR(IF(VLOOKUP($A41,'Annex 2 EHV charges'!$A:$O,12,FALSE)=0,"",VLOOKUP($A41,'Annex 2 EHV charges'!$A:$O,12,FALSE)),"")</f>
        <v>1.97</v>
      </c>
    </row>
    <row r="42" spans="1:8" ht="12.75" customHeight="1">
      <c r="A42" s="89" t="str">
        <f t="array" ref="A42">IFERROR(INDEX('Annex 2 EHV charges'!$A$11:$A$58, MATCH(0, IF(ISBLANK('Annex 2 EHV charges'!$A$11:$A$58),1, COUNTIF(A$4:$A41, 'Annex 2 EHV charges'!$A$11:$A$58)), 0)),"")</f>
        <v>NR_WIM</v>
      </c>
      <c r="B42" s="89">
        <f>IF($A42="","",VLOOKUP($A42,'Annex 2 EHV charges'!$A:$O,2,0))</f>
        <v>844</v>
      </c>
      <c r="C42" s="90">
        <f>IF($A42="","",VLOOKUP($A42,'Annex 2 EHV charges'!$A:$O,3,0))</f>
        <v>1200010200874</v>
      </c>
      <c r="D42" s="89" t="str">
        <f>IF($A42="","",VLOOKUP($A42,'Annex 2 EHV charges'!$A:$O,7,0))</f>
        <v>NR_WIM</v>
      </c>
      <c r="E42" s="94">
        <f>IFERROR(IF(VLOOKUP($A42,'Annex 2 EHV charges'!$A:$O,9,FALSE)=0,"",VLOOKUP($A42,'Annex 2 EHV charges'!$A:$O,9,FALSE)),"")</f>
        <v>0.26800000000000002</v>
      </c>
      <c r="F42" s="95">
        <f>IFERROR(IF(VLOOKUP($A42,'Annex 2 EHV charges'!$A:$O,10,FALSE)=0,"",VLOOKUP($A42,'Annex 2 EHV charges'!$A:$O,10,FALSE)),"")</f>
        <v>75339.45</v>
      </c>
      <c r="G42" s="96">
        <f>IFERROR(IF(VLOOKUP($A42,'Annex 2 EHV charges'!$A:$O,11,FALSE)=0,"",VLOOKUP($A42,'Annex 2 EHV charges'!$A:$O,11,FALSE)),"")</f>
        <v>2.15</v>
      </c>
      <c r="H42" s="96">
        <f>IFERROR(IF(VLOOKUP($A42,'Annex 2 EHV charges'!$A:$O,12,FALSE)=0,"",VLOOKUP($A42,'Annex 2 EHV charges'!$A:$O,12,FALSE)),"")</f>
        <v>2.15</v>
      </c>
    </row>
    <row r="43" spans="1:8" ht="12.75" customHeight="1">
      <c r="A43" s="89" t="str">
        <f t="array" ref="A43">IFERROR(INDEX('Annex 2 EHV charges'!$A$11:$A$58, MATCH(0, IF(ISBLANK('Annex 2 EHV charges'!$A$11:$A$58),1, COUNTIF(A$4:$A42, 'Annex 2 EHV charges'!$A$11:$A$58)), 0)),"")</f>
        <v>TELEHW</v>
      </c>
      <c r="B43" s="89">
        <f>IF($A43="","",VLOOKUP($A43,'Annex 2 EHV charges'!$A:$O,2,0))</f>
        <v>809</v>
      </c>
      <c r="C43" s="90" t="str">
        <f>IF($A43="","",VLOOKUP($A43,'Annex 2 EHV charges'!$A:$O,3,0))</f>
        <v>1200060951114;1200060951123</v>
      </c>
      <c r="D43" s="89" t="str">
        <f>IF($A43="","",VLOOKUP($A43,'Annex 2 EHV charges'!$A:$O,7,0))</f>
        <v>TELEHW</v>
      </c>
      <c r="E43" s="94">
        <f>IFERROR(IF(VLOOKUP($A43,'Annex 2 EHV charges'!$A:$O,9,FALSE)=0,"",VLOOKUP($A43,'Annex 2 EHV charges'!$A:$O,9,FALSE)),"")</f>
        <v>0.01</v>
      </c>
      <c r="F43" s="95">
        <f>IFERROR(IF(VLOOKUP($A43,'Annex 2 EHV charges'!$A:$O,10,FALSE)=0,"",VLOOKUP($A43,'Annex 2 EHV charges'!$A:$O,10,FALSE)),"")</f>
        <v>63900.39</v>
      </c>
      <c r="G43" s="96">
        <f>IFERROR(IF(VLOOKUP($A43,'Annex 2 EHV charges'!$A:$O,11,FALSE)=0,"",VLOOKUP($A43,'Annex 2 EHV charges'!$A:$O,11,FALSE)),"")</f>
        <v>2.72</v>
      </c>
      <c r="H43" s="96">
        <f>IFERROR(IF(VLOOKUP($A43,'Annex 2 EHV charges'!$A:$O,12,FALSE)=0,"",VLOOKUP($A43,'Annex 2 EHV charges'!$A:$O,12,FALSE)),"")</f>
        <v>2.72</v>
      </c>
    </row>
    <row r="44" spans="1:8" ht="12.75" customHeight="1">
      <c r="A44" s="89" t="str">
        <f t="array" ref="A44">IFERROR(INDEX('Annex 2 EHV charges'!$A$11:$A$58, MATCH(0, IF(ISBLANK('Annex 2 EHV charges'!$A$11:$A$58),1, COUNTIF(A$4:$A43, 'Annex 2 EHV charges'!$A$11:$A$58)), 0)),"")</f>
        <v>THAMEB</v>
      </c>
      <c r="B44" s="89">
        <f>IF($A44="","",VLOOKUP($A44,'Annex 2 EHV charges'!$A:$O,2,0))</f>
        <v>828</v>
      </c>
      <c r="C44" s="90" t="str">
        <f>IF($A44="","",VLOOKUP($A44,'Annex 2 EHV charges'!$A:$O,3,0))</f>
        <v>1200010146153;1200010146162;1200010146171;1200061197703</v>
      </c>
      <c r="D44" s="89" t="str">
        <f>IF($A44="","",VLOOKUP($A44,'Annex 2 EHV charges'!$A:$O,7,0))</f>
        <v>THAMEB</v>
      </c>
      <c r="E44" s="94" t="str">
        <f>IFERROR(IF(VLOOKUP($A44,'Annex 2 EHV charges'!$A:$O,9,FALSE)=0,"",VLOOKUP($A44,'Annex 2 EHV charges'!$A:$O,9,FALSE)),"")</f>
        <v/>
      </c>
      <c r="F44" s="95">
        <f>IFERROR(IF(VLOOKUP($A44,'Annex 2 EHV charges'!$A:$O,10,FALSE)=0,"",VLOOKUP($A44,'Annex 2 EHV charges'!$A:$O,10,FALSE)),"")</f>
        <v>67563.67</v>
      </c>
      <c r="G44" s="96">
        <f>IFERROR(IF(VLOOKUP($A44,'Annex 2 EHV charges'!$A:$O,11,FALSE)=0,"",VLOOKUP($A44,'Annex 2 EHV charges'!$A:$O,11,FALSE)),"")</f>
        <v>0.74</v>
      </c>
      <c r="H44" s="96">
        <f>IFERROR(IF(VLOOKUP($A44,'Annex 2 EHV charges'!$A:$O,12,FALSE)=0,"",VLOOKUP($A44,'Annex 2 EHV charges'!$A:$O,12,FALSE)),"")</f>
        <v>0.74</v>
      </c>
    </row>
    <row r="45" spans="1:8" ht="12.75" customHeight="1">
      <c r="A45" s="89" t="str">
        <f t="array" ref="A45">IFERROR(INDEX('Annex 2 EHV charges'!$A$11:$A$58, MATCH(0, IF(ISBLANK('Annex 2 EHV charges'!$A$11:$A$58),1, COUNTIF(A$4:$A44, 'Annex 2 EHV charges'!$A$11:$A$58)), 0)),"")</f>
        <v>THAMEC</v>
      </c>
      <c r="B45" s="89">
        <f>IF($A45="","",VLOOKUP($A45,'Annex 2 EHV charges'!$A:$O,2,0))</f>
        <v>802</v>
      </c>
      <c r="C45" s="90" t="str">
        <f>IF($A45="","",VLOOKUP($A45,'Annex 2 EHV charges'!$A:$O,3,0))</f>
        <v>1200061171324;1200061171333</v>
      </c>
      <c r="D45" s="89" t="str">
        <f>IF($A45="","",VLOOKUP($A45,'Annex 2 EHV charges'!$A:$O,7,0))</f>
        <v>THAMEC</v>
      </c>
      <c r="E45" s="94" t="str">
        <f>IFERROR(IF(VLOOKUP($A45,'Annex 2 EHV charges'!$A:$O,9,FALSE)=0,"",VLOOKUP($A45,'Annex 2 EHV charges'!$A:$O,9,FALSE)),"")</f>
        <v/>
      </c>
      <c r="F45" s="95">
        <f>IFERROR(IF(VLOOKUP($A45,'Annex 2 EHV charges'!$A:$O,10,FALSE)=0,"",VLOOKUP($A45,'Annex 2 EHV charges'!$A:$O,10,FALSE)),"")</f>
        <v>65674.59</v>
      </c>
      <c r="G45" s="96">
        <f>IFERROR(IF(VLOOKUP($A45,'Annex 2 EHV charges'!$A:$O,11,FALSE)=0,"",VLOOKUP($A45,'Annex 2 EHV charges'!$A:$O,11,FALSE)),"")</f>
        <v>3.77</v>
      </c>
      <c r="H45" s="96">
        <f>IFERROR(IF(VLOOKUP($A45,'Annex 2 EHV charges'!$A:$O,12,FALSE)=0,"",VLOOKUP($A45,'Annex 2 EHV charges'!$A:$O,12,FALSE)),"")</f>
        <v>3.77</v>
      </c>
    </row>
    <row r="46" spans="1:8" ht="12.75" customHeight="1">
      <c r="A46" s="89" t="str">
        <f t="array" ref="A46">IFERROR(INDEX('Annex 2 EHV charges'!$A$11:$A$58, MATCH(0, IF(ISBLANK('Annex 2 EHV charges'!$A$11:$A$58),1, COUNTIF(A$4:$A45, 'Annex 2 EHV charges'!$A$11:$A$58)), 0)),"")</f>
        <v>TWCHST</v>
      </c>
      <c r="B46" s="89">
        <f>IF($A46="","",VLOOKUP($A46,'Annex 2 EHV charges'!$A:$O,2,0))</f>
        <v>819</v>
      </c>
      <c r="C46" s="90">
        <f>IF($A46="","",VLOOKUP($A46,'Annex 2 EHV charges'!$A:$O,3,0))</f>
        <v>1200061990150</v>
      </c>
      <c r="D46" s="89" t="str">
        <f>IF($A46="","",VLOOKUP($A46,'Annex 2 EHV charges'!$A:$O,7,0))</f>
        <v>TWCHST</v>
      </c>
      <c r="E46" s="94" t="str">
        <f>IFERROR(IF(VLOOKUP($A46,'Annex 2 EHV charges'!$A:$O,9,FALSE)=0,"",VLOOKUP($A46,'Annex 2 EHV charges'!$A:$O,9,FALSE)),"")</f>
        <v/>
      </c>
      <c r="F46" s="95">
        <f>IFERROR(IF(VLOOKUP($A46,'Annex 2 EHV charges'!$A:$O,10,FALSE)=0,"",VLOOKUP($A46,'Annex 2 EHV charges'!$A:$O,10,FALSE)),"")</f>
        <v>15018.17</v>
      </c>
      <c r="G46" s="96">
        <f>IFERROR(IF(VLOOKUP($A46,'Annex 2 EHV charges'!$A:$O,11,FALSE)=0,"",VLOOKUP($A46,'Annex 2 EHV charges'!$A:$O,11,FALSE)),"")</f>
        <v>3.29</v>
      </c>
      <c r="H46" s="96">
        <f>IFERROR(IF(VLOOKUP($A46,'Annex 2 EHV charges'!$A:$O,12,FALSE)=0,"",VLOOKUP($A46,'Annex 2 EHV charges'!$A:$O,12,FALSE)),"")</f>
        <v>3.29</v>
      </c>
    </row>
    <row r="47" spans="1:8" ht="12.75" customHeight="1">
      <c r="A47" s="89" t="str">
        <f t="array" ref="A47">IFERROR(INDEX('Annex 2 EHV charges'!$A$11:$A$58, MATCH(0, IF(ISBLANK('Annex 2 EHV charges'!$A$11:$A$58),1, COUNTIF(A$4:$A46, 'Annex 2 EHV charges'!$A$11:$A$58)), 0)),"")</f>
        <v>TWGNCH</v>
      </c>
      <c r="B47" s="89">
        <f>IF($A47="","",VLOOKUP($A47,'Annex 2 EHV charges'!$A:$O,2,0))</f>
        <v>822</v>
      </c>
      <c r="C47" s="90">
        <f>IF($A47="","",VLOOKUP($A47,'Annex 2 EHV charges'!$A:$O,3,0))</f>
        <v>1200061990319</v>
      </c>
      <c r="D47" s="89" t="str">
        <f>IF($A47="","",VLOOKUP($A47,'Annex 2 EHV charges'!$A:$O,7,0))</f>
        <v>TWGNCH</v>
      </c>
      <c r="E47" s="94">
        <f>IFERROR(IF(VLOOKUP($A47,'Annex 2 EHV charges'!$A:$O,9,FALSE)=0,"",VLOOKUP($A47,'Annex 2 EHV charges'!$A:$O,9,FALSE)),"")</f>
        <v>0.19</v>
      </c>
      <c r="F47" s="95">
        <f>IFERROR(IF(VLOOKUP($A47,'Annex 2 EHV charges'!$A:$O,10,FALSE)=0,"",VLOOKUP($A47,'Annex 2 EHV charges'!$A:$O,10,FALSE)),"")</f>
        <v>2352.0100000000002</v>
      </c>
      <c r="G47" s="96">
        <f>IFERROR(IF(VLOOKUP($A47,'Annex 2 EHV charges'!$A:$O,11,FALSE)=0,"",VLOOKUP($A47,'Annex 2 EHV charges'!$A:$O,11,FALSE)),"")</f>
        <v>5.0999999999999996</v>
      </c>
      <c r="H47" s="96">
        <f>IFERROR(IF(VLOOKUP($A47,'Annex 2 EHV charges'!$A:$O,12,FALSE)=0,"",VLOOKUP($A47,'Annex 2 EHV charges'!$A:$O,12,FALSE)),"")</f>
        <v>5.0999999999999996</v>
      </c>
    </row>
    <row r="48" spans="1:8" ht="12.75" customHeight="1">
      <c r="A48" s="89" t="str">
        <f t="array" ref="A48">IFERROR(INDEX('Annex 2 EHV charges'!$A$11:$A$58, MATCH(0, IF(ISBLANK('Annex 2 EHV charges'!$A$11:$A$58),1, COUNTIF(A$4:$A47, 'Annex 2 EHV charges'!$A$11:$A$58)), 0)),"")</f>
        <v>TWKIRT</v>
      </c>
      <c r="B48" s="89">
        <f>IF($A48="","",VLOOKUP($A48,'Annex 2 EHV charges'!$A:$O,2,0))</f>
        <v>823</v>
      </c>
      <c r="C48" s="90" t="str">
        <f>IF($A48="","",VLOOKUP($A48,'Annex 2 EHV charges'!$A:$O,3,0))</f>
        <v>1200061999491;1200061999507;1200062001242;1200062001251</v>
      </c>
      <c r="D48" s="89" t="str">
        <f>IF($A48="","",VLOOKUP($A48,'Annex 2 EHV charges'!$A:$O,7,0))</f>
        <v>TWKIRT</v>
      </c>
      <c r="E48" s="94">
        <f>IFERROR(IF(VLOOKUP($A48,'Annex 2 EHV charges'!$A:$O,9,FALSE)=0,"",VLOOKUP($A48,'Annex 2 EHV charges'!$A:$O,9,FALSE)),"")</f>
        <v>1.04</v>
      </c>
      <c r="F48" s="95">
        <f>IFERROR(IF(VLOOKUP($A48,'Annex 2 EHV charges'!$A:$O,10,FALSE)=0,"",VLOOKUP($A48,'Annex 2 EHV charges'!$A:$O,10,FALSE)),"")</f>
        <v>23323.360000000001</v>
      </c>
      <c r="G48" s="96">
        <f>IFERROR(IF(VLOOKUP($A48,'Annex 2 EHV charges'!$A:$O,11,FALSE)=0,"",VLOOKUP($A48,'Annex 2 EHV charges'!$A:$O,11,FALSE)),"")</f>
        <v>0.85</v>
      </c>
      <c r="H48" s="96">
        <f>IFERROR(IF(VLOOKUP($A48,'Annex 2 EHV charges'!$A:$O,12,FALSE)=0,"",VLOOKUP($A48,'Annex 2 EHV charges'!$A:$O,12,FALSE)),"")</f>
        <v>0.85</v>
      </c>
    </row>
    <row r="49" spans="1:8" ht="12.75" customHeight="1">
      <c r="A49" s="89" t="str">
        <f t="array" ref="A49">IFERROR(INDEX('Annex 2 EHV charges'!$A$11:$A$58, MATCH(0, IF(ISBLANK('Annex 2 EHV charges'!$A$11:$A$58),1, COUNTIF(A$4:$A48, 'Annex 2 EHV charges'!$A$11:$A$58)), 0)),"")</f>
        <v>VOLTDC</v>
      </c>
      <c r="B49" s="89">
        <f>IF($A49="","",VLOOKUP($A49,'Annex 2 EHV charges'!$A:$O,2,0))</f>
        <v>803</v>
      </c>
      <c r="C49" s="90" t="str">
        <f>IF($A49="","",VLOOKUP($A49,'Annex 2 EHV charges'!$A:$O,3,0))</f>
        <v>1200061148032;1200061148041</v>
      </c>
      <c r="D49" s="89" t="str">
        <f>IF($A49="","",VLOOKUP($A49,'Annex 2 EHV charges'!$A:$O,7,0))</f>
        <v>VOLTDC</v>
      </c>
      <c r="E49" s="94">
        <f>IFERROR(IF(VLOOKUP($A49,'Annex 2 EHV charges'!$A:$O,9,FALSE)=0,"",VLOOKUP($A49,'Annex 2 EHV charges'!$A:$O,9,FALSE)),"")</f>
        <v>0.113</v>
      </c>
      <c r="F49" s="95">
        <f>IFERROR(IF(VLOOKUP($A49,'Annex 2 EHV charges'!$A:$O,10,FALSE)=0,"",VLOOKUP($A49,'Annex 2 EHV charges'!$A:$O,10,FALSE)),"")</f>
        <v>11574.83</v>
      </c>
      <c r="G49" s="96">
        <f>IFERROR(IF(VLOOKUP($A49,'Annex 2 EHV charges'!$A:$O,11,FALSE)=0,"",VLOOKUP($A49,'Annex 2 EHV charges'!$A:$O,11,FALSE)),"")</f>
        <v>2.2999999999999998</v>
      </c>
      <c r="H49" s="96">
        <f>IFERROR(IF(VLOOKUP($A49,'Annex 2 EHV charges'!$A:$O,12,FALSE)=0,"",VLOOKUP($A49,'Annex 2 EHV charges'!$A:$O,12,FALSE)),"")</f>
        <v>2.2999999999999998</v>
      </c>
    </row>
    <row r="50" spans="1:8" ht="12.75" customHeight="1">
      <c r="A50" s="89" t="str">
        <f t="array" ref="A50">IFERROR(INDEX('Annex 2 EHV charges'!$A$11:$A$58, MATCH(0, IF(ISBLANK('Annex 2 EHV charges'!$A$11:$A$58),1, COUNTIF(A$4:$A49, 'Annex 2 EHV charges'!$A$11:$A$58)), 0)),"")</f>
        <v>BELVED</v>
      </c>
      <c r="B50" s="89">
        <f>IF($A50="","",VLOOKUP($A50,'Annex 2 EHV charges'!$A:$O,2,0))</f>
        <v>815</v>
      </c>
      <c r="C50" s="90">
        <f>IF($A50="","",VLOOKUP($A50,'Annex 2 EHV charges'!$A:$O,3,0))</f>
        <v>1200060787109</v>
      </c>
      <c r="D50" s="89" t="str">
        <f>IF($A50="","",VLOOKUP($A50,'Annex 2 EHV charges'!$A:$O,7,0))</f>
        <v>BELVED</v>
      </c>
      <c r="E50" s="94">
        <f>IFERROR(IF(VLOOKUP($A50,'Annex 2 EHV charges'!$A:$O,9,FALSE)=0,"",VLOOKUP($A50,'Annex 2 EHV charges'!$A:$O,9,FALSE)),"")</f>
        <v>2E-3</v>
      </c>
      <c r="F50" s="95">
        <f>IFERROR(IF(VLOOKUP($A50,'Annex 2 EHV charges'!$A:$O,10,FALSE)=0,"",VLOOKUP($A50,'Annex 2 EHV charges'!$A:$O,10,FALSE)),"")</f>
        <v>519.94000000000005</v>
      </c>
      <c r="G50" s="96">
        <f>IFERROR(IF(VLOOKUP($A50,'Annex 2 EHV charges'!$A:$O,11,FALSE)=0,"",VLOOKUP($A50,'Annex 2 EHV charges'!$A:$O,11,FALSE)),"")</f>
        <v>0.68</v>
      </c>
      <c r="H50" s="96">
        <f>IFERROR(IF(VLOOKUP($A50,'Annex 2 EHV charges'!$A:$O,12,FALSE)=0,"",VLOOKUP($A50,'Annex 2 EHV charges'!$A:$O,12,FALSE)),"")</f>
        <v>0.68</v>
      </c>
    </row>
    <row r="51" spans="1:8" ht="12.75" customHeight="1">
      <c r="A51" s="89" t="str">
        <f t="array" ref="A51">IFERROR(INDEX('Annex 2 EHV charges'!$A$11:$A$58, MATCH(0, IF(ISBLANK('Annex 2 EHV charges'!$A$11:$A$58),1, COUNTIF(A$4:$A50, 'Annex 2 EHV charges'!$A$11:$A$58)), 0)),"")</f>
        <v>SELCHP</v>
      </c>
      <c r="B51" s="89">
        <f>IF($A51="","",VLOOKUP($A51,'Annex 2 EHV charges'!$A:$O,2,0))</f>
        <v>827</v>
      </c>
      <c r="C51" s="90">
        <f>IF($A51="","",VLOOKUP($A51,'Annex 2 EHV charges'!$A:$O,3,0))</f>
        <v>1200010175650</v>
      </c>
      <c r="D51" s="89" t="str">
        <f>IF($A51="","",VLOOKUP($A51,'Annex 2 EHV charges'!$A:$O,7,0))</f>
        <v>SELCHP</v>
      </c>
      <c r="E51" s="94">
        <f>IFERROR(IF(VLOOKUP($A51,'Annex 2 EHV charges'!$A:$O,9,FALSE)=0,"",VLOOKUP($A51,'Annex 2 EHV charges'!$A:$O,9,FALSE)),"")</f>
        <v>0.105</v>
      </c>
      <c r="F51" s="95">
        <f>IFERROR(IF(VLOOKUP($A51,'Annex 2 EHV charges'!$A:$O,10,FALSE)=0,"",VLOOKUP($A51,'Annex 2 EHV charges'!$A:$O,10,FALSE)),"")</f>
        <v>458.93</v>
      </c>
      <c r="G51" s="96">
        <f>IFERROR(IF(VLOOKUP($A51,'Annex 2 EHV charges'!$A:$O,11,FALSE)=0,"",VLOOKUP($A51,'Annex 2 EHV charges'!$A:$O,11,FALSE)),"")</f>
        <v>0.88</v>
      </c>
      <c r="H51" s="96">
        <f>IFERROR(IF(VLOOKUP($A51,'Annex 2 EHV charges'!$A:$O,12,FALSE)=0,"",VLOOKUP($A51,'Annex 2 EHV charges'!$A:$O,12,FALSE)),"")</f>
        <v>0.88</v>
      </c>
    </row>
    <row r="52" spans="1:8" ht="12.75" customHeight="1">
      <c r="A52" s="89" t="str">
        <f t="array" ref="A52">IFERROR(INDEX('Annex 2 EHV charges'!$A$11:$A$58, MATCH(0, IF(ISBLANK('Annex 2 EHV charges'!$A$11:$A$58),1, COUNTIF(A$4:$A51, 'Annex 2 EHV charges'!$A$11:$A$58)), 0)),"")</f>
        <v>TLRSLN</v>
      </c>
      <c r="B52" s="89">
        <f>IF($A52="","",VLOOKUP($A52,'Annex 2 EHV charges'!$A:$O,2,0))</f>
        <v>0</v>
      </c>
      <c r="C52" s="90" t="str">
        <f>IF($A52="","",VLOOKUP($A52,'Annex 2 EHV charges'!$A:$O,3,0))</f>
        <v>MSID: 5538</v>
      </c>
      <c r="D52" s="89" t="str">
        <f>IF($A52="","",VLOOKUP($A52,'Annex 2 EHV charges'!$A:$O,7,0))</f>
        <v>TLRSLN</v>
      </c>
      <c r="E52" s="94">
        <f>IFERROR(IF(VLOOKUP($A52,'Annex 2 EHV charges'!$A:$O,9,FALSE)=0,"",VLOOKUP($A52,'Annex 2 EHV charges'!$A:$O,9,FALSE)),"")</f>
        <v>6.0000000000000001E-3</v>
      </c>
      <c r="F52" s="95">
        <f>IFERROR(IF(VLOOKUP($A52,'Annex 2 EHV charges'!$A:$O,10,FALSE)=0,"",VLOOKUP($A52,'Annex 2 EHV charges'!$A:$O,10,FALSE)),"")</f>
        <v>2137.71</v>
      </c>
      <c r="G52" s="96">
        <f>IFERROR(IF(VLOOKUP($A52,'Annex 2 EHV charges'!$A:$O,11,FALSE)=0,"",VLOOKUP($A52,'Annex 2 EHV charges'!$A:$O,11,FALSE)),"")</f>
        <v>0.88</v>
      </c>
      <c r="H52" s="96">
        <f>IFERROR(IF(VLOOKUP($A52,'Annex 2 EHV charges'!$A:$O,12,FALSE)=0,"",VLOOKUP($A52,'Annex 2 EHV charges'!$A:$O,12,FALSE)),"")</f>
        <v>0.88</v>
      </c>
    </row>
    <row r="53" spans="1:8" ht="12.75" customHeight="1">
      <c r="A53" s="89" t="str">
        <f t="array" ref="A53">IFERROR(INDEX('Annex 2 EHV charges'!$A$11:$A$58, MATCH(0, IF(ISBLANK('Annex 2 EHV charges'!$A$11:$A$58),1, COUNTIF(A$4:$A52, 'Annex 2 EHV charges'!$A$11:$A$58)), 0)),"")</f>
        <v/>
      </c>
      <c r="B53" s="89" t="str">
        <f>IF($A53="","",VLOOKUP($A53,'Annex 2 EHV charges'!$A:$O,2,0))</f>
        <v/>
      </c>
      <c r="C53" s="90" t="str">
        <f>IF($A53="","",VLOOKUP($A53,'Annex 2 EHV charges'!$A:$O,3,0))</f>
        <v/>
      </c>
      <c r="D53" s="89" t="str">
        <f>IF($A53="","",VLOOKUP($A53,'Annex 2 EHV charges'!$A:$O,7,0))</f>
        <v/>
      </c>
      <c r="E53" s="94" t="str">
        <f>IFERROR(IF(VLOOKUP($A53,'Annex 2 EHV charges'!$A:$O,9,FALSE)=0,"",VLOOKUP($A53,'Annex 2 EHV charges'!$A:$O,9,FALSE)),"")</f>
        <v/>
      </c>
      <c r="F53" s="95" t="str">
        <f>IFERROR(IF(VLOOKUP($A53,'Annex 2 EHV charges'!$A:$O,10,FALSE)=0,"",VLOOKUP($A53,'Annex 2 EHV charges'!$A:$O,10,FALSE)),"")</f>
        <v/>
      </c>
      <c r="G53" s="96" t="str">
        <f>IFERROR(IF(VLOOKUP($A53,'Annex 2 EHV charges'!$A:$O,11,FALSE)=0,"",VLOOKUP($A53,'Annex 2 EHV charges'!$A:$O,11,FALSE)),"")</f>
        <v/>
      </c>
      <c r="H53" s="96" t="str">
        <f>IFERROR(IF(VLOOKUP($A53,'Annex 2 EHV charges'!$A:$O,12,FALSE)=0,"",VLOOKUP($A53,'Annex 2 EHV charges'!$A:$O,12,FALSE)),"")</f>
        <v/>
      </c>
    </row>
    <row r="54" spans="1:8" ht="12.75" customHeight="1">
      <c r="A54" s="89" t="str">
        <f t="array" ref="A54">IFERROR(INDEX('Annex 2 EHV charges'!$A$11:$A$58, MATCH(0, IF(ISBLANK('Annex 2 EHV charges'!$A$11:$A$58),1, COUNTIF(A$4:$A53, 'Annex 2 EHV charges'!$A$11:$A$58)), 0)),"")</f>
        <v/>
      </c>
      <c r="B54" s="89" t="str">
        <f>IF($A54="","",VLOOKUP($A54,'Annex 2 EHV charges'!$A:$O,2,0))</f>
        <v/>
      </c>
      <c r="C54" s="90" t="str">
        <f>IF($A54="","",VLOOKUP($A54,'Annex 2 EHV charges'!$A:$O,3,0))</f>
        <v/>
      </c>
      <c r="D54" s="89" t="str">
        <f>IF($A54="","",VLOOKUP($A54,'Annex 2 EHV charges'!$A:$O,7,0))</f>
        <v/>
      </c>
      <c r="E54" s="94" t="str">
        <f>IFERROR(IF(VLOOKUP($A54,'Annex 2 EHV charges'!$A:$O,9,FALSE)=0,"",VLOOKUP($A54,'Annex 2 EHV charges'!$A:$O,9,FALSE)),"")</f>
        <v/>
      </c>
      <c r="F54" s="95" t="str">
        <f>IFERROR(IF(VLOOKUP($A54,'Annex 2 EHV charges'!$A:$O,10,FALSE)=0,"",VLOOKUP($A54,'Annex 2 EHV charges'!$A:$O,10,FALSE)),"")</f>
        <v/>
      </c>
      <c r="G54" s="96" t="str">
        <f>IFERROR(IF(VLOOKUP($A54,'Annex 2 EHV charges'!$A:$O,11,FALSE)=0,"",VLOOKUP($A54,'Annex 2 EHV charges'!$A:$O,11,FALSE)),"")</f>
        <v/>
      </c>
      <c r="H54" s="96" t="str">
        <f>IFERROR(IF(VLOOKUP($A54,'Annex 2 EHV charges'!$A:$O,12,FALSE)=0,"",VLOOKUP($A54,'Annex 2 EHV charges'!$A:$O,12,FALSE)),"")</f>
        <v/>
      </c>
    </row>
    <row r="55" spans="1:8" ht="12.75" customHeight="1">
      <c r="A55" s="89" t="str">
        <f t="array" ref="A55">IFERROR(INDEX('Annex 2 EHV charges'!$A$11:$A$58, MATCH(0, IF(ISBLANK('Annex 2 EHV charges'!$A$11:$A$58),1, COUNTIF(A$4:$A54, 'Annex 2 EHV charges'!$A$11:$A$58)), 0)),"")</f>
        <v/>
      </c>
      <c r="B55" s="89" t="str">
        <f>IF($A55="","",VLOOKUP($A55,'Annex 2 EHV charges'!$A:$O,2,0))</f>
        <v/>
      </c>
      <c r="C55" s="90" t="str">
        <f>IF($A55="","",VLOOKUP($A55,'Annex 2 EHV charges'!$A:$O,3,0))</f>
        <v/>
      </c>
      <c r="D55" s="89" t="str">
        <f>IF($A55="","",VLOOKUP($A55,'Annex 2 EHV charges'!$A:$O,7,0))</f>
        <v/>
      </c>
      <c r="E55" s="94" t="str">
        <f>IFERROR(IF(VLOOKUP($A55,'Annex 2 EHV charges'!$A:$O,9,FALSE)=0,"",VLOOKUP($A55,'Annex 2 EHV charges'!$A:$O,9,FALSE)),"")</f>
        <v/>
      </c>
      <c r="F55" s="95" t="str">
        <f>IFERROR(IF(VLOOKUP($A55,'Annex 2 EHV charges'!$A:$O,10,FALSE)=0,"",VLOOKUP($A55,'Annex 2 EHV charges'!$A:$O,10,FALSE)),"")</f>
        <v/>
      </c>
      <c r="G55" s="96" t="str">
        <f>IFERROR(IF(VLOOKUP($A55,'Annex 2 EHV charges'!$A:$O,11,FALSE)=0,"",VLOOKUP($A55,'Annex 2 EHV charges'!$A:$O,11,FALSE)),"")</f>
        <v/>
      </c>
      <c r="H55" s="96" t="str">
        <f>IFERROR(IF(VLOOKUP($A55,'Annex 2 EHV charges'!$A:$O,12,FALSE)=0,"",VLOOKUP($A55,'Annex 2 EHV charges'!$A:$O,12,FALSE)),"")</f>
        <v/>
      </c>
    </row>
    <row r="56" spans="1:8" ht="12.75" customHeight="1">
      <c r="A56" s="89" t="str">
        <f t="array" ref="A56">IFERROR(INDEX('Annex 2 EHV charges'!$A$11:$A$58, MATCH(0, IF(ISBLANK('Annex 2 EHV charges'!$A$11:$A$58),1, COUNTIF(A$4:$A55, 'Annex 2 EHV charges'!$A$11:$A$58)), 0)),"")</f>
        <v/>
      </c>
      <c r="B56" s="89" t="str">
        <f>IF($A56="","",VLOOKUP($A56,'Annex 2 EHV charges'!$A:$O,2,0))</f>
        <v/>
      </c>
      <c r="C56" s="90" t="str">
        <f>IF($A56="","",VLOOKUP($A56,'Annex 2 EHV charges'!$A:$O,3,0))</f>
        <v/>
      </c>
      <c r="D56" s="89" t="str">
        <f>IF($A56="","",VLOOKUP($A56,'Annex 2 EHV charges'!$A:$O,7,0))</f>
        <v/>
      </c>
      <c r="E56" s="94" t="str">
        <f>IFERROR(IF(VLOOKUP($A56,'Annex 2 EHV charges'!$A:$O,9,FALSE)=0,"",VLOOKUP($A56,'Annex 2 EHV charges'!$A:$O,9,FALSE)),"")</f>
        <v/>
      </c>
      <c r="F56" s="95" t="str">
        <f>IFERROR(IF(VLOOKUP($A56,'Annex 2 EHV charges'!$A:$O,10,FALSE)=0,"",VLOOKUP($A56,'Annex 2 EHV charges'!$A:$O,10,FALSE)),"")</f>
        <v/>
      </c>
      <c r="G56" s="96" t="str">
        <f>IFERROR(IF(VLOOKUP($A56,'Annex 2 EHV charges'!$A:$O,11,FALSE)=0,"",VLOOKUP($A56,'Annex 2 EHV charges'!$A:$O,11,FALSE)),"")</f>
        <v/>
      </c>
      <c r="H56" s="96" t="str">
        <f>IFERROR(IF(VLOOKUP($A56,'Annex 2 EHV charges'!$A:$O,12,FALSE)=0,"",VLOOKUP($A56,'Annex 2 EHV charges'!$A:$O,12,FALSE)),"")</f>
        <v/>
      </c>
    </row>
    <row r="57" spans="1:8" ht="12.75" customHeight="1">
      <c r="A57" s="89" t="str">
        <f t="array" ref="A57">IFERROR(INDEX('Annex 2 EHV charges'!$A$11:$A$58, MATCH(0, IF(ISBLANK('Annex 2 EHV charges'!$A$11:$A$58),1, COUNTIF(A$4:$A56, 'Annex 2 EHV charges'!$A$11:$A$58)), 0)),"")</f>
        <v/>
      </c>
      <c r="B57" s="89" t="str">
        <f>IF($A57="","",VLOOKUP($A57,'Annex 2 EHV charges'!$A:$O,2,0))</f>
        <v/>
      </c>
      <c r="C57" s="90" t="str">
        <f>IF($A57="","",VLOOKUP($A57,'Annex 2 EHV charges'!$A:$O,3,0))</f>
        <v/>
      </c>
      <c r="D57" s="89" t="str">
        <f>IF($A57="","",VLOOKUP($A57,'Annex 2 EHV charges'!$A:$O,7,0))</f>
        <v/>
      </c>
      <c r="E57" s="94" t="str">
        <f>IFERROR(IF(VLOOKUP($A57,'Annex 2 EHV charges'!$A:$O,9,FALSE)=0,"",VLOOKUP($A57,'Annex 2 EHV charges'!$A:$O,9,FALSE)),"")</f>
        <v/>
      </c>
      <c r="F57" s="95" t="str">
        <f>IFERROR(IF(VLOOKUP($A57,'Annex 2 EHV charges'!$A:$O,10,FALSE)=0,"",VLOOKUP($A57,'Annex 2 EHV charges'!$A:$O,10,FALSE)),"")</f>
        <v/>
      </c>
      <c r="G57" s="96" t="str">
        <f>IFERROR(IF(VLOOKUP($A57,'Annex 2 EHV charges'!$A:$O,11,FALSE)=0,"",VLOOKUP($A57,'Annex 2 EHV charges'!$A:$O,11,FALSE)),"")</f>
        <v/>
      </c>
      <c r="H57" s="96" t="str">
        <f>IFERROR(IF(VLOOKUP($A57,'Annex 2 EHV charges'!$A:$O,12,FALSE)=0,"",VLOOKUP($A57,'Annex 2 EHV charges'!$A:$O,12,FALSE)),"")</f>
        <v/>
      </c>
    </row>
    <row r="58" spans="1:8" ht="12.75" customHeight="1">
      <c r="A58" s="89" t="str">
        <f t="array" ref="A58">IFERROR(INDEX('Annex 2 EHV charges'!$A$11:$A$58, MATCH(0, IF(ISBLANK('Annex 2 EHV charges'!$A$11:$A$58),1, COUNTIF(A$4:$A57, 'Annex 2 EHV charges'!$A$11:$A$58)), 0)),"")</f>
        <v/>
      </c>
      <c r="B58" s="89" t="str">
        <f>IF($A58="","",VLOOKUP($A58,'Annex 2 EHV charges'!$A:$O,2,0))</f>
        <v/>
      </c>
      <c r="C58" s="90" t="str">
        <f>IF($A58="","",VLOOKUP($A58,'Annex 2 EHV charges'!$A:$O,3,0))</f>
        <v/>
      </c>
      <c r="D58" s="89" t="str">
        <f>IF($A58="","",VLOOKUP($A58,'Annex 2 EHV charges'!$A:$O,7,0))</f>
        <v/>
      </c>
      <c r="E58" s="94" t="str">
        <f>IFERROR(IF(VLOOKUP($A58,'Annex 2 EHV charges'!$A:$O,9,FALSE)=0,"",VLOOKUP($A58,'Annex 2 EHV charges'!$A:$O,9,FALSE)),"")</f>
        <v/>
      </c>
      <c r="F58" s="95" t="str">
        <f>IFERROR(IF(VLOOKUP($A58,'Annex 2 EHV charges'!$A:$O,10,FALSE)=0,"",VLOOKUP($A58,'Annex 2 EHV charges'!$A:$O,10,FALSE)),"")</f>
        <v/>
      </c>
      <c r="G58" s="96" t="str">
        <f>IFERROR(IF(VLOOKUP($A58,'Annex 2 EHV charges'!$A:$O,11,FALSE)=0,"",VLOOKUP($A58,'Annex 2 EHV charges'!$A:$O,11,FALSE)),"")</f>
        <v/>
      </c>
      <c r="H58" s="96" t="str">
        <f>IFERROR(IF(VLOOKUP($A58,'Annex 2 EHV charges'!$A:$O,12,FALSE)=0,"",VLOOKUP($A58,'Annex 2 EHV charges'!$A:$O,12,FALSE)),"")</f>
        <v/>
      </c>
    </row>
    <row r="59" spans="1:8" ht="12.75" customHeight="1">
      <c r="A59" s="89" t="str">
        <f t="array" ref="A59">IFERROR(INDEX('Annex 2 EHV charges'!$A$11:$A$58, MATCH(0, IF(ISBLANK('Annex 2 EHV charges'!$A$11:$A$58),1, COUNTIF(A$4:$A58, 'Annex 2 EHV charges'!$A$11:$A$58)), 0)),"")</f>
        <v/>
      </c>
      <c r="B59" s="89" t="str">
        <f>IF($A59="","",VLOOKUP($A59,'Annex 2 EHV charges'!$A:$O,2,0))</f>
        <v/>
      </c>
      <c r="C59" s="90" t="str">
        <f>IF($A59="","",VLOOKUP($A59,'Annex 2 EHV charges'!$A:$O,3,0))</f>
        <v/>
      </c>
      <c r="D59" s="89" t="str">
        <f>IF($A59="","",VLOOKUP($A59,'Annex 2 EHV charges'!$A:$O,7,0))</f>
        <v/>
      </c>
      <c r="E59" s="94" t="str">
        <f>IFERROR(IF(VLOOKUP($A59,'Annex 2 EHV charges'!$A:$O,9,FALSE)=0,"",VLOOKUP($A59,'Annex 2 EHV charges'!$A:$O,9,FALSE)),"")</f>
        <v/>
      </c>
      <c r="F59" s="95" t="str">
        <f>IFERROR(IF(VLOOKUP($A59,'Annex 2 EHV charges'!$A:$O,10,FALSE)=0,"",VLOOKUP($A59,'Annex 2 EHV charges'!$A:$O,10,FALSE)),"")</f>
        <v/>
      </c>
      <c r="G59" s="96" t="str">
        <f>IFERROR(IF(VLOOKUP($A59,'Annex 2 EHV charges'!$A:$O,11,FALSE)=0,"",VLOOKUP($A59,'Annex 2 EHV charges'!$A:$O,11,FALSE)),"")</f>
        <v/>
      </c>
      <c r="H59" s="96" t="str">
        <f>IFERROR(IF(VLOOKUP($A59,'Annex 2 EHV charges'!$A:$O,12,FALSE)=0,"",VLOOKUP($A59,'Annex 2 EHV charges'!$A:$O,12,FALSE)),"")</f>
        <v/>
      </c>
    </row>
    <row r="60" spans="1:8" ht="12.75" customHeight="1">
      <c r="A60" s="89" t="str">
        <f t="array" ref="A60">IFERROR(INDEX('Annex 2 EHV charges'!$A$11:$A$58, MATCH(0, IF(ISBLANK('Annex 2 EHV charges'!$A$11:$A$58),1, COUNTIF(A$4:$A59, 'Annex 2 EHV charges'!$A$11:$A$58)), 0)),"")</f>
        <v/>
      </c>
      <c r="B60" s="89" t="str">
        <f>IF($A60="","",VLOOKUP($A60,'Annex 2 EHV charges'!$A:$O,2,0))</f>
        <v/>
      </c>
      <c r="C60" s="90" t="str">
        <f>IF($A60="","",VLOOKUP($A60,'Annex 2 EHV charges'!$A:$O,3,0))</f>
        <v/>
      </c>
      <c r="D60" s="89" t="str">
        <f>IF($A60="","",VLOOKUP($A60,'Annex 2 EHV charges'!$A:$O,7,0))</f>
        <v/>
      </c>
      <c r="E60" s="94" t="str">
        <f>IFERROR(IF(VLOOKUP($A60,'Annex 2 EHV charges'!$A:$O,9,FALSE)=0,"",VLOOKUP($A60,'Annex 2 EHV charges'!$A:$O,9,FALSE)),"")</f>
        <v/>
      </c>
      <c r="F60" s="95" t="str">
        <f>IFERROR(IF(VLOOKUP($A60,'Annex 2 EHV charges'!$A:$O,10,FALSE)=0,"",VLOOKUP($A60,'Annex 2 EHV charges'!$A:$O,10,FALSE)),"")</f>
        <v/>
      </c>
      <c r="G60" s="96" t="str">
        <f>IFERROR(IF(VLOOKUP($A60,'Annex 2 EHV charges'!$A:$O,11,FALSE)=0,"",VLOOKUP($A60,'Annex 2 EHV charges'!$A:$O,11,FALSE)),"")</f>
        <v/>
      </c>
      <c r="H60" s="96" t="str">
        <f>IFERROR(IF(VLOOKUP($A60,'Annex 2 EHV charges'!$A:$O,12,FALSE)=0,"",VLOOKUP($A60,'Annex 2 EHV charges'!$A:$O,12,FALSE)),"")</f>
        <v/>
      </c>
    </row>
    <row r="61" spans="1:8" ht="12.75" customHeight="1">
      <c r="A61" s="89" t="str">
        <f t="array" ref="A61">IFERROR(INDEX('Annex 2 EHV charges'!$A$11:$A$58, MATCH(0, IF(ISBLANK('Annex 2 EHV charges'!$A$11:$A$58),1, COUNTIF(A$4:$A60, 'Annex 2 EHV charges'!$A$11:$A$58)), 0)),"")</f>
        <v/>
      </c>
      <c r="B61" s="89" t="str">
        <f>IF($A61="","",VLOOKUP($A61,'Annex 2 EHV charges'!$A:$O,2,0))</f>
        <v/>
      </c>
      <c r="C61" s="90" t="str">
        <f>IF($A61="","",VLOOKUP($A61,'Annex 2 EHV charges'!$A:$O,3,0))</f>
        <v/>
      </c>
      <c r="D61" s="89" t="str">
        <f>IF($A61="","",VLOOKUP($A61,'Annex 2 EHV charges'!$A:$O,7,0))</f>
        <v/>
      </c>
      <c r="E61" s="94" t="str">
        <f>IFERROR(IF(VLOOKUP($A61,'Annex 2 EHV charges'!$A:$O,9,FALSE)=0,"",VLOOKUP($A61,'Annex 2 EHV charges'!$A:$O,9,FALSE)),"")</f>
        <v/>
      </c>
      <c r="F61" s="95" t="str">
        <f>IFERROR(IF(VLOOKUP($A61,'Annex 2 EHV charges'!$A:$O,10,FALSE)=0,"",VLOOKUP($A61,'Annex 2 EHV charges'!$A:$O,10,FALSE)),"")</f>
        <v/>
      </c>
      <c r="G61" s="96" t="str">
        <f>IFERROR(IF(VLOOKUP($A61,'Annex 2 EHV charges'!$A:$O,11,FALSE)=0,"",VLOOKUP($A61,'Annex 2 EHV charges'!$A:$O,11,FALSE)),"")</f>
        <v/>
      </c>
      <c r="H61" s="96" t="str">
        <f>IFERROR(IF(VLOOKUP($A61,'Annex 2 EHV charges'!$A:$O,12,FALSE)=0,"",VLOOKUP($A61,'Annex 2 EHV charges'!$A:$O,12,FALSE)),"")</f>
        <v/>
      </c>
    </row>
    <row r="62" spans="1:8" ht="12.75" customHeight="1">
      <c r="A62" s="89" t="str">
        <f t="array" ref="A62">IFERROR(INDEX('Annex 2 EHV charges'!$A$11:$A$58, MATCH(0, IF(ISBLANK('Annex 2 EHV charges'!$A$11:$A$58),1, COUNTIF(A$4:$A61, 'Annex 2 EHV charges'!$A$11:$A$58)), 0)),"")</f>
        <v/>
      </c>
      <c r="B62" s="89" t="str">
        <f>IF($A62="","",VLOOKUP($A62,'Annex 2 EHV charges'!$A:$O,2,0))</f>
        <v/>
      </c>
      <c r="C62" s="90" t="str">
        <f>IF($A62="","",VLOOKUP($A62,'Annex 2 EHV charges'!$A:$O,3,0))</f>
        <v/>
      </c>
      <c r="D62" s="89" t="str">
        <f>IF($A62="","",VLOOKUP($A62,'Annex 2 EHV charges'!$A:$O,7,0))</f>
        <v/>
      </c>
      <c r="E62" s="94" t="str">
        <f>IFERROR(IF(VLOOKUP($A62,'Annex 2 EHV charges'!$A:$O,9,FALSE)=0,"",VLOOKUP($A62,'Annex 2 EHV charges'!$A:$O,9,FALSE)),"")</f>
        <v/>
      </c>
      <c r="F62" s="95" t="str">
        <f>IFERROR(IF(VLOOKUP($A62,'Annex 2 EHV charges'!$A:$O,10,FALSE)=0,"",VLOOKUP($A62,'Annex 2 EHV charges'!$A:$O,10,FALSE)),"")</f>
        <v/>
      </c>
      <c r="G62" s="96" t="str">
        <f>IFERROR(IF(VLOOKUP($A62,'Annex 2 EHV charges'!$A:$O,11,FALSE)=0,"",VLOOKUP($A62,'Annex 2 EHV charges'!$A:$O,11,FALSE)),"")</f>
        <v/>
      </c>
      <c r="H62" s="96" t="str">
        <f>IFERROR(IF(VLOOKUP($A62,'Annex 2 EHV charges'!$A:$O,12,FALSE)=0,"",VLOOKUP($A62,'Annex 2 EHV charges'!$A:$O,12,FALSE)),"")</f>
        <v/>
      </c>
    </row>
    <row r="63" spans="1:8" ht="12.75" customHeight="1">
      <c r="A63" s="89" t="str">
        <f t="array" ref="A63">IFERROR(INDEX('Annex 2 EHV charges'!$A$11:$A$58, MATCH(0, IF(ISBLANK('Annex 2 EHV charges'!$A$11:$A$58),1, COUNTIF(A$4:$A62, 'Annex 2 EHV charges'!$A$11:$A$58)), 0)),"")</f>
        <v/>
      </c>
      <c r="B63" s="89" t="str">
        <f>IF($A63="","",VLOOKUP($A63,'Annex 2 EHV charges'!$A:$O,2,0))</f>
        <v/>
      </c>
      <c r="C63" s="90" t="str">
        <f>IF($A63="","",VLOOKUP($A63,'Annex 2 EHV charges'!$A:$O,3,0))</f>
        <v/>
      </c>
      <c r="D63" s="89" t="str">
        <f>IF($A63="","",VLOOKUP($A63,'Annex 2 EHV charges'!$A:$O,7,0))</f>
        <v/>
      </c>
      <c r="E63" s="94" t="str">
        <f>IFERROR(IF(VLOOKUP($A63,'Annex 2 EHV charges'!$A:$O,9,FALSE)=0,"",VLOOKUP($A63,'Annex 2 EHV charges'!$A:$O,9,FALSE)),"")</f>
        <v/>
      </c>
      <c r="F63" s="95" t="str">
        <f>IFERROR(IF(VLOOKUP($A63,'Annex 2 EHV charges'!$A:$O,10,FALSE)=0,"",VLOOKUP($A63,'Annex 2 EHV charges'!$A:$O,10,FALSE)),"")</f>
        <v/>
      </c>
      <c r="G63" s="96" t="str">
        <f>IFERROR(IF(VLOOKUP($A63,'Annex 2 EHV charges'!$A:$O,11,FALSE)=0,"",VLOOKUP($A63,'Annex 2 EHV charges'!$A:$O,11,FALSE)),"")</f>
        <v/>
      </c>
      <c r="H63" s="96" t="str">
        <f>IFERROR(IF(VLOOKUP($A63,'Annex 2 EHV charges'!$A:$O,12,FALSE)=0,"",VLOOKUP($A63,'Annex 2 EHV charges'!$A:$O,12,FALSE)),"")</f>
        <v/>
      </c>
    </row>
    <row r="64" spans="1:8" ht="12.75" customHeight="1">
      <c r="A64" s="89" t="str">
        <f t="array" ref="A64">IFERROR(INDEX('Annex 2 EHV charges'!$A$11:$A$58, MATCH(0, IF(ISBLANK('Annex 2 EHV charges'!$A$11:$A$58),1, COUNTIF(A$4:$A63, 'Annex 2 EHV charges'!$A$11:$A$58)), 0)),"")</f>
        <v/>
      </c>
      <c r="B64" s="89" t="str">
        <f>IF($A64="","",VLOOKUP($A64,'Annex 2 EHV charges'!$A:$O,2,0))</f>
        <v/>
      </c>
      <c r="C64" s="90" t="str">
        <f>IF($A64="","",VLOOKUP($A64,'Annex 2 EHV charges'!$A:$O,3,0))</f>
        <v/>
      </c>
      <c r="D64" s="89" t="str">
        <f>IF($A64="","",VLOOKUP($A64,'Annex 2 EHV charges'!$A:$O,7,0))</f>
        <v/>
      </c>
      <c r="E64" s="94" t="str">
        <f>IFERROR(IF(VLOOKUP($A64,'Annex 2 EHV charges'!$A:$O,9,FALSE)=0,"",VLOOKUP($A64,'Annex 2 EHV charges'!$A:$O,9,FALSE)),"")</f>
        <v/>
      </c>
      <c r="F64" s="95" t="str">
        <f>IFERROR(IF(VLOOKUP($A64,'Annex 2 EHV charges'!$A:$O,10,FALSE)=0,"",VLOOKUP($A64,'Annex 2 EHV charges'!$A:$O,10,FALSE)),"")</f>
        <v/>
      </c>
      <c r="G64" s="96" t="str">
        <f>IFERROR(IF(VLOOKUP($A64,'Annex 2 EHV charges'!$A:$O,11,FALSE)=0,"",VLOOKUP($A64,'Annex 2 EHV charges'!$A:$O,11,FALSE)),"")</f>
        <v/>
      </c>
      <c r="H64" s="96" t="str">
        <f>IFERROR(IF(VLOOKUP($A64,'Annex 2 EHV charges'!$A:$O,12,FALSE)=0,"",VLOOKUP($A64,'Annex 2 EHV charges'!$A:$O,12,FALSE)),"")</f>
        <v/>
      </c>
    </row>
    <row r="65" spans="1:8" ht="12.75" customHeight="1">
      <c r="A65" s="89" t="str">
        <f t="array" ref="A65">IFERROR(INDEX('Annex 2 EHV charges'!$A$11:$A$58, MATCH(0, IF(ISBLANK('Annex 2 EHV charges'!$A$11:$A$58),1, COUNTIF(A$4:$A64, 'Annex 2 EHV charges'!$A$11:$A$58)), 0)),"")</f>
        <v/>
      </c>
      <c r="B65" s="89" t="str">
        <f>IF($A65="","",VLOOKUP($A65,'Annex 2 EHV charges'!$A:$O,2,0))</f>
        <v/>
      </c>
      <c r="C65" s="90" t="str">
        <f>IF($A65="","",VLOOKUP($A65,'Annex 2 EHV charges'!$A:$O,3,0))</f>
        <v/>
      </c>
      <c r="D65" s="89" t="str">
        <f>IF($A65="","",VLOOKUP($A65,'Annex 2 EHV charges'!$A:$O,7,0))</f>
        <v/>
      </c>
      <c r="E65" s="94" t="str">
        <f>IFERROR(IF(VLOOKUP($A65,'Annex 2 EHV charges'!$A:$O,9,FALSE)=0,"",VLOOKUP($A65,'Annex 2 EHV charges'!$A:$O,9,FALSE)),"")</f>
        <v/>
      </c>
      <c r="F65" s="95" t="str">
        <f>IFERROR(IF(VLOOKUP($A65,'Annex 2 EHV charges'!$A:$O,10,FALSE)=0,"",VLOOKUP($A65,'Annex 2 EHV charges'!$A:$O,10,FALSE)),"")</f>
        <v/>
      </c>
      <c r="G65" s="96" t="str">
        <f>IFERROR(IF(VLOOKUP($A65,'Annex 2 EHV charges'!$A:$O,11,FALSE)=0,"",VLOOKUP($A65,'Annex 2 EHV charges'!$A:$O,11,FALSE)),"")</f>
        <v/>
      </c>
      <c r="H65" s="96" t="str">
        <f>IFERROR(IF(VLOOKUP($A65,'Annex 2 EHV charges'!$A:$O,12,FALSE)=0,"",VLOOKUP($A65,'Annex 2 EHV charges'!$A:$O,12,FALSE)),"")</f>
        <v/>
      </c>
    </row>
    <row r="66" spans="1:8" ht="12.75" customHeight="1">
      <c r="A66" s="89" t="str">
        <f t="array" ref="A66">IFERROR(INDEX('Annex 2 EHV charges'!$A$11:$A$58, MATCH(0, IF(ISBLANK('Annex 2 EHV charges'!$A$11:$A$58),1, COUNTIF(A$4:$A65, 'Annex 2 EHV charges'!$A$11:$A$58)), 0)),"")</f>
        <v/>
      </c>
      <c r="B66" s="89" t="str">
        <f>IF($A66="","",VLOOKUP($A66,'Annex 2 EHV charges'!$A:$O,2,0))</f>
        <v/>
      </c>
      <c r="C66" s="90" t="str">
        <f>IF($A66="","",VLOOKUP($A66,'Annex 2 EHV charges'!$A:$O,3,0))</f>
        <v/>
      </c>
      <c r="D66" s="89" t="str">
        <f>IF($A66="","",VLOOKUP($A66,'Annex 2 EHV charges'!$A:$O,7,0))</f>
        <v/>
      </c>
      <c r="E66" s="94" t="str">
        <f>IFERROR(IF(VLOOKUP($A66,'Annex 2 EHV charges'!$A:$O,9,FALSE)=0,"",VLOOKUP($A66,'Annex 2 EHV charges'!$A:$O,9,FALSE)),"")</f>
        <v/>
      </c>
      <c r="F66" s="95" t="str">
        <f>IFERROR(IF(VLOOKUP($A66,'Annex 2 EHV charges'!$A:$O,10,FALSE)=0,"",VLOOKUP($A66,'Annex 2 EHV charges'!$A:$O,10,FALSE)),"")</f>
        <v/>
      </c>
      <c r="G66" s="96" t="str">
        <f>IFERROR(IF(VLOOKUP($A66,'Annex 2 EHV charges'!$A:$O,11,FALSE)=0,"",VLOOKUP($A66,'Annex 2 EHV charges'!$A:$O,11,FALSE)),"")</f>
        <v/>
      </c>
      <c r="H66" s="96" t="str">
        <f>IFERROR(IF(VLOOKUP($A66,'Annex 2 EHV charges'!$A:$O,12,FALSE)=0,"",VLOOKUP($A66,'Annex 2 EHV charges'!$A:$O,12,FALSE)),"")</f>
        <v/>
      </c>
    </row>
    <row r="67" spans="1:8" ht="12.75" customHeight="1">
      <c r="A67" s="89" t="str">
        <f t="array" ref="A67">IFERROR(INDEX('Annex 2 EHV charges'!$A$11:$A$58, MATCH(0, IF(ISBLANK('Annex 2 EHV charges'!$A$11:$A$58),1, COUNTIF(A$4:$A66, 'Annex 2 EHV charges'!$A$11:$A$58)), 0)),"")</f>
        <v/>
      </c>
      <c r="B67" s="89" t="str">
        <f>IF($A67="","",VLOOKUP($A67,'Annex 2 EHV charges'!$A:$O,2,0))</f>
        <v/>
      </c>
      <c r="C67" s="90" t="str">
        <f>IF($A67="","",VLOOKUP($A67,'Annex 2 EHV charges'!$A:$O,3,0))</f>
        <v/>
      </c>
      <c r="D67" s="89" t="str">
        <f>IF($A67="","",VLOOKUP($A67,'Annex 2 EHV charges'!$A:$O,7,0))</f>
        <v/>
      </c>
      <c r="E67" s="94" t="str">
        <f>IFERROR(IF(VLOOKUP($A67,'Annex 2 EHV charges'!$A:$O,9,FALSE)=0,"",VLOOKUP($A67,'Annex 2 EHV charges'!$A:$O,9,FALSE)),"")</f>
        <v/>
      </c>
      <c r="F67" s="95" t="str">
        <f>IFERROR(IF(VLOOKUP($A67,'Annex 2 EHV charges'!$A:$O,10,FALSE)=0,"",VLOOKUP($A67,'Annex 2 EHV charges'!$A:$O,10,FALSE)),"")</f>
        <v/>
      </c>
      <c r="G67" s="96" t="str">
        <f>IFERROR(IF(VLOOKUP($A67,'Annex 2 EHV charges'!$A:$O,11,FALSE)=0,"",VLOOKUP($A67,'Annex 2 EHV charges'!$A:$O,11,FALSE)),"")</f>
        <v/>
      </c>
      <c r="H67" s="96" t="str">
        <f>IFERROR(IF(VLOOKUP($A67,'Annex 2 EHV charges'!$A:$O,12,FALSE)=0,"",VLOOKUP($A67,'Annex 2 EHV charges'!$A:$O,12,FALSE)),"")</f>
        <v/>
      </c>
    </row>
    <row r="68" spans="1:8" ht="12.75" customHeight="1">
      <c r="A68" s="89" t="str">
        <f t="array" ref="A68">IFERROR(INDEX('Annex 2 EHV charges'!$A$11:$A$58, MATCH(0, IF(ISBLANK('Annex 2 EHV charges'!$A$11:$A$58),1, COUNTIF(A$4:$A67, 'Annex 2 EHV charges'!$A$11:$A$58)), 0)),"")</f>
        <v/>
      </c>
      <c r="B68" s="89" t="str">
        <f>IF($A68="","",VLOOKUP($A68,'Annex 2 EHV charges'!$A:$O,2,0))</f>
        <v/>
      </c>
      <c r="C68" s="90" t="str">
        <f>IF($A68="","",VLOOKUP($A68,'Annex 2 EHV charges'!$A:$O,3,0))</f>
        <v/>
      </c>
      <c r="D68" s="89" t="str">
        <f>IF($A68="","",VLOOKUP($A68,'Annex 2 EHV charges'!$A:$O,7,0))</f>
        <v/>
      </c>
      <c r="E68" s="94" t="str">
        <f>IFERROR(IF(VLOOKUP($A68,'Annex 2 EHV charges'!$A:$O,9,FALSE)=0,"",VLOOKUP($A68,'Annex 2 EHV charges'!$A:$O,9,FALSE)),"")</f>
        <v/>
      </c>
      <c r="F68" s="95" t="str">
        <f>IFERROR(IF(VLOOKUP($A68,'Annex 2 EHV charges'!$A:$O,10,FALSE)=0,"",VLOOKUP($A68,'Annex 2 EHV charges'!$A:$O,10,FALSE)),"")</f>
        <v/>
      </c>
      <c r="G68" s="96" t="str">
        <f>IFERROR(IF(VLOOKUP($A68,'Annex 2 EHV charges'!$A:$O,11,FALSE)=0,"",VLOOKUP($A68,'Annex 2 EHV charges'!$A:$O,11,FALSE)),"")</f>
        <v/>
      </c>
      <c r="H68" s="96" t="str">
        <f>IFERROR(IF(VLOOKUP($A68,'Annex 2 EHV charges'!$A:$O,12,FALSE)=0,"",VLOOKUP($A68,'Annex 2 EHV charges'!$A:$O,12,FALSE)),"")</f>
        <v/>
      </c>
    </row>
    <row r="69" spans="1:8" ht="12.75" customHeight="1">
      <c r="A69" s="89" t="str">
        <f t="array" ref="A69">IFERROR(INDEX('Annex 2 EHV charges'!$A$11:$A$58, MATCH(0, IF(ISBLANK('Annex 2 EHV charges'!$A$11:$A$58),1, COUNTIF(A$4:$A68, 'Annex 2 EHV charges'!$A$11:$A$58)), 0)),"")</f>
        <v/>
      </c>
      <c r="B69" s="89" t="str">
        <f>IF($A69="","",VLOOKUP($A69,'Annex 2 EHV charges'!$A:$O,2,0))</f>
        <v/>
      </c>
      <c r="C69" s="90" t="str">
        <f>IF($A69="","",VLOOKUP($A69,'Annex 2 EHV charges'!$A:$O,3,0))</f>
        <v/>
      </c>
      <c r="D69" s="89" t="str">
        <f>IF($A69="","",VLOOKUP($A69,'Annex 2 EHV charges'!$A:$O,7,0))</f>
        <v/>
      </c>
      <c r="E69" s="94" t="str">
        <f>IFERROR(IF(VLOOKUP($A69,'Annex 2 EHV charges'!$A:$O,9,FALSE)=0,"",VLOOKUP($A69,'Annex 2 EHV charges'!$A:$O,9,FALSE)),"")</f>
        <v/>
      </c>
      <c r="F69" s="95" t="str">
        <f>IFERROR(IF(VLOOKUP($A69,'Annex 2 EHV charges'!$A:$O,10,FALSE)=0,"",VLOOKUP($A69,'Annex 2 EHV charges'!$A:$O,10,FALSE)),"")</f>
        <v/>
      </c>
      <c r="G69" s="96" t="str">
        <f>IFERROR(IF(VLOOKUP($A69,'Annex 2 EHV charges'!$A:$O,11,FALSE)=0,"",VLOOKUP($A69,'Annex 2 EHV charges'!$A:$O,11,FALSE)),"")</f>
        <v/>
      </c>
      <c r="H69" s="96" t="str">
        <f>IFERROR(IF(VLOOKUP($A69,'Annex 2 EHV charges'!$A:$O,12,FALSE)=0,"",VLOOKUP($A69,'Annex 2 EHV charges'!$A:$O,12,FALSE)),"")</f>
        <v/>
      </c>
    </row>
    <row r="70" spans="1:8" ht="12.75" customHeight="1">
      <c r="A70" s="89" t="str">
        <f t="array" ref="A70">IFERROR(INDEX('Annex 2 EHV charges'!$A$11:$A$58, MATCH(0, IF(ISBLANK('Annex 2 EHV charges'!$A$11:$A$58),1, COUNTIF(A$4:$A69, 'Annex 2 EHV charges'!$A$11:$A$58)), 0)),"")</f>
        <v/>
      </c>
      <c r="B70" s="89" t="str">
        <f>IF($A70="","",VLOOKUP($A70,'Annex 2 EHV charges'!$A:$O,2,0))</f>
        <v/>
      </c>
      <c r="C70" s="90" t="str">
        <f>IF($A70="","",VLOOKUP($A70,'Annex 2 EHV charges'!$A:$O,3,0))</f>
        <v/>
      </c>
      <c r="D70" s="89" t="str">
        <f>IF($A70="","",VLOOKUP($A70,'Annex 2 EHV charges'!$A:$O,7,0))</f>
        <v/>
      </c>
      <c r="E70" s="94" t="str">
        <f>IFERROR(IF(VLOOKUP($A70,'Annex 2 EHV charges'!$A:$O,9,FALSE)=0,"",VLOOKUP($A70,'Annex 2 EHV charges'!$A:$O,9,FALSE)),"")</f>
        <v/>
      </c>
      <c r="F70" s="95" t="str">
        <f>IFERROR(IF(VLOOKUP($A70,'Annex 2 EHV charges'!$A:$O,10,FALSE)=0,"",VLOOKUP($A70,'Annex 2 EHV charges'!$A:$O,10,FALSE)),"")</f>
        <v/>
      </c>
      <c r="G70" s="96" t="str">
        <f>IFERROR(IF(VLOOKUP($A70,'Annex 2 EHV charges'!$A:$O,11,FALSE)=0,"",VLOOKUP($A70,'Annex 2 EHV charges'!$A:$O,11,FALSE)),"")</f>
        <v/>
      </c>
      <c r="H70" s="96" t="str">
        <f>IFERROR(IF(VLOOKUP($A70,'Annex 2 EHV charges'!$A:$O,12,FALSE)=0,"",VLOOKUP($A70,'Annex 2 EHV charges'!$A:$O,12,FALSE)),"")</f>
        <v/>
      </c>
    </row>
    <row r="71" spans="1:8" ht="12.75" customHeight="1">
      <c r="A71" s="89" t="str">
        <f t="array" ref="A71">IFERROR(INDEX('Annex 2 EHV charges'!$A$11:$A$58, MATCH(0, IF(ISBLANK('Annex 2 EHV charges'!$A$11:$A$58),1, COUNTIF(A$4:$A70, 'Annex 2 EHV charges'!$A$11:$A$58)), 0)),"")</f>
        <v/>
      </c>
      <c r="B71" s="89" t="str">
        <f>IF($A71="","",VLOOKUP($A71,'Annex 2 EHV charges'!$A:$O,2,0))</f>
        <v/>
      </c>
      <c r="C71" s="90" t="str">
        <f>IF($A71="","",VLOOKUP($A71,'Annex 2 EHV charges'!$A:$O,3,0))</f>
        <v/>
      </c>
      <c r="D71" s="89" t="str">
        <f>IF($A71="","",VLOOKUP($A71,'Annex 2 EHV charges'!$A:$O,7,0))</f>
        <v/>
      </c>
      <c r="E71" s="94" t="str">
        <f>IFERROR(IF(VLOOKUP($A71,'Annex 2 EHV charges'!$A:$O,9,FALSE)=0,"",VLOOKUP($A71,'Annex 2 EHV charges'!$A:$O,9,FALSE)),"")</f>
        <v/>
      </c>
      <c r="F71" s="95" t="str">
        <f>IFERROR(IF(VLOOKUP($A71,'Annex 2 EHV charges'!$A:$O,10,FALSE)=0,"",VLOOKUP($A71,'Annex 2 EHV charges'!$A:$O,10,FALSE)),"")</f>
        <v/>
      </c>
      <c r="G71" s="96" t="str">
        <f>IFERROR(IF(VLOOKUP($A71,'Annex 2 EHV charges'!$A:$O,11,FALSE)=0,"",VLOOKUP($A71,'Annex 2 EHV charges'!$A:$O,11,FALSE)),"")</f>
        <v/>
      </c>
      <c r="H71" s="96" t="str">
        <f>IFERROR(IF(VLOOKUP($A71,'Annex 2 EHV charges'!$A:$O,12,FALSE)=0,"",VLOOKUP($A71,'Annex 2 EHV charges'!$A:$O,12,FALSE)),"")</f>
        <v/>
      </c>
    </row>
    <row r="72" spans="1:8" ht="12.75" customHeight="1">
      <c r="A72" s="89" t="str">
        <f t="array" ref="A72">IFERROR(INDEX('Annex 2 EHV charges'!$A$11:$A$58, MATCH(0, IF(ISBLANK('Annex 2 EHV charges'!$A$11:$A$58),1, COUNTIF(A$4:$A71, 'Annex 2 EHV charges'!$A$11:$A$58)), 0)),"")</f>
        <v/>
      </c>
      <c r="B72" s="89" t="str">
        <f>IF($A72="","",VLOOKUP($A72,'Annex 2 EHV charges'!$A:$O,2,0))</f>
        <v/>
      </c>
      <c r="C72" s="90" t="str">
        <f>IF($A72="","",VLOOKUP($A72,'Annex 2 EHV charges'!$A:$O,3,0))</f>
        <v/>
      </c>
      <c r="D72" s="89" t="str">
        <f>IF($A72="","",VLOOKUP($A72,'Annex 2 EHV charges'!$A:$O,7,0))</f>
        <v/>
      </c>
      <c r="E72" s="94" t="str">
        <f>IFERROR(IF(VLOOKUP($A72,'Annex 2 EHV charges'!$A:$O,9,FALSE)=0,"",VLOOKUP($A72,'Annex 2 EHV charges'!$A:$O,9,FALSE)),"")</f>
        <v/>
      </c>
      <c r="F72" s="95" t="str">
        <f>IFERROR(IF(VLOOKUP($A72,'Annex 2 EHV charges'!$A:$O,10,FALSE)=0,"",VLOOKUP($A72,'Annex 2 EHV charges'!$A:$O,10,FALSE)),"")</f>
        <v/>
      </c>
      <c r="G72" s="96" t="str">
        <f>IFERROR(IF(VLOOKUP($A72,'Annex 2 EHV charges'!$A:$O,11,FALSE)=0,"",VLOOKUP($A72,'Annex 2 EHV charges'!$A:$O,11,FALSE)),"")</f>
        <v/>
      </c>
      <c r="H72" s="96" t="str">
        <f>IFERROR(IF(VLOOKUP($A72,'Annex 2 EHV charges'!$A:$O,12,FALSE)=0,"",VLOOKUP($A72,'Annex 2 EHV charges'!$A:$O,12,FALSE)),"")</f>
        <v/>
      </c>
    </row>
    <row r="73" spans="1:8" ht="12.75" customHeight="1">
      <c r="A73" s="89" t="str">
        <f t="array" ref="A73">IFERROR(INDEX('Annex 2 EHV charges'!$A$11:$A$58, MATCH(0, IF(ISBLANK('Annex 2 EHV charges'!$A$11:$A$58),1, COUNTIF(A$4:$A72, 'Annex 2 EHV charges'!$A$11:$A$58)), 0)),"")</f>
        <v/>
      </c>
      <c r="B73" s="89" t="str">
        <f>IF($A73="","",VLOOKUP($A73,'Annex 2 EHV charges'!$A:$O,2,0))</f>
        <v/>
      </c>
      <c r="C73" s="90" t="str">
        <f>IF($A73="","",VLOOKUP($A73,'Annex 2 EHV charges'!$A:$O,3,0))</f>
        <v/>
      </c>
      <c r="D73" s="89" t="str">
        <f>IF($A73="","",VLOOKUP($A73,'Annex 2 EHV charges'!$A:$O,7,0))</f>
        <v/>
      </c>
      <c r="E73" s="94" t="str">
        <f>IFERROR(IF(VLOOKUP($A73,'Annex 2 EHV charges'!$A:$O,9,FALSE)=0,"",VLOOKUP($A73,'Annex 2 EHV charges'!$A:$O,9,FALSE)),"")</f>
        <v/>
      </c>
      <c r="F73" s="95" t="str">
        <f>IFERROR(IF(VLOOKUP($A73,'Annex 2 EHV charges'!$A:$O,10,FALSE)=0,"",VLOOKUP($A73,'Annex 2 EHV charges'!$A:$O,10,FALSE)),"")</f>
        <v/>
      </c>
      <c r="G73" s="96" t="str">
        <f>IFERROR(IF(VLOOKUP($A73,'Annex 2 EHV charges'!$A:$O,11,FALSE)=0,"",VLOOKUP($A73,'Annex 2 EHV charges'!$A:$O,11,FALSE)),"")</f>
        <v/>
      </c>
      <c r="H73" s="96" t="str">
        <f>IFERROR(IF(VLOOKUP($A73,'Annex 2 EHV charges'!$A:$O,12,FALSE)=0,"",VLOOKUP($A73,'Annex 2 EHV charges'!$A:$O,12,FALSE)),"")</f>
        <v/>
      </c>
    </row>
    <row r="74" spans="1:8" ht="12.75" customHeight="1">
      <c r="A74" s="89" t="str">
        <f t="array" ref="A74">IFERROR(INDEX('Annex 2 EHV charges'!$A$11:$A$58, MATCH(0, IF(ISBLANK('Annex 2 EHV charges'!$A$11:$A$58),1, COUNTIF(A$4:$A73, 'Annex 2 EHV charges'!$A$11:$A$58)), 0)),"")</f>
        <v/>
      </c>
      <c r="B74" s="89" t="str">
        <f>IF($A74="","",VLOOKUP($A74,'Annex 2 EHV charges'!$A:$O,2,0))</f>
        <v/>
      </c>
      <c r="C74" s="90" t="str">
        <f>IF($A74="","",VLOOKUP($A74,'Annex 2 EHV charges'!$A:$O,3,0))</f>
        <v/>
      </c>
      <c r="D74" s="89" t="str">
        <f>IF($A74="","",VLOOKUP($A74,'Annex 2 EHV charges'!$A:$O,7,0))</f>
        <v/>
      </c>
      <c r="E74" s="94" t="str">
        <f>IFERROR(IF(VLOOKUP($A74,'Annex 2 EHV charges'!$A:$O,9,FALSE)=0,"",VLOOKUP($A74,'Annex 2 EHV charges'!$A:$O,9,FALSE)),"")</f>
        <v/>
      </c>
      <c r="F74" s="95" t="str">
        <f>IFERROR(IF(VLOOKUP($A74,'Annex 2 EHV charges'!$A:$O,10,FALSE)=0,"",VLOOKUP($A74,'Annex 2 EHV charges'!$A:$O,10,FALSE)),"")</f>
        <v/>
      </c>
      <c r="G74" s="96" t="str">
        <f>IFERROR(IF(VLOOKUP($A74,'Annex 2 EHV charges'!$A:$O,11,FALSE)=0,"",VLOOKUP($A74,'Annex 2 EHV charges'!$A:$O,11,FALSE)),"")</f>
        <v/>
      </c>
      <c r="H74" s="96" t="str">
        <f>IFERROR(IF(VLOOKUP($A74,'Annex 2 EHV charges'!$A:$O,12,FALSE)=0,"",VLOOKUP($A74,'Annex 2 EHV charges'!$A:$O,12,FALSE)),"")</f>
        <v/>
      </c>
    </row>
    <row r="75" spans="1:8" ht="12.75" customHeight="1">
      <c r="A75" s="89" t="str">
        <f t="array" ref="A75">IFERROR(INDEX('Annex 2 EHV charges'!$A$11:$A$58, MATCH(0, IF(ISBLANK('Annex 2 EHV charges'!$A$11:$A$58),1, COUNTIF(A$4:$A74, 'Annex 2 EHV charges'!$A$11:$A$58)), 0)),"")</f>
        <v/>
      </c>
      <c r="B75" s="89" t="str">
        <f>IF($A75="","",VLOOKUP($A75,'Annex 2 EHV charges'!$A:$O,2,0))</f>
        <v/>
      </c>
      <c r="C75" s="90" t="str">
        <f>IF($A75="","",VLOOKUP($A75,'Annex 2 EHV charges'!$A:$O,3,0))</f>
        <v/>
      </c>
      <c r="D75" s="89" t="str">
        <f>IF($A75="","",VLOOKUP($A75,'Annex 2 EHV charges'!$A:$O,7,0))</f>
        <v/>
      </c>
      <c r="E75" s="94" t="str">
        <f>IFERROR(IF(VLOOKUP($A75,'Annex 2 EHV charges'!$A:$O,9,FALSE)=0,"",VLOOKUP($A75,'Annex 2 EHV charges'!$A:$O,9,FALSE)),"")</f>
        <v/>
      </c>
      <c r="F75" s="95" t="str">
        <f>IFERROR(IF(VLOOKUP($A75,'Annex 2 EHV charges'!$A:$O,10,FALSE)=0,"",VLOOKUP($A75,'Annex 2 EHV charges'!$A:$O,10,FALSE)),"")</f>
        <v/>
      </c>
      <c r="G75" s="96" t="str">
        <f>IFERROR(IF(VLOOKUP($A75,'Annex 2 EHV charges'!$A:$O,11,FALSE)=0,"",VLOOKUP($A75,'Annex 2 EHV charges'!$A:$O,11,FALSE)),"")</f>
        <v/>
      </c>
      <c r="H75" s="96" t="str">
        <f>IFERROR(IF(VLOOKUP($A75,'Annex 2 EHV charges'!$A:$O,12,FALSE)=0,"",VLOOKUP($A75,'Annex 2 EHV charges'!$A:$O,12,FALSE)),"")</f>
        <v/>
      </c>
    </row>
    <row r="76" spans="1:8" ht="12.75" customHeight="1">
      <c r="A76" s="89" t="str">
        <f t="array" ref="A76">IFERROR(INDEX('Annex 2 EHV charges'!$A$11:$A$58, MATCH(0, IF(ISBLANK('Annex 2 EHV charges'!$A$11:$A$58),1, COUNTIF(A$4:$A75, 'Annex 2 EHV charges'!$A$11:$A$58)), 0)),"")</f>
        <v/>
      </c>
      <c r="B76" s="89" t="str">
        <f>IF($A76="","",VLOOKUP($A76,'Annex 2 EHV charges'!$A:$O,2,0))</f>
        <v/>
      </c>
      <c r="C76" s="90" t="str">
        <f>IF($A76="","",VLOOKUP($A76,'Annex 2 EHV charges'!$A:$O,3,0))</f>
        <v/>
      </c>
      <c r="D76" s="89" t="str">
        <f>IF($A76="","",VLOOKUP($A76,'Annex 2 EHV charges'!$A:$O,7,0))</f>
        <v/>
      </c>
      <c r="E76" s="94" t="str">
        <f>IFERROR(IF(VLOOKUP($A76,'Annex 2 EHV charges'!$A:$O,9,FALSE)=0,"",VLOOKUP($A76,'Annex 2 EHV charges'!$A:$O,9,FALSE)),"")</f>
        <v/>
      </c>
      <c r="F76" s="95" t="str">
        <f>IFERROR(IF(VLOOKUP($A76,'Annex 2 EHV charges'!$A:$O,10,FALSE)=0,"",VLOOKUP($A76,'Annex 2 EHV charges'!$A:$O,10,FALSE)),"")</f>
        <v/>
      </c>
      <c r="G76" s="96" t="str">
        <f>IFERROR(IF(VLOOKUP($A76,'Annex 2 EHV charges'!$A:$O,11,FALSE)=0,"",VLOOKUP($A76,'Annex 2 EHV charges'!$A:$O,11,FALSE)),"")</f>
        <v/>
      </c>
      <c r="H76" s="96" t="str">
        <f>IFERROR(IF(VLOOKUP($A76,'Annex 2 EHV charges'!$A:$O,12,FALSE)=0,"",VLOOKUP($A76,'Annex 2 EHV charges'!$A:$O,12,FALSE)),"")</f>
        <v/>
      </c>
    </row>
    <row r="77" spans="1:8" ht="12.75" customHeight="1">
      <c r="A77" s="89" t="str">
        <f t="array" ref="A77">IFERROR(INDEX('Annex 2 EHV charges'!$A$11:$A$58, MATCH(0, IF(ISBLANK('Annex 2 EHV charges'!$A$11:$A$58),1, COUNTIF(A$4:$A76, 'Annex 2 EHV charges'!$A$11:$A$58)), 0)),"")</f>
        <v/>
      </c>
      <c r="B77" s="89" t="str">
        <f>IF($A77="","",VLOOKUP($A77,'Annex 2 EHV charges'!$A:$O,2,0))</f>
        <v/>
      </c>
      <c r="C77" s="90" t="str">
        <f>IF($A77="","",VLOOKUP($A77,'Annex 2 EHV charges'!$A:$O,3,0))</f>
        <v/>
      </c>
      <c r="D77" s="89" t="str">
        <f>IF($A77="","",VLOOKUP($A77,'Annex 2 EHV charges'!$A:$O,7,0))</f>
        <v/>
      </c>
      <c r="E77" s="94" t="str">
        <f>IFERROR(IF(VLOOKUP($A77,'Annex 2 EHV charges'!$A:$O,9,FALSE)=0,"",VLOOKUP($A77,'Annex 2 EHV charges'!$A:$O,9,FALSE)),"")</f>
        <v/>
      </c>
      <c r="F77" s="95" t="str">
        <f>IFERROR(IF(VLOOKUP($A77,'Annex 2 EHV charges'!$A:$O,10,FALSE)=0,"",VLOOKUP($A77,'Annex 2 EHV charges'!$A:$O,10,FALSE)),"")</f>
        <v/>
      </c>
      <c r="G77" s="96" t="str">
        <f>IFERROR(IF(VLOOKUP($A77,'Annex 2 EHV charges'!$A:$O,11,FALSE)=0,"",VLOOKUP($A77,'Annex 2 EHV charges'!$A:$O,11,FALSE)),"")</f>
        <v/>
      </c>
      <c r="H77" s="96" t="str">
        <f>IFERROR(IF(VLOOKUP($A77,'Annex 2 EHV charges'!$A:$O,12,FALSE)=0,"",VLOOKUP($A77,'Annex 2 EHV charges'!$A:$O,12,FALSE)),"")</f>
        <v/>
      </c>
    </row>
    <row r="78" spans="1:8" ht="12.75" customHeight="1">
      <c r="A78" s="89" t="str">
        <f t="array" ref="A78">IFERROR(INDEX('Annex 2 EHV charges'!$A$11:$A$58, MATCH(0, IF(ISBLANK('Annex 2 EHV charges'!$A$11:$A$58),1, COUNTIF(A$4:$A77, 'Annex 2 EHV charges'!$A$11:$A$58)), 0)),"")</f>
        <v/>
      </c>
      <c r="B78" s="89" t="str">
        <f>IF($A78="","",VLOOKUP($A78,'Annex 2 EHV charges'!$A:$O,2,0))</f>
        <v/>
      </c>
      <c r="C78" s="90" t="str">
        <f>IF($A78="","",VLOOKUP($A78,'Annex 2 EHV charges'!$A:$O,3,0))</f>
        <v/>
      </c>
      <c r="D78" s="89" t="str">
        <f>IF($A78="","",VLOOKUP($A78,'Annex 2 EHV charges'!$A:$O,7,0))</f>
        <v/>
      </c>
      <c r="E78" s="94" t="str">
        <f>IFERROR(IF(VLOOKUP($A78,'Annex 2 EHV charges'!$A:$O,9,FALSE)=0,"",VLOOKUP($A78,'Annex 2 EHV charges'!$A:$O,9,FALSE)),"")</f>
        <v/>
      </c>
      <c r="F78" s="95" t="str">
        <f>IFERROR(IF(VLOOKUP($A78,'Annex 2 EHV charges'!$A:$O,10,FALSE)=0,"",VLOOKUP($A78,'Annex 2 EHV charges'!$A:$O,10,FALSE)),"")</f>
        <v/>
      </c>
      <c r="G78" s="96" t="str">
        <f>IFERROR(IF(VLOOKUP($A78,'Annex 2 EHV charges'!$A:$O,11,FALSE)=0,"",VLOOKUP($A78,'Annex 2 EHV charges'!$A:$O,11,FALSE)),"")</f>
        <v/>
      </c>
      <c r="H78" s="96" t="str">
        <f>IFERROR(IF(VLOOKUP($A78,'Annex 2 EHV charges'!$A:$O,12,FALSE)=0,"",VLOOKUP($A78,'Annex 2 EHV charges'!$A:$O,12,FALSE)),"")</f>
        <v/>
      </c>
    </row>
    <row r="79" spans="1:8" ht="12.75" customHeight="1">
      <c r="A79" s="89" t="str">
        <f t="array" ref="A79">IFERROR(INDEX('Annex 2 EHV charges'!$A$11:$A$58, MATCH(0, IF(ISBLANK('Annex 2 EHV charges'!$A$11:$A$58),1, COUNTIF(A$4:$A78, 'Annex 2 EHV charges'!$A$11:$A$58)), 0)),"")</f>
        <v/>
      </c>
      <c r="B79" s="89" t="str">
        <f>IF($A79="","",VLOOKUP($A79,'Annex 2 EHV charges'!$A:$O,2,0))</f>
        <v/>
      </c>
      <c r="C79" s="90" t="str">
        <f>IF($A79="","",VLOOKUP($A79,'Annex 2 EHV charges'!$A:$O,3,0))</f>
        <v/>
      </c>
      <c r="D79" s="89" t="str">
        <f>IF($A79="","",VLOOKUP($A79,'Annex 2 EHV charges'!$A:$O,7,0))</f>
        <v/>
      </c>
      <c r="E79" s="94" t="str">
        <f>IFERROR(IF(VLOOKUP($A79,'Annex 2 EHV charges'!$A:$O,9,FALSE)=0,"",VLOOKUP($A79,'Annex 2 EHV charges'!$A:$O,9,FALSE)),"")</f>
        <v/>
      </c>
      <c r="F79" s="95" t="str">
        <f>IFERROR(IF(VLOOKUP($A79,'Annex 2 EHV charges'!$A:$O,10,FALSE)=0,"",VLOOKUP($A79,'Annex 2 EHV charges'!$A:$O,10,FALSE)),"")</f>
        <v/>
      </c>
      <c r="G79" s="96" t="str">
        <f>IFERROR(IF(VLOOKUP($A79,'Annex 2 EHV charges'!$A:$O,11,FALSE)=0,"",VLOOKUP($A79,'Annex 2 EHV charges'!$A:$O,11,FALSE)),"")</f>
        <v/>
      </c>
      <c r="H79" s="96" t="str">
        <f>IFERROR(IF(VLOOKUP($A79,'Annex 2 EHV charges'!$A:$O,12,FALSE)=0,"",VLOOKUP($A79,'Annex 2 EHV charges'!$A:$O,12,FALSE)),"")</f>
        <v/>
      </c>
    </row>
    <row r="80" spans="1:8" ht="12.75" customHeight="1">
      <c r="A80" s="89" t="str">
        <f t="array" ref="A80">IFERROR(INDEX('Annex 2 EHV charges'!$A$11:$A$58, MATCH(0, IF(ISBLANK('Annex 2 EHV charges'!$A$11:$A$58),1, COUNTIF(A$4:$A79, 'Annex 2 EHV charges'!$A$11:$A$58)), 0)),"")</f>
        <v/>
      </c>
      <c r="B80" s="89" t="str">
        <f>IF($A80="","",VLOOKUP($A80,'Annex 2 EHV charges'!$A:$O,2,0))</f>
        <v/>
      </c>
      <c r="C80" s="90" t="str">
        <f>IF($A80="","",VLOOKUP($A80,'Annex 2 EHV charges'!$A:$O,3,0))</f>
        <v/>
      </c>
      <c r="D80" s="89" t="str">
        <f>IF($A80="","",VLOOKUP($A80,'Annex 2 EHV charges'!$A:$O,7,0))</f>
        <v/>
      </c>
      <c r="E80" s="94" t="str">
        <f>IFERROR(IF(VLOOKUP($A80,'Annex 2 EHV charges'!$A:$O,9,FALSE)=0,"",VLOOKUP($A80,'Annex 2 EHV charges'!$A:$O,9,FALSE)),"")</f>
        <v/>
      </c>
      <c r="F80" s="95" t="str">
        <f>IFERROR(IF(VLOOKUP($A80,'Annex 2 EHV charges'!$A:$O,10,FALSE)=0,"",VLOOKUP($A80,'Annex 2 EHV charges'!$A:$O,10,FALSE)),"")</f>
        <v/>
      </c>
      <c r="G80" s="96" t="str">
        <f>IFERROR(IF(VLOOKUP($A80,'Annex 2 EHV charges'!$A:$O,11,FALSE)=0,"",VLOOKUP($A80,'Annex 2 EHV charges'!$A:$O,11,FALSE)),"")</f>
        <v/>
      </c>
      <c r="H80" s="96" t="str">
        <f>IFERROR(IF(VLOOKUP($A80,'Annex 2 EHV charges'!$A:$O,12,FALSE)=0,"",VLOOKUP($A80,'Annex 2 EHV charges'!$A:$O,12,FALSE)),"")</f>
        <v/>
      </c>
    </row>
    <row r="81" spans="1:8" ht="12.75" customHeight="1">
      <c r="A81" s="89" t="str">
        <f t="array" ref="A81">IFERROR(INDEX('Annex 2 EHV charges'!$A$11:$A$58, MATCH(0, IF(ISBLANK('Annex 2 EHV charges'!$A$11:$A$58),1, COUNTIF(A$4:$A80, 'Annex 2 EHV charges'!$A$11:$A$58)), 0)),"")</f>
        <v/>
      </c>
      <c r="B81" s="89" t="str">
        <f>IF($A81="","",VLOOKUP($A81,'Annex 2 EHV charges'!$A:$O,2,0))</f>
        <v/>
      </c>
      <c r="C81" s="90" t="str">
        <f>IF($A81="","",VLOOKUP($A81,'Annex 2 EHV charges'!$A:$O,3,0))</f>
        <v/>
      </c>
      <c r="D81" s="89" t="str">
        <f>IF($A81="","",VLOOKUP($A81,'Annex 2 EHV charges'!$A:$O,7,0))</f>
        <v/>
      </c>
      <c r="E81" s="94" t="str">
        <f>IFERROR(IF(VLOOKUP($A81,'Annex 2 EHV charges'!$A:$O,9,FALSE)=0,"",VLOOKUP($A81,'Annex 2 EHV charges'!$A:$O,9,FALSE)),"")</f>
        <v/>
      </c>
      <c r="F81" s="95" t="str">
        <f>IFERROR(IF(VLOOKUP($A81,'Annex 2 EHV charges'!$A:$O,10,FALSE)=0,"",VLOOKUP($A81,'Annex 2 EHV charges'!$A:$O,10,FALSE)),"")</f>
        <v/>
      </c>
      <c r="G81" s="96" t="str">
        <f>IFERROR(IF(VLOOKUP($A81,'Annex 2 EHV charges'!$A:$O,11,FALSE)=0,"",VLOOKUP($A81,'Annex 2 EHV charges'!$A:$O,11,FALSE)),"")</f>
        <v/>
      </c>
      <c r="H81" s="96" t="str">
        <f>IFERROR(IF(VLOOKUP($A81,'Annex 2 EHV charges'!$A:$O,12,FALSE)=0,"",VLOOKUP($A81,'Annex 2 EHV charges'!$A:$O,12,FALSE)),"")</f>
        <v/>
      </c>
    </row>
    <row r="82" spans="1:8" ht="12.75" customHeight="1">
      <c r="A82" s="89" t="str">
        <f t="array" ref="A82">IFERROR(INDEX('Annex 2 EHV charges'!$A$11:$A$58, MATCH(0, IF(ISBLANK('Annex 2 EHV charges'!$A$11:$A$58),1, COUNTIF(A$4:$A81, 'Annex 2 EHV charges'!$A$11:$A$58)), 0)),"")</f>
        <v/>
      </c>
      <c r="B82" s="89" t="str">
        <f>IF($A82="","",VLOOKUP($A82,'Annex 2 EHV charges'!$A:$O,2,0))</f>
        <v/>
      </c>
      <c r="C82" s="90" t="str">
        <f>IF($A82="","",VLOOKUP($A82,'Annex 2 EHV charges'!$A:$O,3,0))</f>
        <v/>
      </c>
      <c r="D82" s="89" t="str">
        <f>IF($A82="","",VLOOKUP($A82,'Annex 2 EHV charges'!$A:$O,7,0))</f>
        <v/>
      </c>
      <c r="E82" s="94" t="str">
        <f>IFERROR(IF(VLOOKUP($A82,'Annex 2 EHV charges'!$A:$O,9,FALSE)=0,"",VLOOKUP($A82,'Annex 2 EHV charges'!$A:$O,9,FALSE)),"")</f>
        <v/>
      </c>
      <c r="F82" s="95" t="str">
        <f>IFERROR(IF(VLOOKUP($A82,'Annex 2 EHV charges'!$A:$O,10,FALSE)=0,"",VLOOKUP($A82,'Annex 2 EHV charges'!$A:$O,10,FALSE)),"")</f>
        <v/>
      </c>
      <c r="G82" s="96" t="str">
        <f>IFERROR(IF(VLOOKUP($A82,'Annex 2 EHV charges'!$A:$O,11,FALSE)=0,"",VLOOKUP($A82,'Annex 2 EHV charges'!$A:$O,11,FALSE)),"")</f>
        <v/>
      </c>
      <c r="H82" s="96" t="str">
        <f>IFERROR(IF(VLOOKUP($A82,'Annex 2 EHV charges'!$A:$O,12,FALSE)=0,"",VLOOKUP($A82,'Annex 2 EHV charges'!$A:$O,12,FALSE)),"")</f>
        <v/>
      </c>
    </row>
    <row r="83" spans="1:8" ht="12.75" customHeight="1">
      <c r="A83" s="89" t="str">
        <f t="array" ref="A83">IFERROR(INDEX('Annex 2 EHV charges'!$A$11:$A$58, MATCH(0, IF(ISBLANK('Annex 2 EHV charges'!$A$11:$A$58),1, COUNTIF(A$4:$A82, 'Annex 2 EHV charges'!$A$11:$A$58)), 0)),"")</f>
        <v/>
      </c>
      <c r="B83" s="89" t="str">
        <f>IF($A83="","",VLOOKUP($A83,'Annex 2 EHV charges'!$A:$O,2,0))</f>
        <v/>
      </c>
      <c r="C83" s="90" t="str">
        <f>IF($A83="","",VLOOKUP($A83,'Annex 2 EHV charges'!$A:$O,3,0))</f>
        <v/>
      </c>
      <c r="D83" s="89" t="str">
        <f>IF($A83="","",VLOOKUP($A83,'Annex 2 EHV charges'!$A:$O,7,0))</f>
        <v/>
      </c>
      <c r="E83" s="94" t="str">
        <f>IFERROR(IF(VLOOKUP($A83,'Annex 2 EHV charges'!$A:$O,9,FALSE)=0,"",VLOOKUP($A83,'Annex 2 EHV charges'!$A:$O,9,FALSE)),"")</f>
        <v/>
      </c>
      <c r="F83" s="95" t="str">
        <f>IFERROR(IF(VLOOKUP($A83,'Annex 2 EHV charges'!$A:$O,10,FALSE)=0,"",VLOOKUP($A83,'Annex 2 EHV charges'!$A:$O,10,FALSE)),"")</f>
        <v/>
      </c>
      <c r="G83" s="96" t="str">
        <f>IFERROR(IF(VLOOKUP($A83,'Annex 2 EHV charges'!$A:$O,11,FALSE)=0,"",VLOOKUP($A83,'Annex 2 EHV charges'!$A:$O,11,FALSE)),"")</f>
        <v/>
      </c>
      <c r="H83" s="96" t="str">
        <f>IFERROR(IF(VLOOKUP($A83,'Annex 2 EHV charges'!$A:$O,12,FALSE)=0,"",VLOOKUP($A83,'Annex 2 EHV charges'!$A:$O,12,FALSE)),"")</f>
        <v/>
      </c>
    </row>
    <row r="84" spans="1:8" ht="12.75" customHeight="1">
      <c r="A84" s="89" t="str">
        <f t="array" ref="A84">IFERROR(INDEX('Annex 2 EHV charges'!$A$11:$A$58, MATCH(0, IF(ISBLANK('Annex 2 EHV charges'!$A$11:$A$58),1, COUNTIF(A$4:$A83, 'Annex 2 EHV charges'!$A$11:$A$58)), 0)),"")</f>
        <v/>
      </c>
      <c r="B84" s="89" t="str">
        <f>IF($A84="","",VLOOKUP($A84,'Annex 2 EHV charges'!$A:$O,2,0))</f>
        <v/>
      </c>
      <c r="C84" s="90" t="str">
        <f>IF($A84="","",VLOOKUP($A84,'Annex 2 EHV charges'!$A:$O,3,0))</f>
        <v/>
      </c>
      <c r="D84" s="89" t="str">
        <f>IF($A84="","",VLOOKUP($A84,'Annex 2 EHV charges'!$A:$O,7,0))</f>
        <v/>
      </c>
      <c r="E84" s="94" t="str">
        <f>IFERROR(IF(VLOOKUP($A84,'Annex 2 EHV charges'!$A:$O,9,FALSE)=0,"",VLOOKUP($A84,'Annex 2 EHV charges'!$A:$O,9,FALSE)),"")</f>
        <v/>
      </c>
      <c r="F84" s="95" t="str">
        <f>IFERROR(IF(VLOOKUP($A84,'Annex 2 EHV charges'!$A:$O,10,FALSE)=0,"",VLOOKUP($A84,'Annex 2 EHV charges'!$A:$O,10,FALSE)),"")</f>
        <v/>
      </c>
      <c r="G84" s="96" t="str">
        <f>IFERROR(IF(VLOOKUP($A84,'Annex 2 EHV charges'!$A:$O,11,FALSE)=0,"",VLOOKUP($A84,'Annex 2 EHV charges'!$A:$O,11,FALSE)),"")</f>
        <v/>
      </c>
      <c r="H84" s="96" t="str">
        <f>IFERROR(IF(VLOOKUP($A84,'Annex 2 EHV charges'!$A:$O,12,FALSE)=0,"",VLOOKUP($A84,'Annex 2 EHV charges'!$A:$O,12,FALSE)),"")</f>
        <v/>
      </c>
    </row>
    <row r="85" spans="1:8" ht="12.75" customHeight="1">
      <c r="A85" s="89" t="str">
        <f t="array" ref="A85">IFERROR(INDEX('Annex 2 EHV charges'!$A$11:$A$58, MATCH(0, IF(ISBLANK('Annex 2 EHV charges'!$A$11:$A$58),1, COUNTIF(A$4:$A84, 'Annex 2 EHV charges'!$A$11:$A$58)), 0)),"")</f>
        <v/>
      </c>
      <c r="B85" s="89" t="str">
        <f>IF($A85="","",VLOOKUP($A85,'Annex 2 EHV charges'!$A:$O,2,0))</f>
        <v/>
      </c>
      <c r="C85" s="90" t="str">
        <f>IF($A85="","",VLOOKUP($A85,'Annex 2 EHV charges'!$A:$O,3,0))</f>
        <v/>
      </c>
      <c r="D85" s="89" t="str">
        <f>IF($A85="","",VLOOKUP($A85,'Annex 2 EHV charges'!$A:$O,7,0))</f>
        <v/>
      </c>
      <c r="E85" s="94" t="str">
        <f>IFERROR(IF(VLOOKUP($A85,'Annex 2 EHV charges'!$A:$O,9,FALSE)=0,"",VLOOKUP($A85,'Annex 2 EHV charges'!$A:$O,9,FALSE)),"")</f>
        <v/>
      </c>
      <c r="F85" s="95" t="str">
        <f>IFERROR(IF(VLOOKUP($A85,'Annex 2 EHV charges'!$A:$O,10,FALSE)=0,"",VLOOKUP($A85,'Annex 2 EHV charges'!$A:$O,10,FALSE)),"")</f>
        <v/>
      </c>
      <c r="G85" s="96" t="str">
        <f>IFERROR(IF(VLOOKUP($A85,'Annex 2 EHV charges'!$A:$O,11,FALSE)=0,"",VLOOKUP($A85,'Annex 2 EHV charges'!$A:$O,11,FALSE)),"")</f>
        <v/>
      </c>
      <c r="H85" s="96" t="str">
        <f>IFERROR(IF(VLOOKUP($A85,'Annex 2 EHV charges'!$A:$O,12,FALSE)=0,"",VLOOKUP($A85,'Annex 2 EHV charges'!$A:$O,12,FALSE)),"")</f>
        <v/>
      </c>
    </row>
    <row r="86" spans="1:8" ht="12.75" customHeight="1">
      <c r="A86" s="89" t="str">
        <f t="array" ref="A86">IFERROR(INDEX('Annex 2 EHV charges'!$A$11:$A$58, MATCH(0, IF(ISBLANK('Annex 2 EHV charges'!$A$11:$A$58),1, COUNTIF(A$4:$A85, 'Annex 2 EHV charges'!$A$11:$A$58)), 0)),"")</f>
        <v/>
      </c>
      <c r="B86" s="89" t="str">
        <f>IF($A86="","",VLOOKUP($A86,'Annex 2 EHV charges'!$A:$O,2,0))</f>
        <v/>
      </c>
      <c r="C86" s="90" t="str">
        <f>IF($A86="","",VLOOKUP($A86,'Annex 2 EHV charges'!$A:$O,3,0))</f>
        <v/>
      </c>
      <c r="D86" s="89" t="str">
        <f>IF($A86="","",VLOOKUP($A86,'Annex 2 EHV charges'!$A:$O,7,0))</f>
        <v/>
      </c>
      <c r="E86" s="94" t="str">
        <f>IFERROR(IF(VLOOKUP($A86,'Annex 2 EHV charges'!$A:$O,9,FALSE)=0,"",VLOOKUP($A86,'Annex 2 EHV charges'!$A:$O,9,FALSE)),"")</f>
        <v/>
      </c>
      <c r="F86" s="95" t="str">
        <f>IFERROR(IF(VLOOKUP($A86,'Annex 2 EHV charges'!$A:$O,10,FALSE)=0,"",VLOOKUP($A86,'Annex 2 EHV charges'!$A:$O,10,FALSE)),"")</f>
        <v/>
      </c>
      <c r="G86" s="96" t="str">
        <f>IFERROR(IF(VLOOKUP($A86,'Annex 2 EHV charges'!$A:$O,11,FALSE)=0,"",VLOOKUP($A86,'Annex 2 EHV charges'!$A:$O,11,FALSE)),"")</f>
        <v/>
      </c>
      <c r="H86" s="96" t="str">
        <f>IFERROR(IF(VLOOKUP($A86,'Annex 2 EHV charges'!$A:$O,12,FALSE)=0,"",VLOOKUP($A86,'Annex 2 EHV charges'!$A:$O,12,FALSE)),"")</f>
        <v/>
      </c>
    </row>
    <row r="87" spans="1:8" ht="12.75" customHeight="1">
      <c r="A87" s="89" t="str">
        <f t="array" ref="A87">IFERROR(INDEX('Annex 2 EHV charges'!$A$11:$A$58, MATCH(0, IF(ISBLANK('Annex 2 EHV charges'!$A$11:$A$58),1, COUNTIF(A$4:$A86, 'Annex 2 EHV charges'!$A$11:$A$58)), 0)),"")</f>
        <v/>
      </c>
      <c r="B87" s="89" t="str">
        <f>IF($A87="","",VLOOKUP($A87,'Annex 2 EHV charges'!$A:$O,2,0))</f>
        <v/>
      </c>
      <c r="C87" s="90" t="str">
        <f>IF($A87="","",VLOOKUP($A87,'Annex 2 EHV charges'!$A:$O,3,0))</f>
        <v/>
      </c>
      <c r="D87" s="89" t="str">
        <f>IF($A87="","",VLOOKUP($A87,'Annex 2 EHV charges'!$A:$O,7,0))</f>
        <v/>
      </c>
      <c r="E87" s="94" t="str">
        <f>IFERROR(IF(VLOOKUP($A87,'Annex 2 EHV charges'!$A:$O,9,FALSE)=0,"",VLOOKUP($A87,'Annex 2 EHV charges'!$A:$O,9,FALSE)),"")</f>
        <v/>
      </c>
      <c r="F87" s="95" t="str">
        <f>IFERROR(IF(VLOOKUP($A87,'Annex 2 EHV charges'!$A:$O,10,FALSE)=0,"",VLOOKUP($A87,'Annex 2 EHV charges'!$A:$O,10,FALSE)),"")</f>
        <v/>
      </c>
      <c r="G87" s="96" t="str">
        <f>IFERROR(IF(VLOOKUP($A87,'Annex 2 EHV charges'!$A:$O,11,FALSE)=0,"",VLOOKUP($A87,'Annex 2 EHV charges'!$A:$O,11,FALSE)),"")</f>
        <v/>
      </c>
      <c r="H87" s="96" t="str">
        <f>IFERROR(IF(VLOOKUP($A87,'Annex 2 EHV charges'!$A:$O,12,FALSE)=0,"",VLOOKUP($A87,'Annex 2 EHV charges'!$A:$O,12,FALSE)),"")</f>
        <v/>
      </c>
    </row>
    <row r="88" spans="1:8" ht="12.75" customHeight="1">
      <c r="A88" s="89" t="str">
        <f t="array" ref="A88">IFERROR(INDEX('Annex 2 EHV charges'!$A$11:$A$58, MATCH(0, IF(ISBLANK('Annex 2 EHV charges'!$A$11:$A$58),1, COUNTIF(A$4:$A87, 'Annex 2 EHV charges'!$A$11:$A$58)), 0)),"")</f>
        <v/>
      </c>
      <c r="B88" s="89" t="str">
        <f>IF($A88="","",VLOOKUP($A88,'Annex 2 EHV charges'!$A:$O,2,0))</f>
        <v/>
      </c>
      <c r="C88" s="90" t="str">
        <f>IF($A88="","",VLOOKUP($A88,'Annex 2 EHV charges'!$A:$O,3,0))</f>
        <v/>
      </c>
      <c r="D88" s="89" t="str">
        <f>IF($A88="","",VLOOKUP($A88,'Annex 2 EHV charges'!$A:$O,7,0))</f>
        <v/>
      </c>
      <c r="E88" s="94" t="str">
        <f>IFERROR(IF(VLOOKUP($A88,'Annex 2 EHV charges'!$A:$O,9,FALSE)=0,"",VLOOKUP($A88,'Annex 2 EHV charges'!$A:$O,9,FALSE)),"")</f>
        <v/>
      </c>
      <c r="F88" s="95" t="str">
        <f>IFERROR(IF(VLOOKUP($A88,'Annex 2 EHV charges'!$A:$O,10,FALSE)=0,"",VLOOKUP($A88,'Annex 2 EHV charges'!$A:$O,10,FALSE)),"")</f>
        <v/>
      </c>
      <c r="G88" s="96" t="str">
        <f>IFERROR(IF(VLOOKUP($A88,'Annex 2 EHV charges'!$A:$O,11,FALSE)=0,"",VLOOKUP($A88,'Annex 2 EHV charges'!$A:$O,11,FALSE)),"")</f>
        <v/>
      </c>
      <c r="H88" s="96" t="str">
        <f>IFERROR(IF(VLOOKUP($A88,'Annex 2 EHV charges'!$A:$O,12,FALSE)=0,"",VLOOKUP($A88,'Annex 2 EHV charges'!$A:$O,12,FALSE)),"")</f>
        <v/>
      </c>
    </row>
    <row r="89" spans="1:8" ht="12.75" customHeight="1">
      <c r="A89" s="89" t="str">
        <f t="array" ref="A89">IFERROR(INDEX('Annex 2 EHV charges'!$A$11:$A$58, MATCH(0, IF(ISBLANK('Annex 2 EHV charges'!$A$11:$A$58),1, COUNTIF(A$4:$A88, 'Annex 2 EHV charges'!$A$11:$A$58)), 0)),"")</f>
        <v/>
      </c>
      <c r="B89" s="89" t="str">
        <f>IF($A89="","",VLOOKUP($A89,'Annex 2 EHV charges'!$A:$O,2,0))</f>
        <v/>
      </c>
      <c r="C89" s="90" t="str">
        <f>IF($A89="","",VLOOKUP($A89,'Annex 2 EHV charges'!$A:$O,3,0))</f>
        <v/>
      </c>
      <c r="D89" s="89" t="str">
        <f>IF($A89="","",VLOOKUP($A89,'Annex 2 EHV charges'!$A:$O,7,0))</f>
        <v/>
      </c>
      <c r="E89" s="94" t="str">
        <f>IFERROR(IF(VLOOKUP($A89,'Annex 2 EHV charges'!$A:$O,9,FALSE)=0,"",VLOOKUP($A89,'Annex 2 EHV charges'!$A:$O,9,FALSE)),"")</f>
        <v/>
      </c>
      <c r="F89" s="95" t="str">
        <f>IFERROR(IF(VLOOKUP($A89,'Annex 2 EHV charges'!$A:$O,10,FALSE)=0,"",VLOOKUP($A89,'Annex 2 EHV charges'!$A:$O,10,FALSE)),"")</f>
        <v/>
      </c>
      <c r="G89" s="96" t="str">
        <f>IFERROR(IF(VLOOKUP($A89,'Annex 2 EHV charges'!$A:$O,11,FALSE)=0,"",VLOOKUP($A89,'Annex 2 EHV charges'!$A:$O,11,FALSE)),"")</f>
        <v/>
      </c>
      <c r="H89" s="96" t="str">
        <f>IFERROR(IF(VLOOKUP($A89,'Annex 2 EHV charges'!$A:$O,12,FALSE)=0,"",VLOOKUP($A89,'Annex 2 EHV charges'!$A:$O,12,FALSE)),"")</f>
        <v/>
      </c>
    </row>
    <row r="90" spans="1:8" ht="12.75" customHeight="1">
      <c r="A90" s="89" t="str">
        <f t="array" ref="A90">IFERROR(INDEX('Annex 2 EHV charges'!$A$11:$A$58, MATCH(0, IF(ISBLANK('Annex 2 EHV charges'!$A$11:$A$58),1, COUNTIF(A$4:$A89, 'Annex 2 EHV charges'!$A$11:$A$58)), 0)),"")</f>
        <v/>
      </c>
      <c r="B90" s="89" t="str">
        <f>IF($A90="","",VLOOKUP($A90,'Annex 2 EHV charges'!$A:$O,2,0))</f>
        <v/>
      </c>
      <c r="C90" s="90" t="str">
        <f>IF($A90="","",VLOOKUP($A90,'Annex 2 EHV charges'!$A:$O,3,0))</f>
        <v/>
      </c>
      <c r="D90" s="89" t="str">
        <f>IF($A90="","",VLOOKUP($A90,'Annex 2 EHV charges'!$A:$O,7,0))</f>
        <v/>
      </c>
      <c r="E90" s="94" t="str">
        <f>IFERROR(IF(VLOOKUP($A90,'Annex 2 EHV charges'!$A:$O,9,FALSE)=0,"",VLOOKUP($A90,'Annex 2 EHV charges'!$A:$O,9,FALSE)),"")</f>
        <v/>
      </c>
      <c r="F90" s="95" t="str">
        <f>IFERROR(IF(VLOOKUP($A90,'Annex 2 EHV charges'!$A:$O,10,FALSE)=0,"",VLOOKUP($A90,'Annex 2 EHV charges'!$A:$O,10,FALSE)),"")</f>
        <v/>
      </c>
      <c r="G90" s="96" t="str">
        <f>IFERROR(IF(VLOOKUP($A90,'Annex 2 EHV charges'!$A:$O,11,FALSE)=0,"",VLOOKUP($A90,'Annex 2 EHV charges'!$A:$O,11,FALSE)),"")</f>
        <v/>
      </c>
      <c r="H90" s="96" t="str">
        <f>IFERROR(IF(VLOOKUP($A90,'Annex 2 EHV charges'!$A:$O,12,FALSE)=0,"",VLOOKUP($A90,'Annex 2 EHV charges'!$A:$O,12,FALSE)),"")</f>
        <v/>
      </c>
    </row>
    <row r="91" spans="1:8" ht="12.75" customHeight="1">
      <c r="A91" s="89" t="str">
        <f t="array" ref="A91">IFERROR(INDEX('Annex 2 EHV charges'!$A$11:$A$58, MATCH(0, IF(ISBLANK('Annex 2 EHV charges'!$A$11:$A$58),1, COUNTIF(A$4:$A90, 'Annex 2 EHV charges'!$A$11:$A$58)), 0)),"")</f>
        <v/>
      </c>
      <c r="B91" s="89" t="str">
        <f>IF($A91="","",VLOOKUP($A91,'Annex 2 EHV charges'!$A:$O,2,0))</f>
        <v/>
      </c>
      <c r="C91" s="90" t="str">
        <f>IF($A91="","",VLOOKUP($A91,'Annex 2 EHV charges'!$A:$O,3,0))</f>
        <v/>
      </c>
      <c r="D91" s="89" t="str">
        <f>IF($A91="","",VLOOKUP($A91,'Annex 2 EHV charges'!$A:$O,7,0))</f>
        <v/>
      </c>
      <c r="E91" s="94" t="str">
        <f>IFERROR(IF(VLOOKUP($A91,'Annex 2 EHV charges'!$A:$O,9,FALSE)=0,"",VLOOKUP($A91,'Annex 2 EHV charges'!$A:$O,9,FALSE)),"")</f>
        <v/>
      </c>
      <c r="F91" s="95" t="str">
        <f>IFERROR(IF(VLOOKUP($A91,'Annex 2 EHV charges'!$A:$O,10,FALSE)=0,"",VLOOKUP($A91,'Annex 2 EHV charges'!$A:$O,10,FALSE)),"")</f>
        <v/>
      </c>
      <c r="G91" s="96" t="str">
        <f>IFERROR(IF(VLOOKUP($A91,'Annex 2 EHV charges'!$A:$O,11,FALSE)=0,"",VLOOKUP($A91,'Annex 2 EHV charges'!$A:$O,11,FALSE)),"")</f>
        <v/>
      </c>
      <c r="H91" s="96" t="str">
        <f>IFERROR(IF(VLOOKUP($A91,'Annex 2 EHV charges'!$A:$O,12,FALSE)=0,"",VLOOKUP($A91,'Annex 2 EHV charges'!$A:$O,12,FALSE)),"")</f>
        <v/>
      </c>
    </row>
    <row r="92" spans="1:8" ht="12.75" customHeight="1">
      <c r="A92" s="89" t="str">
        <f t="array" ref="A92">IFERROR(INDEX('Annex 2 EHV charges'!$A$11:$A$58, MATCH(0, IF(ISBLANK('Annex 2 EHV charges'!$A$11:$A$58),1, COUNTIF(A$4:$A91, 'Annex 2 EHV charges'!$A$11:$A$58)), 0)),"")</f>
        <v/>
      </c>
      <c r="B92" s="89" t="str">
        <f>IF($A92="","",VLOOKUP($A92,'Annex 2 EHV charges'!$A:$O,2,0))</f>
        <v/>
      </c>
      <c r="C92" s="90" t="str">
        <f>IF($A92="","",VLOOKUP($A92,'Annex 2 EHV charges'!$A:$O,3,0))</f>
        <v/>
      </c>
      <c r="D92" s="89" t="str">
        <f>IF($A92="","",VLOOKUP($A92,'Annex 2 EHV charges'!$A:$O,7,0))</f>
        <v/>
      </c>
      <c r="E92" s="94" t="str">
        <f>IFERROR(IF(VLOOKUP($A92,'Annex 2 EHV charges'!$A:$O,9,FALSE)=0,"",VLOOKUP($A92,'Annex 2 EHV charges'!$A:$O,9,FALSE)),"")</f>
        <v/>
      </c>
      <c r="F92" s="95" t="str">
        <f>IFERROR(IF(VLOOKUP($A92,'Annex 2 EHV charges'!$A:$O,10,FALSE)=0,"",VLOOKUP($A92,'Annex 2 EHV charges'!$A:$O,10,FALSE)),"")</f>
        <v/>
      </c>
      <c r="G92" s="96" t="str">
        <f>IFERROR(IF(VLOOKUP($A92,'Annex 2 EHV charges'!$A:$O,11,FALSE)=0,"",VLOOKUP($A92,'Annex 2 EHV charges'!$A:$O,11,FALSE)),"")</f>
        <v/>
      </c>
      <c r="H92" s="96" t="str">
        <f>IFERROR(IF(VLOOKUP($A92,'Annex 2 EHV charges'!$A:$O,12,FALSE)=0,"",VLOOKUP($A92,'Annex 2 EHV charges'!$A:$O,12,FALSE)),"")</f>
        <v/>
      </c>
    </row>
    <row r="93" spans="1:8" ht="12.75" customHeight="1">
      <c r="A93" s="89" t="str">
        <f t="array" ref="A93">IFERROR(INDEX('Annex 2 EHV charges'!$A$11:$A$58, MATCH(0, IF(ISBLANK('Annex 2 EHV charges'!$A$11:$A$58),1, COUNTIF(A$4:$A92, 'Annex 2 EHV charges'!$A$11:$A$58)), 0)),"")</f>
        <v/>
      </c>
      <c r="B93" s="89" t="str">
        <f>IF($A93="","",VLOOKUP($A93,'Annex 2 EHV charges'!$A:$O,2,0))</f>
        <v/>
      </c>
      <c r="C93" s="90" t="str">
        <f>IF($A93="","",VLOOKUP($A93,'Annex 2 EHV charges'!$A:$O,3,0))</f>
        <v/>
      </c>
      <c r="D93" s="89" t="str">
        <f>IF($A93="","",VLOOKUP($A93,'Annex 2 EHV charges'!$A:$O,7,0))</f>
        <v/>
      </c>
      <c r="E93" s="94" t="str">
        <f>IFERROR(IF(VLOOKUP($A93,'Annex 2 EHV charges'!$A:$O,9,FALSE)=0,"",VLOOKUP($A93,'Annex 2 EHV charges'!$A:$O,9,FALSE)),"")</f>
        <v/>
      </c>
      <c r="F93" s="95" t="str">
        <f>IFERROR(IF(VLOOKUP($A93,'Annex 2 EHV charges'!$A:$O,10,FALSE)=0,"",VLOOKUP($A93,'Annex 2 EHV charges'!$A:$O,10,FALSE)),"")</f>
        <v/>
      </c>
      <c r="G93" s="96" t="str">
        <f>IFERROR(IF(VLOOKUP($A93,'Annex 2 EHV charges'!$A:$O,11,FALSE)=0,"",VLOOKUP($A93,'Annex 2 EHV charges'!$A:$O,11,FALSE)),"")</f>
        <v/>
      </c>
      <c r="H93" s="96" t="str">
        <f>IFERROR(IF(VLOOKUP($A93,'Annex 2 EHV charges'!$A:$O,12,FALSE)=0,"",VLOOKUP($A93,'Annex 2 EHV charges'!$A:$O,12,FALSE)),"")</f>
        <v/>
      </c>
    </row>
    <row r="94" spans="1:8" ht="12.75" customHeight="1">
      <c r="A94" s="89" t="str">
        <f t="array" ref="A94">IFERROR(INDEX('Annex 2 EHV charges'!$A$11:$A$58, MATCH(0, IF(ISBLANK('Annex 2 EHV charges'!$A$11:$A$58),1, COUNTIF(A$4:$A93, 'Annex 2 EHV charges'!$A$11:$A$58)), 0)),"")</f>
        <v/>
      </c>
      <c r="B94" s="89" t="str">
        <f>IF($A94="","",VLOOKUP($A94,'Annex 2 EHV charges'!$A:$O,2,0))</f>
        <v/>
      </c>
      <c r="C94" s="90" t="str">
        <f>IF($A94="","",VLOOKUP($A94,'Annex 2 EHV charges'!$A:$O,3,0))</f>
        <v/>
      </c>
      <c r="D94" s="89" t="str">
        <f>IF($A94="","",VLOOKUP($A94,'Annex 2 EHV charges'!$A:$O,7,0))</f>
        <v/>
      </c>
      <c r="E94" s="94" t="str">
        <f>IFERROR(IF(VLOOKUP($A94,'Annex 2 EHV charges'!$A:$O,9,FALSE)=0,"",VLOOKUP($A94,'Annex 2 EHV charges'!$A:$O,9,FALSE)),"")</f>
        <v/>
      </c>
      <c r="F94" s="95" t="str">
        <f>IFERROR(IF(VLOOKUP($A94,'Annex 2 EHV charges'!$A:$O,10,FALSE)=0,"",VLOOKUP($A94,'Annex 2 EHV charges'!$A:$O,10,FALSE)),"")</f>
        <v/>
      </c>
      <c r="G94" s="96" t="str">
        <f>IFERROR(IF(VLOOKUP($A94,'Annex 2 EHV charges'!$A:$O,11,FALSE)=0,"",VLOOKUP($A94,'Annex 2 EHV charges'!$A:$O,11,FALSE)),"")</f>
        <v/>
      </c>
      <c r="H94" s="96" t="str">
        <f>IFERROR(IF(VLOOKUP($A94,'Annex 2 EHV charges'!$A:$O,12,FALSE)=0,"",VLOOKUP($A94,'Annex 2 EHV charges'!$A:$O,12,FALSE)),"")</f>
        <v/>
      </c>
    </row>
    <row r="95" spans="1:8" ht="12.75" customHeight="1">
      <c r="A95" s="89" t="str">
        <f t="array" ref="A95">IFERROR(INDEX('Annex 2 EHV charges'!$A$11:$A$58, MATCH(0, IF(ISBLANK('Annex 2 EHV charges'!$A$11:$A$58),1, COUNTIF(A$4:$A94, 'Annex 2 EHV charges'!$A$11:$A$58)), 0)),"")</f>
        <v/>
      </c>
      <c r="B95" s="89" t="str">
        <f>IF($A95="","",VLOOKUP($A95,'Annex 2 EHV charges'!$A:$O,2,0))</f>
        <v/>
      </c>
      <c r="C95" s="90" t="str">
        <f>IF($A95="","",VLOOKUP($A95,'Annex 2 EHV charges'!$A:$O,3,0))</f>
        <v/>
      </c>
      <c r="D95" s="89" t="str">
        <f>IF($A95="","",VLOOKUP($A95,'Annex 2 EHV charges'!$A:$O,7,0))</f>
        <v/>
      </c>
      <c r="E95" s="94" t="str">
        <f>IFERROR(IF(VLOOKUP($A95,'Annex 2 EHV charges'!$A:$O,9,FALSE)=0,"",VLOOKUP($A95,'Annex 2 EHV charges'!$A:$O,9,FALSE)),"")</f>
        <v/>
      </c>
      <c r="F95" s="95" t="str">
        <f>IFERROR(IF(VLOOKUP($A95,'Annex 2 EHV charges'!$A:$O,10,FALSE)=0,"",VLOOKUP($A95,'Annex 2 EHV charges'!$A:$O,10,FALSE)),"")</f>
        <v/>
      </c>
      <c r="G95" s="96" t="str">
        <f>IFERROR(IF(VLOOKUP($A95,'Annex 2 EHV charges'!$A:$O,11,FALSE)=0,"",VLOOKUP($A95,'Annex 2 EHV charges'!$A:$O,11,FALSE)),"")</f>
        <v/>
      </c>
      <c r="H95" s="96" t="str">
        <f>IFERROR(IF(VLOOKUP($A95,'Annex 2 EHV charges'!$A:$O,12,FALSE)=0,"",VLOOKUP($A95,'Annex 2 EHV charges'!$A:$O,12,FALSE)),"")</f>
        <v/>
      </c>
    </row>
    <row r="96" spans="1:8" ht="12.75" customHeight="1">
      <c r="A96" s="89" t="str">
        <f t="array" ref="A96">IFERROR(INDEX('Annex 2 EHV charges'!$A$11:$A$58, MATCH(0, IF(ISBLANK('Annex 2 EHV charges'!$A$11:$A$58),1, COUNTIF(A$4:$A95, 'Annex 2 EHV charges'!$A$11:$A$58)), 0)),"")</f>
        <v/>
      </c>
      <c r="B96" s="89" t="str">
        <f>IF($A96="","",VLOOKUP($A96,'Annex 2 EHV charges'!$A:$O,2,0))</f>
        <v/>
      </c>
      <c r="C96" s="90" t="str">
        <f>IF($A96="","",VLOOKUP($A96,'Annex 2 EHV charges'!$A:$O,3,0))</f>
        <v/>
      </c>
      <c r="D96" s="89" t="str">
        <f>IF($A96="","",VLOOKUP($A96,'Annex 2 EHV charges'!$A:$O,7,0))</f>
        <v/>
      </c>
      <c r="E96" s="94" t="str">
        <f>IFERROR(IF(VLOOKUP($A96,'Annex 2 EHV charges'!$A:$O,9,FALSE)=0,"",VLOOKUP($A96,'Annex 2 EHV charges'!$A:$O,9,FALSE)),"")</f>
        <v/>
      </c>
      <c r="F96" s="95" t="str">
        <f>IFERROR(IF(VLOOKUP($A96,'Annex 2 EHV charges'!$A:$O,10,FALSE)=0,"",VLOOKUP($A96,'Annex 2 EHV charges'!$A:$O,10,FALSE)),"")</f>
        <v/>
      </c>
      <c r="G96" s="96" t="str">
        <f>IFERROR(IF(VLOOKUP($A96,'Annex 2 EHV charges'!$A:$O,11,FALSE)=0,"",VLOOKUP($A96,'Annex 2 EHV charges'!$A:$O,11,FALSE)),"")</f>
        <v/>
      </c>
      <c r="H96" s="96" t="str">
        <f>IFERROR(IF(VLOOKUP($A96,'Annex 2 EHV charges'!$A:$O,12,FALSE)=0,"",VLOOKUP($A96,'Annex 2 EHV charges'!$A:$O,12,FALSE)),"")</f>
        <v/>
      </c>
    </row>
    <row r="97" spans="1:8" ht="12.75" customHeight="1">
      <c r="A97" s="89" t="str">
        <f t="array" ref="A97">IFERROR(INDEX('Annex 2 EHV charges'!$A$11:$A$58, MATCH(0, IF(ISBLANK('Annex 2 EHV charges'!$A$11:$A$58),1, COUNTIF(A$4:$A96, 'Annex 2 EHV charges'!$A$11:$A$58)), 0)),"")</f>
        <v/>
      </c>
      <c r="B97" s="89" t="str">
        <f>IF($A97="","",VLOOKUP($A97,'Annex 2 EHV charges'!$A:$O,2,0))</f>
        <v/>
      </c>
      <c r="C97" s="90" t="str">
        <f>IF($A97="","",VLOOKUP($A97,'Annex 2 EHV charges'!$A:$O,3,0))</f>
        <v/>
      </c>
      <c r="D97" s="89" t="str">
        <f>IF($A97="","",VLOOKUP($A97,'Annex 2 EHV charges'!$A:$O,7,0))</f>
        <v/>
      </c>
      <c r="E97" s="94" t="str">
        <f>IFERROR(IF(VLOOKUP($A97,'Annex 2 EHV charges'!$A:$O,9,FALSE)=0,"",VLOOKUP($A97,'Annex 2 EHV charges'!$A:$O,9,FALSE)),"")</f>
        <v/>
      </c>
      <c r="F97" s="95" t="str">
        <f>IFERROR(IF(VLOOKUP($A97,'Annex 2 EHV charges'!$A:$O,10,FALSE)=0,"",VLOOKUP($A97,'Annex 2 EHV charges'!$A:$O,10,FALSE)),"")</f>
        <v/>
      </c>
      <c r="G97" s="96" t="str">
        <f>IFERROR(IF(VLOOKUP($A97,'Annex 2 EHV charges'!$A:$O,11,FALSE)=0,"",VLOOKUP($A97,'Annex 2 EHV charges'!$A:$O,11,FALSE)),"")</f>
        <v/>
      </c>
      <c r="H97" s="96" t="str">
        <f>IFERROR(IF(VLOOKUP($A97,'Annex 2 EHV charges'!$A:$O,12,FALSE)=0,"",VLOOKUP($A97,'Annex 2 EHV charges'!$A:$O,12,FALSE)),"")</f>
        <v/>
      </c>
    </row>
    <row r="98" spans="1:8" ht="12.75" customHeight="1">
      <c r="A98" s="89" t="str">
        <f t="array" ref="A98">IFERROR(INDEX('Annex 2 EHV charges'!$A$11:$A$58, MATCH(0, IF(ISBLANK('Annex 2 EHV charges'!$A$11:$A$58),1, COUNTIF(A$4:$A97, 'Annex 2 EHV charges'!$A$11:$A$58)), 0)),"")</f>
        <v/>
      </c>
      <c r="B98" s="89" t="str">
        <f>IF($A98="","",VLOOKUP($A98,'Annex 2 EHV charges'!$A:$O,2,0))</f>
        <v/>
      </c>
      <c r="C98" s="90" t="str">
        <f>IF($A98="","",VLOOKUP($A98,'Annex 2 EHV charges'!$A:$O,3,0))</f>
        <v/>
      </c>
      <c r="D98" s="89" t="str">
        <f>IF($A98="","",VLOOKUP($A98,'Annex 2 EHV charges'!$A:$O,7,0))</f>
        <v/>
      </c>
      <c r="E98" s="94" t="str">
        <f>IFERROR(IF(VLOOKUP($A98,'Annex 2 EHV charges'!$A:$O,9,FALSE)=0,"",VLOOKUP($A98,'Annex 2 EHV charges'!$A:$O,9,FALSE)),"")</f>
        <v/>
      </c>
      <c r="F98" s="95" t="str">
        <f>IFERROR(IF(VLOOKUP($A98,'Annex 2 EHV charges'!$A:$O,10,FALSE)=0,"",VLOOKUP($A98,'Annex 2 EHV charges'!$A:$O,10,FALSE)),"")</f>
        <v/>
      </c>
      <c r="G98" s="96" t="str">
        <f>IFERROR(IF(VLOOKUP($A98,'Annex 2 EHV charges'!$A:$O,11,FALSE)=0,"",VLOOKUP($A98,'Annex 2 EHV charges'!$A:$O,11,FALSE)),"")</f>
        <v/>
      </c>
      <c r="H98" s="96" t="str">
        <f>IFERROR(IF(VLOOKUP($A98,'Annex 2 EHV charges'!$A:$O,12,FALSE)=0,"",VLOOKUP($A98,'Annex 2 EHV charges'!$A:$O,12,FALSE)),"")</f>
        <v/>
      </c>
    </row>
    <row r="99" spans="1:8" ht="12.75" customHeight="1">
      <c r="A99" s="89" t="str">
        <f t="array" ref="A99">IFERROR(INDEX('Annex 2 EHV charges'!$A$11:$A$58, MATCH(0, IF(ISBLANK('Annex 2 EHV charges'!$A$11:$A$58),1, COUNTIF(A$4:$A98, 'Annex 2 EHV charges'!$A$11:$A$58)), 0)),"")</f>
        <v/>
      </c>
      <c r="B99" s="89" t="str">
        <f>IF($A99="","",VLOOKUP($A99,'Annex 2 EHV charges'!$A:$O,2,0))</f>
        <v/>
      </c>
      <c r="C99" s="90" t="str">
        <f>IF($A99="","",VLOOKUP($A99,'Annex 2 EHV charges'!$A:$O,3,0))</f>
        <v/>
      </c>
      <c r="D99" s="89" t="str">
        <f>IF($A99="","",VLOOKUP($A99,'Annex 2 EHV charges'!$A:$O,7,0))</f>
        <v/>
      </c>
      <c r="E99" s="94" t="str">
        <f>IFERROR(IF(VLOOKUP($A99,'Annex 2 EHV charges'!$A:$O,9,FALSE)=0,"",VLOOKUP($A99,'Annex 2 EHV charges'!$A:$O,9,FALSE)),"")</f>
        <v/>
      </c>
      <c r="F99" s="95" t="str">
        <f>IFERROR(IF(VLOOKUP($A99,'Annex 2 EHV charges'!$A:$O,10,FALSE)=0,"",VLOOKUP($A99,'Annex 2 EHV charges'!$A:$O,10,FALSE)),"")</f>
        <v/>
      </c>
      <c r="G99" s="96" t="str">
        <f>IFERROR(IF(VLOOKUP($A99,'Annex 2 EHV charges'!$A:$O,11,FALSE)=0,"",VLOOKUP($A99,'Annex 2 EHV charges'!$A:$O,11,FALSE)),"")</f>
        <v/>
      </c>
      <c r="H99" s="96" t="str">
        <f>IFERROR(IF(VLOOKUP($A99,'Annex 2 EHV charges'!$A:$O,12,FALSE)=0,"",VLOOKUP($A99,'Annex 2 EHV charges'!$A:$O,12,FALSE)),"")</f>
        <v/>
      </c>
    </row>
    <row r="100" spans="1:8" ht="12.75" customHeight="1">
      <c r="A100" s="89" t="str">
        <f t="array" ref="A100">IFERROR(INDEX('Annex 2 EHV charges'!$A$11:$A$58, MATCH(0, IF(ISBLANK('Annex 2 EHV charges'!$A$11:$A$58),1, COUNTIF(A$4:$A99, 'Annex 2 EHV charges'!$A$11:$A$58)), 0)),"")</f>
        <v/>
      </c>
      <c r="B100" s="89" t="str">
        <f>IF($A100="","",VLOOKUP($A100,'Annex 2 EHV charges'!$A:$O,2,0))</f>
        <v/>
      </c>
      <c r="C100" s="90" t="str">
        <f>IF($A100="","",VLOOKUP($A100,'Annex 2 EHV charges'!$A:$O,3,0))</f>
        <v/>
      </c>
      <c r="D100" s="89" t="str">
        <f>IF($A100="","",VLOOKUP($A100,'Annex 2 EHV charges'!$A:$O,7,0))</f>
        <v/>
      </c>
      <c r="E100" s="94" t="str">
        <f>IFERROR(IF(VLOOKUP($A100,'Annex 2 EHV charges'!$A:$O,9,FALSE)=0,"",VLOOKUP($A100,'Annex 2 EHV charges'!$A:$O,9,FALSE)),"")</f>
        <v/>
      </c>
      <c r="F100" s="95" t="str">
        <f>IFERROR(IF(VLOOKUP($A100,'Annex 2 EHV charges'!$A:$O,10,FALSE)=0,"",VLOOKUP($A100,'Annex 2 EHV charges'!$A:$O,10,FALSE)),"")</f>
        <v/>
      </c>
      <c r="G100" s="96" t="str">
        <f>IFERROR(IF(VLOOKUP($A100,'Annex 2 EHV charges'!$A:$O,11,FALSE)=0,"",VLOOKUP($A100,'Annex 2 EHV charges'!$A:$O,11,FALSE)),"")</f>
        <v/>
      </c>
      <c r="H100" s="96" t="str">
        <f>IFERROR(IF(VLOOKUP($A100,'Annex 2 EHV charges'!$A:$O,12,FALSE)=0,"",VLOOKUP($A100,'Annex 2 EHV charges'!$A:$O,12,FALSE)),"")</f>
        <v/>
      </c>
    </row>
    <row r="101" spans="1:8" ht="12.75" customHeight="1">
      <c r="A101" s="89" t="str">
        <f t="array" ref="A101">IFERROR(INDEX('Annex 2 EHV charges'!$A$11:$A$58, MATCH(0, IF(ISBLANK('Annex 2 EHV charges'!$A$11:$A$58),1, COUNTIF(A$4:$A100, 'Annex 2 EHV charges'!$A$11:$A$58)), 0)),"")</f>
        <v/>
      </c>
      <c r="B101" s="89" t="str">
        <f>IF($A101="","",VLOOKUP($A101,'Annex 2 EHV charges'!$A:$O,2,0))</f>
        <v/>
      </c>
      <c r="C101" s="90" t="str">
        <f>IF($A101="","",VLOOKUP($A101,'Annex 2 EHV charges'!$A:$O,3,0))</f>
        <v/>
      </c>
      <c r="D101" s="89" t="str">
        <f>IF($A101="","",VLOOKUP($A101,'Annex 2 EHV charges'!$A:$O,7,0))</f>
        <v/>
      </c>
      <c r="E101" s="94" t="str">
        <f>IFERROR(IF(VLOOKUP($A101,'Annex 2 EHV charges'!$A:$O,9,FALSE)=0,"",VLOOKUP($A101,'Annex 2 EHV charges'!$A:$O,9,FALSE)),"")</f>
        <v/>
      </c>
      <c r="F101" s="95" t="str">
        <f>IFERROR(IF(VLOOKUP($A101,'Annex 2 EHV charges'!$A:$O,10,FALSE)=0,"",VLOOKUP($A101,'Annex 2 EHV charges'!$A:$O,10,FALSE)),"")</f>
        <v/>
      </c>
      <c r="G101" s="96" t="str">
        <f>IFERROR(IF(VLOOKUP($A101,'Annex 2 EHV charges'!$A:$O,11,FALSE)=0,"",VLOOKUP($A101,'Annex 2 EHV charges'!$A:$O,11,FALSE)),"")</f>
        <v/>
      </c>
      <c r="H101" s="96" t="str">
        <f>IFERROR(IF(VLOOKUP($A101,'Annex 2 EHV charges'!$A:$O,12,FALSE)=0,"",VLOOKUP($A101,'Annex 2 EHV charges'!$A:$O,12,FALSE)),"")</f>
        <v/>
      </c>
    </row>
    <row r="102" spans="1:8" ht="12.75" customHeight="1">
      <c r="A102" s="89" t="str">
        <f t="array" ref="A102">IFERROR(INDEX('Annex 2 EHV charges'!$A$11:$A$58, MATCH(0, IF(ISBLANK('Annex 2 EHV charges'!$A$11:$A$58),1, COUNTIF(A$4:$A101, 'Annex 2 EHV charges'!$A$11:$A$58)), 0)),"")</f>
        <v/>
      </c>
      <c r="B102" s="89" t="str">
        <f>IF($A102="","",VLOOKUP($A102,'Annex 2 EHV charges'!$A:$O,2,0))</f>
        <v/>
      </c>
      <c r="C102" s="90" t="str">
        <f>IF($A102="","",VLOOKUP($A102,'Annex 2 EHV charges'!$A:$O,3,0))</f>
        <v/>
      </c>
      <c r="D102" s="89" t="str">
        <f>IF($A102="","",VLOOKUP($A102,'Annex 2 EHV charges'!$A:$O,7,0))</f>
        <v/>
      </c>
      <c r="E102" s="94" t="str">
        <f>IFERROR(IF(VLOOKUP($A102,'Annex 2 EHV charges'!$A:$O,9,FALSE)=0,"",VLOOKUP($A102,'Annex 2 EHV charges'!$A:$O,9,FALSE)),"")</f>
        <v/>
      </c>
      <c r="F102" s="95" t="str">
        <f>IFERROR(IF(VLOOKUP($A102,'Annex 2 EHV charges'!$A:$O,10,FALSE)=0,"",VLOOKUP($A102,'Annex 2 EHV charges'!$A:$O,10,FALSE)),"")</f>
        <v/>
      </c>
      <c r="G102" s="96" t="str">
        <f>IFERROR(IF(VLOOKUP($A102,'Annex 2 EHV charges'!$A:$O,11,FALSE)=0,"",VLOOKUP($A102,'Annex 2 EHV charges'!$A:$O,11,FALSE)),"")</f>
        <v/>
      </c>
      <c r="H102" s="96" t="str">
        <f>IFERROR(IF(VLOOKUP($A102,'Annex 2 EHV charges'!$A:$O,12,FALSE)=0,"",VLOOKUP($A102,'Annex 2 EHV charges'!$A:$O,12,FALSE)),"")</f>
        <v/>
      </c>
    </row>
    <row r="103" spans="1:8" ht="12.75" customHeight="1">
      <c r="A103" s="89" t="str">
        <f t="array" ref="A103">IFERROR(INDEX('Annex 2 EHV charges'!$A$11:$A$58, MATCH(0, IF(ISBLANK('Annex 2 EHV charges'!$A$11:$A$58),1, COUNTIF(A$4:$A102, 'Annex 2 EHV charges'!$A$11:$A$58)), 0)),"")</f>
        <v/>
      </c>
      <c r="B103" s="89" t="str">
        <f>IF($A103="","",VLOOKUP($A103,'Annex 2 EHV charges'!$A:$O,2,0))</f>
        <v/>
      </c>
      <c r="C103" s="90" t="str">
        <f>IF($A103="","",VLOOKUP($A103,'Annex 2 EHV charges'!$A:$O,3,0))</f>
        <v/>
      </c>
      <c r="D103" s="89" t="str">
        <f>IF($A103="","",VLOOKUP($A103,'Annex 2 EHV charges'!$A:$O,7,0))</f>
        <v/>
      </c>
      <c r="E103" s="94" t="str">
        <f>IFERROR(IF(VLOOKUP($A103,'Annex 2 EHV charges'!$A:$O,9,FALSE)=0,"",VLOOKUP($A103,'Annex 2 EHV charges'!$A:$O,9,FALSE)),"")</f>
        <v/>
      </c>
      <c r="F103" s="95" t="str">
        <f>IFERROR(IF(VLOOKUP($A103,'Annex 2 EHV charges'!$A:$O,10,FALSE)=0,"",VLOOKUP($A103,'Annex 2 EHV charges'!$A:$O,10,FALSE)),"")</f>
        <v/>
      </c>
      <c r="G103" s="96" t="str">
        <f>IFERROR(IF(VLOOKUP($A103,'Annex 2 EHV charges'!$A:$O,11,FALSE)=0,"",VLOOKUP($A103,'Annex 2 EHV charges'!$A:$O,11,FALSE)),"")</f>
        <v/>
      </c>
      <c r="H103" s="96" t="str">
        <f>IFERROR(IF(VLOOKUP($A103,'Annex 2 EHV charges'!$A:$O,12,FALSE)=0,"",VLOOKUP($A103,'Annex 2 EHV charges'!$A:$O,12,FALSE)),"")</f>
        <v/>
      </c>
    </row>
    <row r="104" spans="1:8" ht="12.75" customHeight="1">
      <c r="A104" s="89" t="str">
        <f t="array" ref="A104">IFERROR(INDEX('Annex 2 EHV charges'!$A$11:$A$58, MATCH(0, IF(ISBLANK('Annex 2 EHV charges'!$A$11:$A$58),1, COUNTIF(A$4:$A103, 'Annex 2 EHV charges'!$A$11:$A$58)), 0)),"")</f>
        <v/>
      </c>
      <c r="B104" s="89" t="str">
        <f>IF($A104="","",VLOOKUP($A104,'Annex 2 EHV charges'!$A:$O,2,0))</f>
        <v/>
      </c>
      <c r="C104" s="90" t="str">
        <f>IF($A104="","",VLOOKUP($A104,'Annex 2 EHV charges'!$A:$O,3,0))</f>
        <v/>
      </c>
      <c r="D104" s="89" t="str">
        <f>IF($A104="","",VLOOKUP($A104,'Annex 2 EHV charges'!$A:$O,7,0))</f>
        <v/>
      </c>
      <c r="E104" s="94" t="str">
        <f>IFERROR(IF(VLOOKUP($A104,'Annex 2 EHV charges'!$A:$O,9,FALSE)=0,"",VLOOKUP($A104,'Annex 2 EHV charges'!$A:$O,9,FALSE)),"")</f>
        <v/>
      </c>
      <c r="F104" s="95" t="str">
        <f>IFERROR(IF(VLOOKUP($A104,'Annex 2 EHV charges'!$A:$O,10,FALSE)=0,"",VLOOKUP($A104,'Annex 2 EHV charges'!$A:$O,10,FALSE)),"")</f>
        <v/>
      </c>
      <c r="G104" s="96" t="str">
        <f>IFERROR(IF(VLOOKUP($A104,'Annex 2 EHV charges'!$A:$O,11,FALSE)=0,"",VLOOKUP($A104,'Annex 2 EHV charges'!$A:$O,11,FALSE)),"")</f>
        <v/>
      </c>
      <c r="H104" s="96" t="str">
        <f>IFERROR(IF(VLOOKUP($A104,'Annex 2 EHV charges'!$A:$O,12,FALSE)=0,"",VLOOKUP($A104,'Annex 2 EHV charges'!$A:$O,12,FALSE)),"")</f>
        <v/>
      </c>
    </row>
    <row r="105" spans="1:8" ht="12.75" customHeight="1">
      <c r="A105" s="89" t="str">
        <f t="array" ref="A105">IFERROR(INDEX('Annex 2 EHV charges'!$A$11:$A$58, MATCH(0, IF(ISBLANK('Annex 2 EHV charges'!$A$11:$A$58),1, COUNTIF(A$4:$A104, 'Annex 2 EHV charges'!$A$11:$A$58)), 0)),"")</f>
        <v/>
      </c>
      <c r="B105" s="89" t="str">
        <f>IF($A105="","",VLOOKUP($A105,'Annex 2 EHV charges'!$A:$O,2,0))</f>
        <v/>
      </c>
      <c r="C105" s="90" t="str">
        <f>IF($A105="","",VLOOKUP($A105,'Annex 2 EHV charges'!$A:$O,3,0))</f>
        <v/>
      </c>
      <c r="D105" s="89" t="str">
        <f>IF($A105="","",VLOOKUP($A105,'Annex 2 EHV charges'!$A:$O,7,0))</f>
        <v/>
      </c>
      <c r="E105" s="94" t="str">
        <f>IFERROR(IF(VLOOKUP($A105,'Annex 2 EHV charges'!$A:$O,9,FALSE)=0,"",VLOOKUP($A105,'Annex 2 EHV charges'!$A:$O,9,FALSE)),"")</f>
        <v/>
      </c>
      <c r="F105" s="95" t="str">
        <f>IFERROR(IF(VLOOKUP($A105,'Annex 2 EHV charges'!$A:$O,10,FALSE)=0,"",VLOOKUP($A105,'Annex 2 EHV charges'!$A:$O,10,FALSE)),"")</f>
        <v/>
      </c>
      <c r="G105" s="96" t="str">
        <f>IFERROR(IF(VLOOKUP($A105,'Annex 2 EHV charges'!$A:$O,11,FALSE)=0,"",VLOOKUP($A105,'Annex 2 EHV charges'!$A:$O,11,FALSE)),"")</f>
        <v/>
      </c>
      <c r="H105" s="96" t="str">
        <f>IFERROR(IF(VLOOKUP($A105,'Annex 2 EHV charges'!$A:$O,12,FALSE)=0,"",VLOOKUP($A105,'Annex 2 EHV charges'!$A:$O,12,FALSE)),"")</f>
        <v/>
      </c>
    </row>
    <row r="106" spans="1:8" ht="12.75" customHeight="1">
      <c r="A106" s="89" t="str">
        <f t="array" ref="A106">IFERROR(INDEX('Annex 2 EHV charges'!$A$11:$A$58, MATCH(0, IF(ISBLANK('Annex 2 EHV charges'!$A$11:$A$58),1, COUNTIF(A$4:$A105, 'Annex 2 EHV charges'!$A$11:$A$58)), 0)),"")</f>
        <v/>
      </c>
      <c r="B106" s="89" t="str">
        <f>IF($A106="","",VLOOKUP($A106,'Annex 2 EHV charges'!$A:$O,2,0))</f>
        <v/>
      </c>
      <c r="C106" s="90" t="str">
        <f>IF($A106="","",VLOOKUP($A106,'Annex 2 EHV charges'!$A:$O,3,0))</f>
        <v/>
      </c>
      <c r="D106" s="89" t="str">
        <f>IF($A106="","",VLOOKUP($A106,'Annex 2 EHV charges'!$A:$O,7,0))</f>
        <v/>
      </c>
      <c r="E106" s="94" t="str">
        <f>IFERROR(IF(VLOOKUP($A106,'Annex 2 EHV charges'!$A:$O,9,FALSE)=0,"",VLOOKUP($A106,'Annex 2 EHV charges'!$A:$O,9,FALSE)),"")</f>
        <v/>
      </c>
      <c r="F106" s="95" t="str">
        <f>IFERROR(IF(VLOOKUP($A106,'Annex 2 EHV charges'!$A:$O,10,FALSE)=0,"",VLOOKUP($A106,'Annex 2 EHV charges'!$A:$O,10,FALSE)),"")</f>
        <v/>
      </c>
      <c r="G106" s="96" t="str">
        <f>IFERROR(IF(VLOOKUP($A106,'Annex 2 EHV charges'!$A:$O,11,FALSE)=0,"",VLOOKUP($A106,'Annex 2 EHV charges'!$A:$O,11,FALSE)),"")</f>
        <v/>
      </c>
      <c r="H106" s="96" t="str">
        <f>IFERROR(IF(VLOOKUP($A106,'Annex 2 EHV charges'!$A:$O,12,FALSE)=0,"",VLOOKUP($A106,'Annex 2 EHV charges'!$A:$O,12,FALSE)),"")</f>
        <v/>
      </c>
    </row>
    <row r="107" spans="1:8" ht="12.75" customHeight="1">
      <c r="A107" s="89" t="str">
        <f t="array" ref="A107">IFERROR(INDEX('Annex 2 EHV charges'!$A$11:$A$58, MATCH(0, IF(ISBLANK('Annex 2 EHV charges'!$A$11:$A$58),1, COUNTIF(A$4:$A106, 'Annex 2 EHV charges'!$A$11:$A$58)), 0)),"")</f>
        <v/>
      </c>
      <c r="B107" s="89" t="str">
        <f>IF($A107="","",VLOOKUP($A107,'Annex 2 EHV charges'!$A:$O,2,0))</f>
        <v/>
      </c>
      <c r="C107" s="90" t="str">
        <f>IF($A107="","",VLOOKUP($A107,'Annex 2 EHV charges'!$A:$O,3,0))</f>
        <v/>
      </c>
      <c r="D107" s="89" t="str">
        <f>IF($A107="","",VLOOKUP($A107,'Annex 2 EHV charges'!$A:$O,7,0))</f>
        <v/>
      </c>
      <c r="E107" s="94" t="str">
        <f>IFERROR(IF(VLOOKUP($A107,'Annex 2 EHV charges'!$A:$O,9,FALSE)=0,"",VLOOKUP($A107,'Annex 2 EHV charges'!$A:$O,9,FALSE)),"")</f>
        <v/>
      </c>
      <c r="F107" s="95" t="str">
        <f>IFERROR(IF(VLOOKUP($A107,'Annex 2 EHV charges'!$A:$O,10,FALSE)=0,"",VLOOKUP($A107,'Annex 2 EHV charges'!$A:$O,10,FALSE)),"")</f>
        <v/>
      </c>
      <c r="G107" s="96" t="str">
        <f>IFERROR(IF(VLOOKUP($A107,'Annex 2 EHV charges'!$A:$O,11,FALSE)=0,"",VLOOKUP($A107,'Annex 2 EHV charges'!$A:$O,11,FALSE)),"")</f>
        <v/>
      </c>
      <c r="H107" s="96" t="str">
        <f>IFERROR(IF(VLOOKUP($A107,'Annex 2 EHV charges'!$A:$O,12,FALSE)=0,"",VLOOKUP($A107,'Annex 2 EHV charges'!$A:$O,12,FALSE)),"")</f>
        <v/>
      </c>
    </row>
    <row r="108" spans="1:8" ht="12.75" customHeight="1">
      <c r="A108" s="89" t="str">
        <f t="array" ref="A108">IFERROR(INDEX('Annex 2 EHV charges'!$A$11:$A$58, MATCH(0, IF(ISBLANK('Annex 2 EHV charges'!$A$11:$A$58),1, COUNTIF(A$4:$A107, 'Annex 2 EHV charges'!$A$11:$A$58)), 0)),"")</f>
        <v/>
      </c>
      <c r="B108" s="89" t="str">
        <f>IF($A108="","",VLOOKUP($A108,'Annex 2 EHV charges'!$A:$O,2,0))</f>
        <v/>
      </c>
      <c r="C108" s="90" t="str">
        <f>IF($A108="","",VLOOKUP($A108,'Annex 2 EHV charges'!$A:$O,3,0))</f>
        <v/>
      </c>
      <c r="D108" s="89" t="str">
        <f>IF($A108="","",VLOOKUP($A108,'Annex 2 EHV charges'!$A:$O,7,0))</f>
        <v/>
      </c>
      <c r="E108" s="94" t="str">
        <f>IFERROR(IF(VLOOKUP($A108,'Annex 2 EHV charges'!$A:$O,9,FALSE)=0,"",VLOOKUP($A108,'Annex 2 EHV charges'!$A:$O,9,FALSE)),"")</f>
        <v/>
      </c>
      <c r="F108" s="95" t="str">
        <f>IFERROR(IF(VLOOKUP($A108,'Annex 2 EHV charges'!$A:$O,10,FALSE)=0,"",VLOOKUP($A108,'Annex 2 EHV charges'!$A:$O,10,FALSE)),"")</f>
        <v/>
      </c>
      <c r="G108" s="96" t="str">
        <f>IFERROR(IF(VLOOKUP($A108,'Annex 2 EHV charges'!$A:$O,11,FALSE)=0,"",VLOOKUP($A108,'Annex 2 EHV charges'!$A:$O,11,FALSE)),"")</f>
        <v/>
      </c>
      <c r="H108" s="96" t="str">
        <f>IFERROR(IF(VLOOKUP($A108,'Annex 2 EHV charges'!$A:$O,12,FALSE)=0,"",VLOOKUP($A108,'Annex 2 EHV charges'!$A:$O,12,FALSE)),"")</f>
        <v/>
      </c>
    </row>
    <row r="109" spans="1:8" ht="12.75" customHeight="1">
      <c r="A109" s="89" t="str">
        <f t="array" ref="A109">IFERROR(INDEX('Annex 2 EHV charges'!$A$11:$A$58, MATCH(0, IF(ISBLANK('Annex 2 EHV charges'!$A$11:$A$58),1, COUNTIF(A$4:$A108, 'Annex 2 EHV charges'!$A$11:$A$58)), 0)),"")</f>
        <v/>
      </c>
      <c r="B109" s="89" t="str">
        <f>IF($A109="","",VLOOKUP($A109,'Annex 2 EHV charges'!$A:$O,2,0))</f>
        <v/>
      </c>
      <c r="C109" s="90" t="str">
        <f>IF($A109="","",VLOOKUP($A109,'Annex 2 EHV charges'!$A:$O,3,0))</f>
        <v/>
      </c>
      <c r="D109" s="89" t="str">
        <f>IF($A109="","",VLOOKUP($A109,'Annex 2 EHV charges'!$A:$O,7,0))</f>
        <v/>
      </c>
      <c r="E109" s="94" t="str">
        <f>IFERROR(IF(VLOOKUP($A109,'Annex 2 EHV charges'!$A:$O,9,FALSE)=0,"",VLOOKUP($A109,'Annex 2 EHV charges'!$A:$O,9,FALSE)),"")</f>
        <v/>
      </c>
      <c r="F109" s="95" t="str">
        <f>IFERROR(IF(VLOOKUP($A109,'Annex 2 EHV charges'!$A:$O,10,FALSE)=0,"",VLOOKUP($A109,'Annex 2 EHV charges'!$A:$O,10,FALSE)),"")</f>
        <v/>
      </c>
      <c r="G109" s="96" t="str">
        <f>IFERROR(IF(VLOOKUP($A109,'Annex 2 EHV charges'!$A:$O,11,FALSE)=0,"",VLOOKUP($A109,'Annex 2 EHV charges'!$A:$O,11,FALSE)),"")</f>
        <v/>
      </c>
      <c r="H109" s="96" t="str">
        <f>IFERROR(IF(VLOOKUP($A109,'Annex 2 EHV charges'!$A:$O,12,FALSE)=0,"",VLOOKUP($A109,'Annex 2 EHV charges'!$A:$O,12,FALSE)),"")</f>
        <v/>
      </c>
    </row>
    <row r="110" spans="1:8" ht="12.75" customHeight="1">
      <c r="A110" s="89" t="str">
        <f t="array" ref="A110">IFERROR(INDEX('Annex 2 EHV charges'!$A$11:$A$58, MATCH(0, IF(ISBLANK('Annex 2 EHV charges'!$A$11:$A$58),1, COUNTIF(A$4:$A109, 'Annex 2 EHV charges'!$A$11:$A$58)), 0)),"")</f>
        <v/>
      </c>
      <c r="B110" s="89" t="str">
        <f>IF($A110="","",VLOOKUP($A110,'Annex 2 EHV charges'!$A:$O,2,0))</f>
        <v/>
      </c>
      <c r="C110" s="90" t="str">
        <f>IF($A110="","",VLOOKUP($A110,'Annex 2 EHV charges'!$A:$O,3,0))</f>
        <v/>
      </c>
      <c r="D110" s="89" t="str">
        <f>IF($A110="","",VLOOKUP($A110,'Annex 2 EHV charges'!$A:$O,7,0))</f>
        <v/>
      </c>
      <c r="E110" s="94" t="str">
        <f>IFERROR(IF(VLOOKUP($A110,'Annex 2 EHV charges'!$A:$O,9,FALSE)=0,"",VLOOKUP($A110,'Annex 2 EHV charges'!$A:$O,9,FALSE)),"")</f>
        <v/>
      </c>
      <c r="F110" s="95" t="str">
        <f>IFERROR(IF(VLOOKUP($A110,'Annex 2 EHV charges'!$A:$O,10,FALSE)=0,"",VLOOKUP($A110,'Annex 2 EHV charges'!$A:$O,10,FALSE)),"")</f>
        <v/>
      </c>
      <c r="G110" s="96" t="str">
        <f>IFERROR(IF(VLOOKUP($A110,'Annex 2 EHV charges'!$A:$O,11,FALSE)=0,"",VLOOKUP($A110,'Annex 2 EHV charges'!$A:$O,11,FALSE)),"")</f>
        <v/>
      </c>
      <c r="H110" s="96" t="str">
        <f>IFERROR(IF(VLOOKUP($A110,'Annex 2 EHV charges'!$A:$O,12,FALSE)=0,"",VLOOKUP($A110,'Annex 2 EHV charges'!$A:$O,12,FALSE)),"")</f>
        <v/>
      </c>
    </row>
    <row r="111" spans="1:8" ht="12.75" customHeight="1">
      <c r="A111" s="89" t="str">
        <f t="array" ref="A111">IFERROR(INDEX('Annex 2 EHV charges'!$A$11:$A$58, MATCH(0, IF(ISBLANK('Annex 2 EHV charges'!$A$11:$A$58),1, COUNTIF(A$4:$A110, 'Annex 2 EHV charges'!$A$11:$A$58)), 0)),"")</f>
        <v/>
      </c>
      <c r="B111" s="89" t="str">
        <f>IF($A111="","",VLOOKUP($A111,'Annex 2 EHV charges'!$A:$O,2,0))</f>
        <v/>
      </c>
      <c r="C111" s="90" t="str">
        <f>IF($A111="","",VLOOKUP($A111,'Annex 2 EHV charges'!$A:$O,3,0))</f>
        <v/>
      </c>
      <c r="D111" s="89" t="str">
        <f>IF($A111="","",VLOOKUP($A111,'Annex 2 EHV charges'!$A:$O,7,0))</f>
        <v/>
      </c>
      <c r="E111" s="94" t="str">
        <f>IFERROR(IF(VLOOKUP($A111,'Annex 2 EHV charges'!$A:$O,9,FALSE)=0,"",VLOOKUP($A111,'Annex 2 EHV charges'!$A:$O,9,FALSE)),"")</f>
        <v/>
      </c>
      <c r="F111" s="95" t="str">
        <f>IFERROR(IF(VLOOKUP($A111,'Annex 2 EHV charges'!$A:$O,10,FALSE)=0,"",VLOOKUP($A111,'Annex 2 EHV charges'!$A:$O,10,FALSE)),"")</f>
        <v/>
      </c>
      <c r="G111" s="96" t="str">
        <f>IFERROR(IF(VLOOKUP($A111,'Annex 2 EHV charges'!$A:$O,11,FALSE)=0,"",VLOOKUP($A111,'Annex 2 EHV charges'!$A:$O,11,FALSE)),"")</f>
        <v/>
      </c>
      <c r="H111" s="96" t="str">
        <f>IFERROR(IF(VLOOKUP($A111,'Annex 2 EHV charges'!$A:$O,12,FALSE)=0,"",VLOOKUP($A111,'Annex 2 EHV charges'!$A:$O,12,FALSE)),"")</f>
        <v/>
      </c>
    </row>
    <row r="112" spans="1:8" ht="12.75" customHeight="1">
      <c r="A112" s="89" t="str">
        <f t="array" ref="A112">IFERROR(INDEX('Annex 2 EHV charges'!$A$11:$A$58, MATCH(0, IF(ISBLANK('Annex 2 EHV charges'!$A$11:$A$58),1, COUNTIF(A$4:$A111, 'Annex 2 EHV charges'!$A$11:$A$58)), 0)),"")</f>
        <v/>
      </c>
      <c r="B112" s="89" t="str">
        <f>IF($A112="","",VLOOKUP($A112,'Annex 2 EHV charges'!$A:$O,2,0))</f>
        <v/>
      </c>
      <c r="C112" s="90" t="str">
        <f>IF($A112="","",VLOOKUP($A112,'Annex 2 EHV charges'!$A:$O,3,0))</f>
        <v/>
      </c>
      <c r="D112" s="89" t="str">
        <f>IF($A112="","",VLOOKUP($A112,'Annex 2 EHV charges'!$A:$O,7,0))</f>
        <v/>
      </c>
      <c r="E112" s="94" t="str">
        <f>IFERROR(IF(VLOOKUP($A112,'Annex 2 EHV charges'!$A:$O,9,FALSE)=0,"",VLOOKUP($A112,'Annex 2 EHV charges'!$A:$O,9,FALSE)),"")</f>
        <v/>
      </c>
      <c r="F112" s="95" t="str">
        <f>IFERROR(IF(VLOOKUP($A112,'Annex 2 EHV charges'!$A:$O,10,FALSE)=0,"",VLOOKUP($A112,'Annex 2 EHV charges'!$A:$O,10,FALSE)),"")</f>
        <v/>
      </c>
      <c r="G112" s="96" t="str">
        <f>IFERROR(IF(VLOOKUP($A112,'Annex 2 EHV charges'!$A:$O,11,FALSE)=0,"",VLOOKUP($A112,'Annex 2 EHV charges'!$A:$O,11,FALSE)),"")</f>
        <v/>
      </c>
      <c r="H112" s="96" t="str">
        <f>IFERROR(IF(VLOOKUP($A112,'Annex 2 EHV charges'!$A:$O,12,FALSE)=0,"",VLOOKUP($A112,'Annex 2 EHV charges'!$A:$O,12,FALSE)),"")</f>
        <v/>
      </c>
    </row>
    <row r="113" spans="1:8" ht="12.75" customHeight="1">
      <c r="A113" s="89" t="str">
        <f t="array" ref="A113">IFERROR(INDEX('Annex 2 EHV charges'!$A$11:$A$58, MATCH(0, IF(ISBLANK('Annex 2 EHV charges'!$A$11:$A$58),1, COUNTIF(A$4:$A112, 'Annex 2 EHV charges'!$A$11:$A$58)), 0)),"")</f>
        <v/>
      </c>
      <c r="B113" s="89" t="str">
        <f>IF($A113="","",VLOOKUP($A113,'Annex 2 EHV charges'!$A:$O,2,0))</f>
        <v/>
      </c>
      <c r="C113" s="90" t="str">
        <f>IF($A113="","",VLOOKUP($A113,'Annex 2 EHV charges'!$A:$O,3,0))</f>
        <v/>
      </c>
      <c r="D113" s="89" t="str">
        <f>IF($A113="","",VLOOKUP($A113,'Annex 2 EHV charges'!$A:$O,7,0))</f>
        <v/>
      </c>
      <c r="E113" s="94" t="str">
        <f>IFERROR(IF(VLOOKUP($A113,'Annex 2 EHV charges'!$A:$O,9,FALSE)=0,"",VLOOKUP($A113,'Annex 2 EHV charges'!$A:$O,9,FALSE)),"")</f>
        <v/>
      </c>
      <c r="F113" s="95" t="str">
        <f>IFERROR(IF(VLOOKUP($A113,'Annex 2 EHV charges'!$A:$O,10,FALSE)=0,"",VLOOKUP($A113,'Annex 2 EHV charges'!$A:$O,10,FALSE)),"")</f>
        <v/>
      </c>
      <c r="G113" s="96" t="str">
        <f>IFERROR(IF(VLOOKUP($A113,'Annex 2 EHV charges'!$A:$O,11,FALSE)=0,"",VLOOKUP($A113,'Annex 2 EHV charges'!$A:$O,11,FALSE)),"")</f>
        <v/>
      </c>
      <c r="H113" s="96" t="str">
        <f>IFERROR(IF(VLOOKUP($A113,'Annex 2 EHV charges'!$A:$O,12,FALSE)=0,"",VLOOKUP($A113,'Annex 2 EHV charges'!$A:$O,12,FALSE)),"")</f>
        <v/>
      </c>
    </row>
    <row r="114" spans="1:8" ht="12.75" customHeight="1">
      <c r="A114" s="89" t="str">
        <f t="array" ref="A114">IFERROR(INDEX('Annex 2 EHV charges'!$A$11:$A$58, MATCH(0, IF(ISBLANK('Annex 2 EHV charges'!$A$11:$A$58),1, COUNTIF(A$4:$A113, 'Annex 2 EHV charges'!$A$11:$A$58)), 0)),"")</f>
        <v/>
      </c>
      <c r="B114" s="89" t="str">
        <f>IF($A114="","",VLOOKUP($A114,'Annex 2 EHV charges'!$A:$O,2,0))</f>
        <v/>
      </c>
      <c r="C114" s="90" t="str">
        <f>IF($A114="","",VLOOKUP($A114,'Annex 2 EHV charges'!$A:$O,3,0))</f>
        <v/>
      </c>
      <c r="D114" s="89" t="str">
        <f>IF($A114="","",VLOOKUP($A114,'Annex 2 EHV charges'!$A:$O,7,0))</f>
        <v/>
      </c>
      <c r="E114" s="94" t="str">
        <f>IFERROR(IF(VLOOKUP($A114,'Annex 2 EHV charges'!$A:$O,9,FALSE)=0,"",VLOOKUP($A114,'Annex 2 EHV charges'!$A:$O,9,FALSE)),"")</f>
        <v/>
      </c>
      <c r="F114" s="95" t="str">
        <f>IFERROR(IF(VLOOKUP($A114,'Annex 2 EHV charges'!$A:$O,10,FALSE)=0,"",VLOOKUP($A114,'Annex 2 EHV charges'!$A:$O,10,FALSE)),"")</f>
        <v/>
      </c>
      <c r="G114" s="96" t="str">
        <f>IFERROR(IF(VLOOKUP($A114,'Annex 2 EHV charges'!$A:$O,11,FALSE)=0,"",VLOOKUP($A114,'Annex 2 EHV charges'!$A:$O,11,FALSE)),"")</f>
        <v/>
      </c>
      <c r="H114" s="96" t="str">
        <f>IFERROR(IF(VLOOKUP($A114,'Annex 2 EHV charges'!$A:$O,12,FALSE)=0,"",VLOOKUP($A114,'Annex 2 EHV charges'!$A:$O,12,FALSE)),"")</f>
        <v/>
      </c>
    </row>
    <row r="115" spans="1:8" ht="12.75" customHeight="1">
      <c r="A115" s="89" t="str">
        <f t="array" ref="A115">IFERROR(INDEX('Annex 2 EHV charges'!$A$11:$A$58, MATCH(0, IF(ISBLANK('Annex 2 EHV charges'!$A$11:$A$58),1, COUNTIF(A$4:$A114, 'Annex 2 EHV charges'!$A$11:$A$58)), 0)),"")</f>
        <v/>
      </c>
      <c r="B115" s="89" t="str">
        <f>IF($A115="","",VLOOKUP($A115,'Annex 2 EHV charges'!$A:$O,2,0))</f>
        <v/>
      </c>
      <c r="C115" s="90" t="str">
        <f>IF($A115="","",VLOOKUP($A115,'Annex 2 EHV charges'!$A:$O,3,0))</f>
        <v/>
      </c>
      <c r="D115" s="89" t="str">
        <f>IF($A115="","",VLOOKUP($A115,'Annex 2 EHV charges'!$A:$O,7,0))</f>
        <v/>
      </c>
      <c r="E115" s="94" t="str">
        <f>IFERROR(IF(VLOOKUP($A115,'Annex 2 EHV charges'!$A:$O,9,FALSE)=0,"",VLOOKUP($A115,'Annex 2 EHV charges'!$A:$O,9,FALSE)),"")</f>
        <v/>
      </c>
      <c r="F115" s="95" t="str">
        <f>IFERROR(IF(VLOOKUP($A115,'Annex 2 EHV charges'!$A:$O,10,FALSE)=0,"",VLOOKUP($A115,'Annex 2 EHV charges'!$A:$O,10,FALSE)),"")</f>
        <v/>
      </c>
      <c r="G115" s="96" t="str">
        <f>IFERROR(IF(VLOOKUP($A115,'Annex 2 EHV charges'!$A:$O,11,FALSE)=0,"",VLOOKUP($A115,'Annex 2 EHV charges'!$A:$O,11,FALSE)),"")</f>
        <v/>
      </c>
      <c r="H115" s="96" t="str">
        <f>IFERROR(IF(VLOOKUP($A115,'Annex 2 EHV charges'!$A:$O,12,FALSE)=0,"",VLOOKUP($A115,'Annex 2 EHV charges'!$A:$O,12,FALSE)),"")</f>
        <v/>
      </c>
    </row>
    <row r="116" spans="1:8" ht="12.75" customHeight="1">
      <c r="A116" s="89" t="str">
        <f t="array" ref="A116">IFERROR(INDEX('Annex 2 EHV charges'!$A$11:$A$58, MATCH(0, IF(ISBLANK('Annex 2 EHV charges'!$A$11:$A$58),1, COUNTIF(A$4:$A115, 'Annex 2 EHV charges'!$A$11:$A$58)), 0)),"")</f>
        <v/>
      </c>
      <c r="B116" s="89" t="str">
        <f>IF($A116="","",VLOOKUP($A116,'Annex 2 EHV charges'!$A:$O,2,0))</f>
        <v/>
      </c>
      <c r="C116" s="90" t="str">
        <f>IF($A116="","",VLOOKUP($A116,'Annex 2 EHV charges'!$A:$O,3,0))</f>
        <v/>
      </c>
      <c r="D116" s="89" t="str">
        <f>IF($A116="","",VLOOKUP($A116,'Annex 2 EHV charges'!$A:$O,7,0))</f>
        <v/>
      </c>
      <c r="E116" s="94" t="str">
        <f>IFERROR(IF(VLOOKUP($A116,'Annex 2 EHV charges'!$A:$O,9,FALSE)=0,"",VLOOKUP($A116,'Annex 2 EHV charges'!$A:$O,9,FALSE)),"")</f>
        <v/>
      </c>
      <c r="F116" s="95" t="str">
        <f>IFERROR(IF(VLOOKUP($A116,'Annex 2 EHV charges'!$A:$O,10,FALSE)=0,"",VLOOKUP($A116,'Annex 2 EHV charges'!$A:$O,10,FALSE)),"")</f>
        <v/>
      </c>
      <c r="G116" s="96" t="str">
        <f>IFERROR(IF(VLOOKUP($A116,'Annex 2 EHV charges'!$A:$O,11,FALSE)=0,"",VLOOKUP($A116,'Annex 2 EHV charges'!$A:$O,11,FALSE)),"")</f>
        <v/>
      </c>
      <c r="H116" s="96" t="str">
        <f>IFERROR(IF(VLOOKUP($A116,'Annex 2 EHV charges'!$A:$O,12,FALSE)=0,"",VLOOKUP($A116,'Annex 2 EHV charges'!$A:$O,12,FALSE)),"")</f>
        <v/>
      </c>
    </row>
    <row r="117" spans="1:8" ht="12.75" customHeight="1">
      <c r="A117" s="89" t="str">
        <f t="array" ref="A117">IFERROR(INDEX('Annex 2 EHV charges'!$A$11:$A$58, MATCH(0, IF(ISBLANK('Annex 2 EHV charges'!$A$11:$A$58),1, COUNTIF(A$4:$A116, 'Annex 2 EHV charges'!$A$11:$A$58)), 0)),"")</f>
        <v/>
      </c>
      <c r="B117" s="89" t="str">
        <f>IF($A117="","",VLOOKUP($A117,'Annex 2 EHV charges'!$A:$O,2,0))</f>
        <v/>
      </c>
      <c r="C117" s="90" t="str">
        <f>IF($A117="","",VLOOKUP($A117,'Annex 2 EHV charges'!$A:$O,3,0))</f>
        <v/>
      </c>
      <c r="D117" s="89" t="str">
        <f>IF($A117="","",VLOOKUP($A117,'Annex 2 EHV charges'!$A:$O,7,0))</f>
        <v/>
      </c>
      <c r="E117" s="94" t="str">
        <f>IFERROR(IF(VLOOKUP($A117,'Annex 2 EHV charges'!$A:$O,9,FALSE)=0,"",VLOOKUP($A117,'Annex 2 EHV charges'!$A:$O,9,FALSE)),"")</f>
        <v/>
      </c>
      <c r="F117" s="95" t="str">
        <f>IFERROR(IF(VLOOKUP($A117,'Annex 2 EHV charges'!$A:$O,10,FALSE)=0,"",VLOOKUP($A117,'Annex 2 EHV charges'!$A:$O,10,FALSE)),"")</f>
        <v/>
      </c>
      <c r="G117" s="96" t="str">
        <f>IFERROR(IF(VLOOKUP($A117,'Annex 2 EHV charges'!$A:$O,11,FALSE)=0,"",VLOOKUP($A117,'Annex 2 EHV charges'!$A:$O,11,FALSE)),"")</f>
        <v/>
      </c>
      <c r="H117" s="96" t="str">
        <f>IFERROR(IF(VLOOKUP($A117,'Annex 2 EHV charges'!$A:$O,12,FALSE)=0,"",VLOOKUP($A117,'Annex 2 EHV charges'!$A:$O,12,FALSE)),"")</f>
        <v/>
      </c>
    </row>
    <row r="118" spans="1:8" ht="12.75" customHeight="1">
      <c r="A118" s="89" t="str">
        <f t="array" ref="A118">IFERROR(INDEX('Annex 2 EHV charges'!$A$11:$A$58, MATCH(0, IF(ISBLANK('Annex 2 EHV charges'!$A$11:$A$58),1, COUNTIF(A$4:$A117, 'Annex 2 EHV charges'!$A$11:$A$58)), 0)),"")</f>
        <v/>
      </c>
      <c r="B118" s="89" t="str">
        <f>IF($A118="","",VLOOKUP($A118,'Annex 2 EHV charges'!$A:$O,2,0))</f>
        <v/>
      </c>
      <c r="C118" s="90" t="str">
        <f>IF($A118="","",VLOOKUP($A118,'Annex 2 EHV charges'!$A:$O,3,0))</f>
        <v/>
      </c>
      <c r="D118" s="89" t="str">
        <f>IF($A118="","",VLOOKUP($A118,'Annex 2 EHV charges'!$A:$O,7,0))</f>
        <v/>
      </c>
      <c r="E118" s="94" t="str">
        <f>IFERROR(IF(VLOOKUP($A118,'Annex 2 EHV charges'!$A:$O,9,FALSE)=0,"",VLOOKUP($A118,'Annex 2 EHV charges'!$A:$O,9,FALSE)),"")</f>
        <v/>
      </c>
      <c r="F118" s="95" t="str">
        <f>IFERROR(IF(VLOOKUP($A118,'Annex 2 EHV charges'!$A:$O,10,FALSE)=0,"",VLOOKUP($A118,'Annex 2 EHV charges'!$A:$O,10,FALSE)),"")</f>
        <v/>
      </c>
      <c r="G118" s="96" t="str">
        <f>IFERROR(IF(VLOOKUP($A118,'Annex 2 EHV charges'!$A:$O,11,FALSE)=0,"",VLOOKUP($A118,'Annex 2 EHV charges'!$A:$O,11,FALSE)),"")</f>
        <v/>
      </c>
      <c r="H118" s="96" t="str">
        <f>IFERROR(IF(VLOOKUP($A118,'Annex 2 EHV charges'!$A:$O,12,FALSE)=0,"",VLOOKUP($A118,'Annex 2 EHV charges'!$A:$O,12,FALSE)),"")</f>
        <v/>
      </c>
    </row>
    <row r="119" spans="1:8" ht="12.75" customHeight="1">
      <c r="A119" s="89" t="str">
        <f t="array" ref="A119">IFERROR(INDEX('Annex 2 EHV charges'!$A$11:$A$58, MATCH(0, IF(ISBLANK('Annex 2 EHV charges'!$A$11:$A$58),1, COUNTIF(A$4:$A118, 'Annex 2 EHV charges'!$A$11:$A$58)), 0)),"")</f>
        <v/>
      </c>
      <c r="B119" s="89" t="str">
        <f>IF($A119="","",VLOOKUP($A119,'Annex 2 EHV charges'!$A:$O,2,0))</f>
        <v/>
      </c>
      <c r="C119" s="90" t="str">
        <f>IF($A119="","",VLOOKUP($A119,'Annex 2 EHV charges'!$A:$O,3,0))</f>
        <v/>
      </c>
      <c r="D119" s="89" t="str">
        <f>IF($A119="","",VLOOKUP($A119,'Annex 2 EHV charges'!$A:$O,7,0))</f>
        <v/>
      </c>
      <c r="E119" s="94" t="str">
        <f>IFERROR(IF(VLOOKUP($A119,'Annex 2 EHV charges'!$A:$O,9,FALSE)=0,"",VLOOKUP($A119,'Annex 2 EHV charges'!$A:$O,9,FALSE)),"")</f>
        <v/>
      </c>
      <c r="F119" s="95" t="str">
        <f>IFERROR(IF(VLOOKUP($A119,'Annex 2 EHV charges'!$A:$O,10,FALSE)=0,"",VLOOKUP($A119,'Annex 2 EHV charges'!$A:$O,10,FALSE)),"")</f>
        <v/>
      </c>
      <c r="G119" s="96" t="str">
        <f>IFERROR(IF(VLOOKUP($A119,'Annex 2 EHV charges'!$A:$O,11,FALSE)=0,"",VLOOKUP($A119,'Annex 2 EHV charges'!$A:$O,11,FALSE)),"")</f>
        <v/>
      </c>
      <c r="H119" s="96" t="str">
        <f>IFERROR(IF(VLOOKUP($A119,'Annex 2 EHV charges'!$A:$O,12,FALSE)=0,"",VLOOKUP($A119,'Annex 2 EHV charges'!$A:$O,12,FALSE)),"")</f>
        <v/>
      </c>
    </row>
    <row r="120" spans="1:8" ht="12.75" customHeight="1">
      <c r="A120" s="89" t="str">
        <f t="array" ref="A120">IFERROR(INDEX('Annex 2 EHV charges'!$A$11:$A$58, MATCH(0, IF(ISBLANK('Annex 2 EHV charges'!$A$11:$A$58),1, COUNTIF(A$4:$A119, 'Annex 2 EHV charges'!$A$11:$A$58)), 0)),"")</f>
        <v/>
      </c>
      <c r="B120" s="89" t="str">
        <f>IF($A120="","",VLOOKUP($A120,'Annex 2 EHV charges'!$A:$O,2,0))</f>
        <v/>
      </c>
      <c r="C120" s="90" t="str">
        <f>IF($A120="","",VLOOKUP($A120,'Annex 2 EHV charges'!$A:$O,3,0))</f>
        <v/>
      </c>
      <c r="D120" s="89" t="str">
        <f>IF($A120="","",VLOOKUP($A120,'Annex 2 EHV charges'!$A:$O,7,0))</f>
        <v/>
      </c>
      <c r="E120" s="94" t="str">
        <f>IFERROR(IF(VLOOKUP($A120,'Annex 2 EHV charges'!$A:$O,9,FALSE)=0,"",VLOOKUP($A120,'Annex 2 EHV charges'!$A:$O,9,FALSE)),"")</f>
        <v/>
      </c>
      <c r="F120" s="95" t="str">
        <f>IFERROR(IF(VLOOKUP($A120,'Annex 2 EHV charges'!$A:$O,10,FALSE)=0,"",VLOOKUP($A120,'Annex 2 EHV charges'!$A:$O,10,FALSE)),"")</f>
        <v/>
      </c>
      <c r="G120" s="96" t="str">
        <f>IFERROR(IF(VLOOKUP($A120,'Annex 2 EHV charges'!$A:$O,11,FALSE)=0,"",VLOOKUP($A120,'Annex 2 EHV charges'!$A:$O,11,FALSE)),"")</f>
        <v/>
      </c>
      <c r="H120" s="96" t="str">
        <f>IFERROR(IF(VLOOKUP($A120,'Annex 2 EHV charges'!$A:$O,12,FALSE)=0,"",VLOOKUP($A120,'Annex 2 EHV charges'!$A:$O,12,FALSE)),"")</f>
        <v/>
      </c>
    </row>
    <row r="121" spans="1:8" ht="12.75" customHeight="1">
      <c r="A121" s="89" t="str">
        <f t="array" ref="A121">IFERROR(INDEX('Annex 2 EHV charges'!$A$11:$A$58, MATCH(0, IF(ISBLANK('Annex 2 EHV charges'!$A$11:$A$58),1, COUNTIF(A$4:$A120, 'Annex 2 EHV charges'!$A$11:$A$58)), 0)),"")</f>
        <v/>
      </c>
      <c r="B121" s="89" t="str">
        <f>IF($A121="","",VLOOKUP($A121,'Annex 2 EHV charges'!$A:$O,2,0))</f>
        <v/>
      </c>
      <c r="C121" s="90" t="str">
        <f>IF($A121="","",VLOOKUP($A121,'Annex 2 EHV charges'!$A:$O,3,0))</f>
        <v/>
      </c>
      <c r="D121" s="89" t="str">
        <f>IF($A121="","",VLOOKUP($A121,'Annex 2 EHV charges'!$A:$O,7,0))</f>
        <v/>
      </c>
      <c r="E121" s="94" t="str">
        <f>IFERROR(IF(VLOOKUP($A121,'Annex 2 EHV charges'!$A:$O,9,FALSE)=0,"",VLOOKUP($A121,'Annex 2 EHV charges'!$A:$O,9,FALSE)),"")</f>
        <v/>
      </c>
      <c r="F121" s="95" t="str">
        <f>IFERROR(IF(VLOOKUP($A121,'Annex 2 EHV charges'!$A:$O,10,FALSE)=0,"",VLOOKUP($A121,'Annex 2 EHV charges'!$A:$O,10,FALSE)),"")</f>
        <v/>
      </c>
      <c r="G121" s="96" t="str">
        <f>IFERROR(IF(VLOOKUP($A121,'Annex 2 EHV charges'!$A:$O,11,FALSE)=0,"",VLOOKUP($A121,'Annex 2 EHV charges'!$A:$O,11,FALSE)),"")</f>
        <v/>
      </c>
      <c r="H121" s="96" t="str">
        <f>IFERROR(IF(VLOOKUP($A121,'Annex 2 EHV charges'!$A:$O,12,FALSE)=0,"",VLOOKUP($A121,'Annex 2 EHV charges'!$A:$O,12,FALSE)),"")</f>
        <v/>
      </c>
    </row>
    <row r="122" spans="1:8" ht="12.75" customHeight="1">
      <c r="A122" s="89" t="str">
        <f t="array" ref="A122">IFERROR(INDEX('Annex 2 EHV charges'!$A$11:$A$58, MATCH(0, IF(ISBLANK('Annex 2 EHV charges'!$A$11:$A$58),1, COUNTIF(A$4:$A121, 'Annex 2 EHV charges'!$A$11:$A$58)), 0)),"")</f>
        <v/>
      </c>
      <c r="B122" s="89" t="str">
        <f>IF($A122="","",VLOOKUP($A122,'Annex 2 EHV charges'!$A:$O,2,0))</f>
        <v/>
      </c>
      <c r="C122" s="90" t="str">
        <f>IF($A122="","",VLOOKUP($A122,'Annex 2 EHV charges'!$A:$O,3,0))</f>
        <v/>
      </c>
      <c r="D122" s="89" t="str">
        <f>IF($A122="","",VLOOKUP($A122,'Annex 2 EHV charges'!$A:$O,7,0))</f>
        <v/>
      </c>
      <c r="E122" s="94" t="str">
        <f>IFERROR(IF(VLOOKUP($A122,'Annex 2 EHV charges'!$A:$O,9,FALSE)=0,"",VLOOKUP($A122,'Annex 2 EHV charges'!$A:$O,9,FALSE)),"")</f>
        <v/>
      </c>
      <c r="F122" s="95" t="str">
        <f>IFERROR(IF(VLOOKUP($A122,'Annex 2 EHV charges'!$A:$O,10,FALSE)=0,"",VLOOKUP($A122,'Annex 2 EHV charges'!$A:$O,10,FALSE)),"")</f>
        <v/>
      </c>
      <c r="G122" s="96" t="str">
        <f>IFERROR(IF(VLOOKUP($A122,'Annex 2 EHV charges'!$A:$O,11,FALSE)=0,"",VLOOKUP($A122,'Annex 2 EHV charges'!$A:$O,11,FALSE)),"")</f>
        <v/>
      </c>
      <c r="H122" s="96" t="str">
        <f>IFERROR(IF(VLOOKUP($A122,'Annex 2 EHV charges'!$A:$O,12,FALSE)=0,"",VLOOKUP($A122,'Annex 2 EHV charges'!$A:$O,12,FALSE)),"")</f>
        <v/>
      </c>
    </row>
    <row r="123" spans="1:8" ht="12.75" customHeight="1">
      <c r="A123" s="89" t="str">
        <f t="array" ref="A123">IFERROR(INDEX('Annex 2 EHV charges'!$A$11:$A$58, MATCH(0, IF(ISBLANK('Annex 2 EHV charges'!$A$11:$A$58),1, COUNTIF(A$4:$A122, 'Annex 2 EHV charges'!$A$11:$A$58)), 0)),"")</f>
        <v/>
      </c>
      <c r="B123" s="89" t="str">
        <f>IF($A123="","",VLOOKUP($A123,'Annex 2 EHV charges'!$A:$O,2,0))</f>
        <v/>
      </c>
      <c r="C123" s="90" t="str">
        <f>IF($A123="","",VLOOKUP($A123,'Annex 2 EHV charges'!$A:$O,3,0))</f>
        <v/>
      </c>
      <c r="D123" s="89" t="str">
        <f>IF($A123="","",VLOOKUP($A123,'Annex 2 EHV charges'!$A:$O,7,0))</f>
        <v/>
      </c>
      <c r="E123" s="94" t="str">
        <f>IFERROR(IF(VLOOKUP($A123,'Annex 2 EHV charges'!$A:$O,9,FALSE)=0,"",VLOOKUP($A123,'Annex 2 EHV charges'!$A:$O,9,FALSE)),"")</f>
        <v/>
      </c>
      <c r="F123" s="95" t="str">
        <f>IFERROR(IF(VLOOKUP($A123,'Annex 2 EHV charges'!$A:$O,10,FALSE)=0,"",VLOOKUP($A123,'Annex 2 EHV charges'!$A:$O,10,FALSE)),"")</f>
        <v/>
      </c>
      <c r="G123" s="96" t="str">
        <f>IFERROR(IF(VLOOKUP($A123,'Annex 2 EHV charges'!$A:$O,11,FALSE)=0,"",VLOOKUP($A123,'Annex 2 EHV charges'!$A:$O,11,FALSE)),"")</f>
        <v/>
      </c>
      <c r="H123" s="96" t="str">
        <f>IFERROR(IF(VLOOKUP($A123,'Annex 2 EHV charges'!$A:$O,12,FALSE)=0,"",VLOOKUP($A123,'Annex 2 EHV charges'!$A:$O,12,FALSE)),"")</f>
        <v/>
      </c>
    </row>
    <row r="124" spans="1:8" ht="12.75" customHeight="1">
      <c r="A124" s="89" t="str">
        <f t="array" ref="A124">IFERROR(INDEX('Annex 2 EHV charges'!$A$11:$A$58, MATCH(0, IF(ISBLANK('Annex 2 EHV charges'!$A$11:$A$58),1, COUNTIF(A$4:$A123, 'Annex 2 EHV charges'!$A$11:$A$58)), 0)),"")</f>
        <v/>
      </c>
      <c r="B124" s="89" t="str">
        <f>IF($A124="","",VLOOKUP($A124,'Annex 2 EHV charges'!$A:$O,2,0))</f>
        <v/>
      </c>
      <c r="C124" s="90" t="str">
        <f>IF($A124="","",VLOOKUP($A124,'Annex 2 EHV charges'!$A:$O,3,0))</f>
        <v/>
      </c>
      <c r="D124" s="89" t="str">
        <f>IF($A124="","",VLOOKUP($A124,'Annex 2 EHV charges'!$A:$O,7,0))</f>
        <v/>
      </c>
      <c r="E124" s="94" t="str">
        <f>IFERROR(IF(VLOOKUP($A124,'Annex 2 EHV charges'!$A:$O,9,FALSE)=0,"",VLOOKUP($A124,'Annex 2 EHV charges'!$A:$O,9,FALSE)),"")</f>
        <v/>
      </c>
      <c r="F124" s="95" t="str">
        <f>IFERROR(IF(VLOOKUP($A124,'Annex 2 EHV charges'!$A:$O,10,FALSE)=0,"",VLOOKUP($A124,'Annex 2 EHV charges'!$A:$O,10,FALSE)),"")</f>
        <v/>
      </c>
      <c r="G124" s="96" t="str">
        <f>IFERROR(IF(VLOOKUP($A124,'Annex 2 EHV charges'!$A:$O,11,FALSE)=0,"",VLOOKUP($A124,'Annex 2 EHV charges'!$A:$O,11,FALSE)),"")</f>
        <v/>
      </c>
      <c r="H124" s="96" t="str">
        <f>IFERROR(IF(VLOOKUP($A124,'Annex 2 EHV charges'!$A:$O,12,FALSE)=0,"",VLOOKUP($A124,'Annex 2 EHV charges'!$A:$O,12,FALSE)),"")</f>
        <v/>
      </c>
    </row>
    <row r="125" spans="1:8" ht="12.75" customHeight="1">
      <c r="A125" s="89" t="str">
        <f t="array" ref="A125">IFERROR(INDEX('Annex 2 EHV charges'!$A$11:$A$58, MATCH(0, IF(ISBLANK('Annex 2 EHV charges'!$A$11:$A$58),1, COUNTIF(A$4:$A124, 'Annex 2 EHV charges'!$A$11:$A$58)), 0)),"")</f>
        <v/>
      </c>
      <c r="B125" s="89" t="str">
        <f>IF($A125="","",VLOOKUP($A125,'Annex 2 EHV charges'!$A:$O,2,0))</f>
        <v/>
      </c>
      <c r="C125" s="90" t="str">
        <f>IF($A125="","",VLOOKUP($A125,'Annex 2 EHV charges'!$A:$O,3,0))</f>
        <v/>
      </c>
      <c r="D125" s="89" t="str">
        <f>IF($A125="","",VLOOKUP($A125,'Annex 2 EHV charges'!$A:$O,7,0))</f>
        <v/>
      </c>
      <c r="E125" s="94" t="str">
        <f>IFERROR(IF(VLOOKUP($A125,'Annex 2 EHV charges'!$A:$O,9,FALSE)=0,"",VLOOKUP($A125,'Annex 2 EHV charges'!$A:$O,9,FALSE)),"")</f>
        <v/>
      </c>
      <c r="F125" s="95" t="str">
        <f>IFERROR(IF(VLOOKUP($A125,'Annex 2 EHV charges'!$A:$O,10,FALSE)=0,"",VLOOKUP($A125,'Annex 2 EHV charges'!$A:$O,10,FALSE)),"")</f>
        <v/>
      </c>
      <c r="G125" s="96" t="str">
        <f>IFERROR(IF(VLOOKUP($A125,'Annex 2 EHV charges'!$A:$O,11,FALSE)=0,"",VLOOKUP($A125,'Annex 2 EHV charges'!$A:$O,11,FALSE)),"")</f>
        <v/>
      </c>
      <c r="H125" s="96" t="str">
        <f>IFERROR(IF(VLOOKUP($A125,'Annex 2 EHV charges'!$A:$O,12,FALSE)=0,"",VLOOKUP($A125,'Annex 2 EHV charges'!$A:$O,12,FALSE)),"")</f>
        <v/>
      </c>
    </row>
    <row r="126" spans="1:8" ht="12.75" customHeight="1">
      <c r="A126" s="89" t="str">
        <f t="array" ref="A126">IFERROR(INDEX('Annex 2 EHV charges'!$A$11:$A$58, MATCH(0, IF(ISBLANK('Annex 2 EHV charges'!$A$11:$A$58),1, COUNTIF(A$4:$A125, 'Annex 2 EHV charges'!$A$11:$A$58)), 0)),"")</f>
        <v/>
      </c>
      <c r="B126" s="89" t="str">
        <f>IF($A126="","",VLOOKUP($A126,'Annex 2 EHV charges'!$A:$O,2,0))</f>
        <v/>
      </c>
      <c r="C126" s="90" t="str">
        <f>IF($A126="","",VLOOKUP($A126,'Annex 2 EHV charges'!$A:$O,3,0))</f>
        <v/>
      </c>
      <c r="D126" s="89" t="str">
        <f>IF($A126="","",VLOOKUP($A126,'Annex 2 EHV charges'!$A:$O,7,0))</f>
        <v/>
      </c>
      <c r="E126" s="94" t="str">
        <f>IFERROR(IF(VLOOKUP($A126,'Annex 2 EHV charges'!$A:$O,9,FALSE)=0,"",VLOOKUP($A126,'Annex 2 EHV charges'!$A:$O,9,FALSE)),"")</f>
        <v/>
      </c>
      <c r="F126" s="95" t="str">
        <f>IFERROR(IF(VLOOKUP($A126,'Annex 2 EHV charges'!$A:$O,10,FALSE)=0,"",VLOOKUP($A126,'Annex 2 EHV charges'!$A:$O,10,FALSE)),"")</f>
        <v/>
      </c>
      <c r="G126" s="96" t="str">
        <f>IFERROR(IF(VLOOKUP($A126,'Annex 2 EHV charges'!$A:$O,11,FALSE)=0,"",VLOOKUP($A126,'Annex 2 EHV charges'!$A:$O,11,FALSE)),"")</f>
        <v/>
      </c>
      <c r="H126" s="96" t="str">
        <f>IFERROR(IF(VLOOKUP($A126,'Annex 2 EHV charges'!$A:$O,12,FALSE)=0,"",VLOOKUP($A126,'Annex 2 EHV charges'!$A:$O,12,FALSE)),"")</f>
        <v/>
      </c>
    </row>
    <row r="127" spans="1:8" ht="12.75" customHeight="1">
      <c r="A127" s="89" t="str">
        <f t="array" ref="A127">IFERROR(INDEX('Annex 2 EHV charges'!$A$11:$A$58, MATCH(0, IF(ISBLANK('Annex 2 EHV charges'!$A$11:$A$58),1, COUNTIF(A$4:$A126, 'Annex 2 EHV charges'!$A$11:$A$58)), 0)),"")</f>
        <v/>
      </c>
      <c r="B127" s="89" t="str">
        <f>IF($A127="","",VLOOKUP($A127,'Annex 2 EHV charges'!$A:$O,2,0))</f>
        <v/>
      </c>
      <c r="C127" s="90" t="str">
        <f>IF($A127="","",VLOOKUP($A127,'Annex 2 EHV charges'!$A:$O,3,0))</f>
        <v/>
      </c>
      <c r="D127" s="89" t="str">
        <f>IF($A127="","",VLOOKUP($A127,'Annex 2 EHV charges'!$A:$O,7,0))</f>
        <v/>
      </c>
      <c r="E127" s="94" t="str">
        <f>IFERROR(IF(VLOOKUP($A127,'Annex 2 EHV charges'!$A:$O,9,FALSE)=0,"",VLOOKUP($A127,'Annex 2 EHV charges'!$A:$O,9,FALSE)),"")</f>
        <v/>
      </c>
      <c r="F127" s="95" t="str">
        <f>IFERROR(IF(VLOOKUP($A127,'Annex 2 EHV charges'!$A:$O,10,FALSE)=0,"",VLOOKUP($A127,'Annex 2 EHV charges'!$A:$O,10,FALSE)),"")</f>
        <v/>
      </c>
      <c r="G127" s="96" t="str">
        <f>IFERROR(IF(VLOOKUP($A127,'Annex 2 EHV charges'!$A:$O,11,FALSE)=0,"",VLOOKUP($A127,'Annex 2 EHV charges'!$A:$O,11,FALSE)),"")</f>
        <v/>
      </c>
      <c r="H127" s="96" t="str">
        <f>IFERROR(IF(VLOOKUP($A127,'Annex 2 EHV charges'!$A:$O,12,FALSE)=0,"",VLOOKUP($A127,'Annex 2 EHV charges'!$A:$O,12,FALSE)),"")</f>
        <v/>
      </c>
    </row>
    <row r="128" spans="1:8" ht="12.75" customHeight="1">
      <c r="A128" s="89" t="str">
        <f t="array" ref="A128">IFERROR(INDEX('Annex 2 EHV charges'!$A$11:$A$58, MATCH(0, IF(ISBLANK('Annex 2 EHV charges'!$A$11:$A$58),1, COUNTIF(A$4:$A127, 'Annex 2 EHV charges'!$A$11:$A$58)), 0)),"")</f>
        <v/>
      </c>
      <c r="B128" s="89" t="str">
        <f>IF($A128="","",VLOOKUP($A128,'Annex 2 EHV charges'!$A:$O,2,0))</f>
        <v/>
      </c>
      <c r="C128" s="90" t="str">
        <f>IF($A128="","",VLOOKUP($A128,'Annex 2 EHV charges'!$A:$O,3,0))</f>
        <v/>
      </c>
      <c r="D128" s="89" t="str">
        <f>IF($A128="","",VLOOKUP($A128,'Annex 2 EHV charges'!$A:$O,7,0))</f>
        <v/>
      </c>
      <c r="E128" s="94" t="str">
        <f>IFERROR(IF(VLOOKUP($A128,'Annex 2 EHV charges'!$A:$O,9,FALSE)=0,"",VLOOKUP($A128,'Annex 2 EHV charges'!$A:$O,9,FALSE)),"")</f>
        <v/>
      </c>
      <c r="F128" s="95" t="str">
        <f>IFERROR(IF(VLOOKUP($A128,'Annex 2 EHV charges'!$A:$O,10,FALSE)=0,"",VLOOKUP($A128,'Annex 2 EHV charges'!$A:$O,10,FALSE)),"")</f>
        <v/>
      </c>
      <c r="G128" s="96" t="str">
        <f>IFERROR(IF(VLOOKUP($A128,'Annex 2 EHV charges'!$A:$O,11,FALSE)=0,"",VLOOKUP($A128,'Annex 2 EHV charges'!$A:$O,11,FALSE)),"")</f>
        <v/>
      </c>
      <c r="H128" s="96" t="str">
        <f>IFERROR(IF(VLOOKUP($A128,'Annex 2 EHV charges'!$A:$O,12,FALSE)=0,"",VLOOKUP($A128,'Annex 2 EHV charges'!$A:$O,12,FALSE)),"")</f>
        <v/>
      </c>
    </row>
    <row r="129" spans="1:8" ht="12.75" customHeight="1">
      <c r="A129" s="89" t="str">
        <f t="array" ref="A129">IFERROR(INDEX('Annex 2 EHV charges'!$A$11:$A$58, MATCH(0, IF(ISBLANK('Annex 2 EHV charges'!$A$11:$A$58),1, COUNTIF(A$4:$A128, 'Annex 2 EHV charges'!$A$11:$A$58)), 0)),"")</f>
        <v/>
      </c>
      <c r="B129" s="89" t="str">
        <f>IF($A129="","",VLOOKUP($A129,'Annex 2 EHV charges'!$A:$O,2,0))</f>
        <v/>
      </c>
      <c r="C129" s="90" t="str">
        <f>IF($A129="","",VLOOKUP($A129,'Annex 2 EHV charges'!$A:$O,3,0))</f>
        <v/>
      </c>
      <c r="D129" s="89" t="str">
        <f>IF($A129="","",VLOOKUP($A129,'Annex 2 EHV charges'!$A:$O,7,0))</f>
        <v/>
      </c>
      <c r="E129" s="94" t="str">
        <f>IFERROR(IF(VLOOKUP($A129,'Annex 2 EHV charges'!$A:$O,9,FALSE)=0,"",VLOOKUP($A129,'Annex 2 EHV charges'!$A:$O,9,FALSE)),"")</f>
        <v/>
      </c>
      <c r="F129" s="95" t="str">
        <f>IFERROR(IF(VLOOKUP($A129,'Annex 2 EHV charges'!$A:$O,10,FALSE)=0,"",VLOOKUP($A129,'Annex 2 EHV charges'!$A:$O,10,FALSE)),"")</f>
        <v/>
      </c>
      <c r="G129" s="96" t="str">
        <f>IFERROR(IF(VLOOKUP($A129,'Annex 2 EHV charges'!$A:$O,11,FALSE)=0,"",VLOOKUP($A129,'Annex 2 EHV charges'!$A:$O,11,FALSE)),"")</f>
        <v/>
      </c>
      <c r="H129" s="96" t="str">
        <f>IFERROR(IF(VLOOKUP($A129,'Annex 2 EHV charges'!$A:$O,12,FALSE)=0,"",VLOOKUP($A129,'Annex 2 EHV charges'!$A:$O,12,FALSE)),"")</f>
        <v/>
      </c>
    </row>
    <row r="130" spans="1:8" ht="12.75" customHeight="1">
      <c r="A130" s="89" t="str">
        <f t="array" ref="A130">IFERROR(INDEX('Annex 2 EHV charges'!$A$11:$A$58, MATCH(0, IF(ISBLANK('Annex 2 EHV charges'!$A$11:$A$58),1, COUNTIF(A$4:$A129, 'Annex 2 EHV charges'!$A$11:$A$58)), 0)),"")</f>
        <v/>
      </c>
      <c r="B130" s="89" t="str">
        <f>IF($A130="","",VLOOKUP($A130,'Annex 2 EHV charges'!$A:$O,2,0))</f>
        <v/>
      </c>
      <c r="C130" s="90" t="str">
        <f>IF($A130="","",VLOOKUP($A130,'Annex 2 EHV charges'!$A:$O,3,0))</f>
        <v/>
      </c>
      <c r="D130" s="89" t="str">
        <f>IF($A130="","",VLOOKUP($A130,'Annex 2 EHV charges'!$A:$O,7,0))</f>
        <v/>
      </c>
      <c r="E130" s="94" t="str">
        <f>IFERROR(IF(VLOOKUP($A130,'Annex 2 EHV charges'!$A:$O,9,FALSE)=0,"",VLOOKUP($A130,'Annex 2 EHV charges'!$A:$O,9,FALSE)),"")</f>
        <v/>
      </c>
      <c r="F130" s="95" t="str">
        <f>IFERROR(IF(VLOOKUP($A130,'Annex 2 EHV charges'!$A:$O,10,FALSE)=0,"",VLOOKUP($A130,'Annex 2 EHV charges'!$A:$O,10,FALSE)),"")</f>
        <v/>
      </c>
      <c r="G130" s="96" t="str">
        <f>IFERROR(IF(VLOOKUP($A130,'Annex 2 EHV charges'!$A:$O,11,FALSE)=0,"",VLOOKUP($A130,'Annex 2 EHV charges'!$A:$O,11,FALSE)),"")</f>
        <v/>
      </c>
      <c r="H130" s="96" t="str">
        <f>IFERROR(IF(VLOOKUP($A130,'Annex 2 EHV charges'!$A:$O,12,FALSE)=0,"",VLOOKUP($A130,'Annex 2 EHV charges'!$A:$O,12,FALSE)),"")</f>
        <v/>
      </c>
    </row>
    <row r="131" spans="1:8" ht="12.75" customHeight="1">
      <c r="A131" s="89" t="str">
        <f t="array" ref="A131">IFERROR(INDEX('Annex 2 EHV charges'!$A$11:$A$58, MATCH(0, IF(ISBLANK('Annex 2 EHV charges'!$A$11:$A$58),1, COUNTIF(A$4:$A130, 'Annex 2 EHV charges'!$A$11:$A$58)), 0)),"")</f>
        <v/>
      </c>
      <c r="B131" s="89" t="str">
        <f>IF($A131="","",VLOOKUP($A131,'Annex 2 EHV charges'!$A:$O,2,0))</f>
        <v/>
      </c>
      <c r="C131" s="90" t="str">
        <f>IF($A131="","",VLOOKUP($A131,'Annex 2 EHV charges'!$A:$O,3,0))</f>
        <v/>
      </c>
      <c r="D131" s="89" t="str">
        <f>IF($A131="","",VLOOKUP($A131,'Annex 2 EHV charges'!$A:$O,7,0))</f>
        <v/>
      </c>
      <c r="E131" s="94" t="str">
        <f>IFERROR(IF(VLOOKUP($A131,'Annex 2 EHV charges'!$A:$O,9,FALSE)=0,"",VLOOKUP($A131,'Annex 2 EHV charges'!$A:$O,9,FALSE)),"")</f>
        <v/>
      </c>
      <c r="F131" s="95" t="str">
        <f>IFERROR(IF(VLOOKUP($A131,'Annex 2 EHV charges'!$A:$O,10,FALSE)=0,"",VLOOKUP($A131,'Annex 2 EHV charges'!$A:$O,10,FALSE)),"")</f>
        <v/>
      </c>
      <c r="G131" s="96" t="str">
        <f>IFERROR(IF(VLOOKUP($A131,'Annex 2 EHV charges'!$A:$O,11,FALSE)=0,"",VLOOKUP($A131,'Annex 2 EHV charges'!$A:$O,11,FALSE)),"")</f>
        <v/>
      </c>
      <c r="H131" s="96" t="str">
        <f>IFERROR(IF(VLOOKUP($A131,'Annex 2 EHV charges'!$A:$O,12,FALSE)=0,"",VLOOKUP($A131,'Annex 2 EHV charges'!$A:$O,12,FALSE)),"")</f>
        <v/>
      </c>
    </row>
    <row r="132" spans="1:8" ht="12.75" customHeight="1">
      <c r="A132" s="89" t="str">
        <f t="array" ref="A132">IFERROR(INDEX('Annex 2 EHV charges'!$A$11:$A$58, MATCH(0, IF(ISBLANK('Annex 2 EHV charges'!$A$11:$A$58),1, COUNTIF(A$4:$A131, 'Annex 2 EHV charges'!$A$11:$A$58)), 0)),"")</f>
        <v/>
      </c>
      <c r="B132" s="89" t="str">
        <f>IF($A132="","",VLOOKUP($A132,'Annex 2 EHV charges'!$A:$O,2,0))</f>
        <v/>
      </c>
      <c r="C132" s="90" t="str">
        <f>IF($A132="","",VLOOKUP($A132,'Annex 2 EHV charges'!$A:$O,3,0))</f>
        <v/>
      </c>
      <c r="D132" s="89" t="str">
        <f>IF($A132="","",VLOOKUP($A132,'Annex 2 EHV charges'!$A:$O,7,0))</f>
        <v/>
      </c>
      <c r="E132" s="94" t="str">
        <f>IFERROR(IF(VLOOKUP($A132,'Annex 2 EHV charges'!$A:$O,9,FALSE)=0,"",VLOOKUP($A132,'Annex 2 EHV charges'!$A:$O,9,FALSE)),"")</f>
        <v/>
      </c>
      <c r="F132" s="95" t="str">
        <f>IFERROR(IF(VLOOKUP($A132,'Annex 2 EHV charges'!$A:$O,10,FALSE)=0,"",VLOOKUP($A132,'Annex 2 EHV charges'!$A:$O,10,FALSE)),"")</f>
        <v/>
      </c>
      <c r="G132" s="96" t="str">
        <f>IFERROR(IF(VLOOKUP($A132,'Annex 2 EHV charges'!$A:$O,11,FALSE)=0,"",VLOOKUP($A132,'Annex 2 EHV charges'!$A:$O,11,FALSE)),"")</f>
        <v/>
      </c>
      <c r="H132" s="96" t="str">
        <f>IFERROR(IF(VLOOKUP($A132,'Annex 2 EHV charges'!$A:$O,12,FALSE)=0,"",VLOOKUP($A132,'Annex 2 EHV charges'!$A:$O,12,FALSE)),"")</f>
        <v/>
      </c>
    </row>
    <row r="133" spans="1:8" ht="12.75" customHeight="1">
      <c r="A133" s="89" t="str">
        <f t="array" ref="A133">IFERROR(INDEX('Annex 2 EHV charges'!$A$11:$A$58, MATCH(0, IF(ISBLANK('Annex 2 EHV charges'!$A$11:$A$58),1, COUNTIF(A$4:$A132, 'Annex 2 EHV charges'!$A$11:$A$58)), 0)),"")</f>
        <v/>
      </c>
      <c r="B133" s="89" t="str">
        <f>IF($A133="","",VLOOKUP($A133,'Annex 2 EHV charges'!$A:$O,2,0))</f>
        <v/>
      </c>
      <c r="C133" s="90" t="str">
        <f>IF($A133="","",VLOOKUP($A133,'Annex 2 EHV charges'!$A:$O,3,0))</f>
        <v/>
      </c>
      <c r="D133" s="89" t="str">
        <f>IF($A133="","",VLOOKUP($A133,'Annex 2 EHV charges'!$A:$O,7,0))</f>
        <v/>
      </c>
      <c r="E133" s="94" t="str">
        <f>IFERROR(IF(VLOOKUP($A133,'Annex 2 EHV charges'!$A:$O,9,FALSE)=0,"",VLOOKUP($A133,'Annex 2 EHV charges'!$A:$O,9,FALSE)),"")</f>
        <v/>
      </c>
      <c r="F133" s="95" t="str">
        <f>IFERROR(IF(VLOOKUP($A133,'Annex 2 EHV charges'!$A:$O,10,FALSE)=0,"",VLOOKUP($A133,'Annex 2 EHV charges'!$A:$O,10,FALSE)),"")</f>
        <v/>
      </c>
      <c r="G133" s="96" t="str">
        <f>IFERROR(IF(VLOOKUP($A133,'Annex 2 EHV charges'!$A:$O,11,FALSE)=0,"",VLOOKUP($A133,'Annex 2 EHV charges'!$A:$O,11,FALSE)),"")</f>
        <v/>
      </c>
      <c r="H133" s="96" t="str">
        <f>IFERROR(IF(VLOOKUP($A133,'Annex 2 EHV charges'!$A:$O,12,FALSE)=0,"",VLOOKUP($A133,'Annex 2 EHV charges'!$A:$O,12,FALSE)),"")</f>
        <v/>
      </c>
    </row>
    <row r="134" spans="1:8" ht="12.75" customHeight="1">
      <c r="A134" s="89" t="str">
        <f t="array" ref="A134">IFERROR(INDEX('Annex 2 EHV charges'!$A$11:$A$58, MATCH(0, IF(ISBLANK('Annex 2 EHV charges'!$A$11:$A$58),1, COUNTIF(A$4:$A133, 'Annex 2 EHV charges'!$A$11:$A$58)), 0)),"")</f>
        <v/>
      </c>
      <c r="B134" s="89" t="str">
        <f>IF($A134="","",VLOOKUP($A134,'Annex 2 EHV charges'!$A:$O,2,0))</f>
        <v/>
      </c>
      <c r="C134" s="90" t="str">
        <f>IF($A134="","",VLOOKUP($A134,'Annex 2 EHV charges'!$A:$O,3,0))</f>
        <v/>
      </c>
      <c r="D134" s="89" t="str">
        <f>IF($A134="","",VLOOKUP($A134,'Annex 2 EHV charges'!$A:$O,7,0))</f>
        <v/>
      </c>
      <c r="E134" s="94" t="str">
        <f>IFERROR(IF(VLOOKUP($A134,'Annex 2 EHV charges'!$A:$O,9,FALSE)=0,"",VLOOKUP($A134,'Annex 2 EHV charges'!$A:$O,9,FALSE)),"")</f>
        <v/>
      </c>
      <c r="F134" s="95" t="str">
        <f>IFERROR(IF(VLOOKUP($A134,'Annex 2 EHV charges'!$A:$O,10,FALSE)=0,"",VLOOKUP($A134,'Annex 2 EHV charges'!$A:$O,10,FALSE)),"")</f>
        <v/>
      </c>
      <c r="G134" s="96" t="str">
        <f>IFERROR(IF(VLOOKUP($A134,'Annex 2 EHV charges'!$A:$O,11,FALSE)=0,"",VLOOKUP($A134,'Annex 2 EHV charges'!$A:$O,11,FALSE)),"")</f>
        <v/>
      </c>
      <c r="H134" s="96" t="str">
        <f>IFERROR(IF(VLOOKUP($A134,'Annex 2 EHV charges'!$A:$O,12,FALSE)=0,"",VLOOKUP($A134,'Annex 2 EHV charges'!$A:$O,12,FALSE)),"")</f>
        <v/>
      </c>
    </row>
    <row r="135" spans="1:8" ht="12.75" customHeight="1">
      <c r="A135" s="89" t="str">
        <f t="array" ref="A135">IFERROR(INDEX('Annex 2 EHV charges'!$A$11:$A$58, MATCH(0, IF(ISBLANK('Annex 2 EHV charges'!$A$11:$A$58),1, COUNTIF(A$4:$A134, 'Annex 2 EHV charges'!$A$11:$A$58)), 0)),"")</f>
        <v/>
      </c>
      <c r="B135" s="89" t="str">
        <f>IF($A135="","",VLOOKUP($A135,'Annex 2 EHV charges'!$A:$O,2,0))</f>
        <v/>
      </c>
      <c r="C135" s="90" t="str">
        <f>IF($A135="","",VLOOKUP($A135,'Annex 2 EHV charges'!$A:$O,3,0))</f>
        <v/>
      </c>
      <c r="D135" s="89" t="str">
        <f>IF($A135="","",VLOOKUP($A135,'Annex 2 EHV charges'!$A:$O,7,0))</f>
        <v/>
      </c>
      <c r="E135" s="94" t="str">
        <f>IFERROR(IF(VLOOKUP($A135,'Annex 2 EHV charges'!$A:$O,9,FALSE)=0,"",VLOOKUP($A135,'Annex 2 EHV charges'!$A:$O,9,FALSE)),"")</f>
        <v/>
      </c>
      <c r="F135" s="95" t="str">
        <f>IFERROR(IF(VLOOKUP($A135,'Annex 2 EHV charges'!$A:$O,10,FALSE)=0,"",VLOOKUP($A135,'Annex 2 EHV charges'!$A:$O,10,FALSE)),"")</f>
        <v/>
      </c>
      <c r="G135" s="96" t="str">
        <f>IFERROR(IF(VLOOKUP($A135,'Annex 2 EHV charges'!$A:$O,11,FALSE)=0,"",VLOOKUP($A135,'Annex 2 EHV charges'!$A:$O,11,FALSE)),"")</f>
        <v/>
      </c>
      <c r="H135" s="96" t="str">
        <f>IFERROR(IF(VLOOKUP($A135,'Annex 2 EHV charges'!$A:$O,12,FALSE)=0,"",VLOOKUP($A135,'Annex 2 EHV charges'!$A:$O,12,FALSE)),"")</f>
        <v/>
      </c>
    </row>
    <row r="136" spans="1:8" ht="12.75" customHeight="1">
      <c r="A136" s="89" t="str">
        <f t="array" ref="A136">IFERROR(INDEX('Annex 2 EHV charges'!$A$11:$A$58, MATCH(0, IF(ISBLANK('Annex 2 EHV charges'!$A$11:$A$58),1, COUNTIF(A$4:$A135, 'Annex 2 EHV charges'!$A$11:$A$58)), 0)),"")</f>
        <v/>
      </c>
      <c r="B136" s="89" t="str">
        <f>IF($A136="","",VLOOKUP($A136,'Annex 2 EHV charges'!$A:$O,2,0))</f>
        <v/>
      </c>
      <c r="C136" s="90" t="str">
        <f>IF($A136="","",VLOOKUP($A136,'Annex 2 EHV charges'!$A:$O,3,0))</f>
        <v/>
      </c>
      <c r="D136" s="89" t="str">
        <f>IF($A136="","",VLOOKUP($A136,'Annex 2 EHV charges'!$A:$O,7,0))</f>
        <v/>
      </c>
      <c r="E136" s="94" t="str">
        <f>IFERROR(IF(VLOOKUP($A136,'Annex 2 EHV charges'!$A:$O,9,FALSE)=0,"",VLOOKUP($A136,'Annex 2 EHV charges'!$A:$O,9,FALSE)),"")</f>
        <v/>
      </c>
      <c r="F136" s="95" t="str">
        <f>IFERROR(IF(VLOOKUP($A136,'Annex 2 EHV charges'!$A:$O,10,FALSE)=0,"",VLOOKUP($A136,'Annex 2 EHV charges'!$A:$O,10,FALSE)),"")</f>
        <v/>
      </c>
      <c r="G136" s="96" t="str">
        <f>IFERROR(IF(VLOOKUP($A136,'Annex 2 EHV charges'!$A:$O,11,FALSE)=0,"",VLOOKUP($A136,'Annex 2 EHV charges'!$A:$O,11,FALSE)),"")</f>
        <v/>
      </c>
      <c r="H136" s="96" t="str">
        <f>IFERROR(IF(VLOOKUP($A136,'Annex 2 EHV charges'!$A:$O,12,FALSE)=0,"",VLOOKUP($A136,'Annex 2 EHV charges'!$A:$O,12,FALSE)),"")</f>
        <v/>
      </c>
    </row>
    <row r="137" spans="1:8" ht="12.75" customHeight="1">
      <c r="A137" s="89" t="str">
        <f t="array" ref="A137">IFERROR(INDEX('Annex 2 EHV charges'!$A$11:$A$58, MATCH(0, IF(ISBLANK('Annex 2 EHV charges'!$A$11:$A$58),1, COUNTIF(A$4:$A136, 'Annex 2 EHV charges'!$A$11:$A$58)), 0)),"")</f>
        <v/>
      </c>
      <c r="B137" s="89" t="str">
        <f>IF($A137="","",VLOOKUP($A137,'Annex 2 EHV charges'!$A:$O,2,0))</f>
        <v/>
      </c>
      <c r="C137" s="90" t="str">
        <f>IF($A137="","",VLOOKUP($A137,'Annex 2 EHV charges'!$A:$O,3,0))</f>
        <v/>
      </c>
      <c r="D137" s="89" t="str">
        <f>IF($A137="","",VLOOKUP($A137,'Annex 2 EHV charges'!$A:$O,7,0))</f>
        <v/>
      </c>
      <c r="E137" s="94" t="str">
        <f>IFERROR(IF(VLOOKUP($A137,'Annex 2 EHV charges'!$A:$O,9,FALSE)=0,"",VLOOKUP($A137,'Annex 2 EHV charges'!$A:$O,9,FALSE)),"")</f>
        <v/>
      </c>
      <c r="F137" s="95" t="str">
        <f>IFERROR(IF(VLOOKUP($A137,'Annex 2 EHV charges'!$A:$O,10,FALSE)=0,"",VLOOKUP($A137,'Annex 2 EHV charges'!$A:$O,10,FALSE)),"")</f>
        <v/>
      </c>
      <c r="G137" s="96" t="str">
        <f>IFERROR(IF(VLOOKUP($A137,'Annex 2 EHV charges'!$A:$O,11,FALSE)=0,"",VLOOKUP($A137,'Annex 2 EHV charges'!$A:$O,11,FALSE)),"")</f>
        <v/>
      </c>
      <c r="H137" s="96" t="str">
        <f>IFERROR(IF(VLOOKUP($A137,'Annex 2 EHV charges'!$A:$O,12,FALSE)=0,"",VLOOKUP($A137,'Annex 2 EHV charges'!$A:$O,12,FALSE)),"")</f>
        <v/>
      </c>
    </row>
    <row r="138" spans="1:8" ht="12.75" customHeight="1">
      <c r="A138" s="89" t="str">
        <f t="array" ref="A138">IFERROR(INDEX('Annex 2 EHV charges'!$A$11:$A$58, MATCH(0, IF(ISBLANK('Annex 2 EHV charges'!$A$11:$A$58),1, COUNTIF(A$4:$A137, 'Annex 2 EHV charges'!$A$11:$A$58)), 0)),"")</f>
        <v/>
      </c>
      <c r="B138" s="89" t="str">
        <f>IF($A138="","",VLOOKUP($A138,'Annex 2 EHV charges'!$A:$O,2,0))</f>
        <v/>
      </c>
      <c r="C138" s="90" t="str">
        <f>IF($A138="","",VLOOKUP($A138,'Annex 2 EHV charges'!$A:$O,3,0))</f>
        <v/>
      </c>
      <c r="D138" s="89" t="str">
        <f>IF($A138="","",VLOOKUP($A138,'Annex 2 EHV charges'!$A:$O,7,0))</f>
        <v/>
      </c>
      <c r="E138" s="94" t="str">
        <f>IFERROR(IF(VLOOKUP($A138,'Annex 2 EHV charges'!$A:$O,9,FALSE)=0,"",VLOOKUP($A138,'Annex 2 EHV charges'!$A:$O,9,FALSE)),"")</f>
        <v/>
      </c>
      <c r="F138" s="95" t="str">
        <f>IFERROR(IF(VLOOKUP($A138,'Annex 2 EHV charges'!$A:$O,10,FALSE)=0,"",VLOOKUP($A138,'Annex 2 EHV charges'!$A:$O,10,FALSE)),"")</f>
        <v/>
      </c>
      <c r="G138" s="96" t="str">
        <f>IFERROR(IF(VLOOKUP($A138,'Annex 2 EHV charges'!$A:$O,11,FALSE)=0,"",VLOOKUP($A138,'Annex 2 EHV charges'!$A:$O,11,FALSE)),"")</f>
        <v/>
      </c>
      <c r="H138" s="96" t="str">
        <f>IFERROR(IF(VLOOKUP($A138,'Annex 2 EHV charges'!$A:$O,12,FALSE)=0,"",VLOOKUP($A138,'Annex 2 EHV charges'!$A:$O,12,FALSE)),"")</f>
        <v/>
      </c>
    </row>
    <row r="139" spans="1:8" ht="12.75" customHeight="1">
      <c r="A139" s="89" t="str">
        <f t="array" ref="A139">IFERROR(INDEX('Annex 2 EHV charges'!$A$11:$A$58, MATCH(0, IF(ISBLANK('Annex 2 EHV charges'!$A$11:$A$58),1, COUNTIF(A$4:$A138, 'Annex 2 EHV charges'!$A$11:$A$58)), 0)),"")</f>
        <v/>
      </c>
      <c r="B139" s="89" t="str">
        <f>IF($A139="","",VLOOKUP($A139,'Annex 2 EHV charges'!$A:$O,2,0))</f>
        <v/>
      </c>
      <c r="C139" s="90" t="str">
        <f>IF($A139="","",VLOOKUP($A139,'Annex 2 EHV charges'!$A:$O,3,0))</f>
        <v/>
      </c>
      <c r="D139" s="89" t="str">
        <f>IF($A139="","",VLOOKUP($A139,'Annex 2 EHV charges'!$A:$O,7,0))</f>
        <v/>
      </c>
      <c r="E139" s="94" t="str">
        <f>IFERROR(IF(VLOOKUP($A139,'Annex 2 EHV charges'!$A:$O,9,FALSE)=0,"",VLOOKUP($A139,'Annex 2 EHV charges'!$A:$O,9,FALSE)),"")</f>
        <v/>
      </c>
      <c r="F139" s="95" t="str">
        <f>IFERROR(IF(VLOOKUP($A139,'Annex 2 EHV charges'!$A:$O,10,FALSE)=0,"",VLOOKUP($A139,'Annex 2 EHV charges'!$A:$O,10,FALSE)),"")</f>
        <v/>
      </c>
      <c r="G139" s="96" t="str">
        <f>IFERROR(IF(VLOOKUP($A139,'Annex 2 EHV charges'!$A:$O,11,FALSE)=0,"",VLOOKUP($A139,'Annex 2 EHV charges'!$A:$O,11,FALSE)),"")</f>
        <v/>
      </c>
      <c r="H139" s="96" t="str">
        <f>IFERROR(IF(VLOOKUP($A139,'Annex 2 EHV charges'!$A:$O,12,FALSE)=0,"",VLOOKUP($A139,'Annex 2 EHV charges'!$A:$O,12,FALSE)),"")</f>
        <v/>
      </c>
    </row>
    <row r="140" spans="1:8" ht="12.75" customHeight="1">
      <c r="A140" s="89" t="str">
        <f t="array" ref="A140">IFERROR(INDEX('Annex 2 EHV charges'!$A$11:$A$58, MATCH(0, IF(ISBLANK('Annex 2 EHV charges'!$A$11:$A$58),1, COUNTIF(A$4:$A139, 'Annex 2 EHV charges'!$A$11:$A$58)), 0)),"")</f>
        <v/>
      </c>
      <c r="B140" s="89" t="str">
        <f>IF($A140="","",VLOOKUP($A140,'Annex 2 EHV charges'!$A:$O,2,0))</f>
        <v/>
      </c>
      <c r="C140" s="90" t="str">
        <f>IF($A140="","",VLOOKUP($A140,'Annex 2 EHV charges'!$A:$O,3,0))</f>
        <v/>
      </c>
      <c r="D140" s="89" t="str">
        <f>IF($A140="","",VLOOKUP($A140,'Annex 2 EHV charges'!$A:$O,7,0))</f>
        <v/>
      </c>
      <c r="E140" s="94" t="str">
        <f>IFERROR(IF(VLOOKUP($A140,'Annex 2 EHV charges'!$A:$O,9,FALSE)=0,"",VLOOKUP($A140,'Annex 2 EHV charges'!$A:$O,9,FALSE)),"")</f>
        <v/>
      </c>
      <c r="F140" s="95" t="str">
        <f>IFERROR(IF(VLOOKUP($A140,'Annex 2 EHV charges'!$A:$O,10,FALSE)=0,"",VLOOKUP($A140,'Annex 2 EHV charges'!$A:$O,10,FALSE)),"")</f>
        <v/>
      </c>
      <c r="G140" s="96" t="str">
        <f>IFERROR(IF(VLOOKUP($A140,'Annex 2 EHV charges'!$A:$O,11,FALSE)=0,"",VLOOKUP($A140,'Annex 2 EHV charges'!$A:$O,11,FALSE)),"")</f>
        <v/>
      </c>
      <c r="H140" s="96" t="str">
        <f>IFERROR(IF(VLOOKUP($A140,'Annex 2 EHV charges'!$A:$O,12,FALSE)=0,"",VLOOKUP($A140,'Annex 2 EHV charges'!$A:$O,12,FALSE)),"")</f>
        <v/>
      </c>
    </row>
    <row r="141" spans="1:8" ht="12.75" customHeight="1">
      <c r="A141" s="89" t="str">
        <f t="array" ref="A141">IFERROR(INDEX('Annex 2 EHV charges'!$A$11:$A$58, MATCH(0, IF(ISBLANK('Annex 2 EHV charges'!$A$11:$A$58),1, COUNTIF(A$4:$A140, 'Annex 2 EHV charges'!$A$11:$A$58)), 0)),"")</f>
        <v/>
      </c>
      <c r="B141" s="89" t="str">
        <f>IF($A141="","",VLOOKUP($A141,'Annex 2 EHV charges'!$A:$O,2,0))</f>
        <v/>
      </c>
      <c r="C141" s="90" t="str">
        <f>IF($A141="","",VLOOKUP($A141,'Annex 2 EHV charges'!$A:$O,3,0))</f>
        <v/>
      </c>
      <c r="D141" s="89" t="str">
        <f>IF($A141="","",VLOOKUP($A141,'Annex 2 EHV charges'!$A:$O,7,0))</f>
        <v/>
      </c>
      <c r="E141" s="94" t="str">
        <f>IFERROR(IF(VLOOKUP($A141,'Annex 2 EHV charges'!$A:$O,9,FALSE)=0,"",VLOOKUP($A141,'Annex 2 EHV charges'!$A:$O,9,FALSE)),"")</f>
        <v/>
      </c>
      <c r="F141" s="95" t="str">
        <f>IFERROR(IF(VLOOKUP($A141,'Annex 2 EHV charges'!$A:$O,10,FALSE)=0,"",VLOOKUP($A141,'Annex 2 EHV charges'!$A:$O,10,FALSE)),"")</f>
        <v/>
      </c>
      <c r="G141" s="96" t="str">
        <f>IFERROR(IF(VLOOKUP($A141,'Annex 2 EHV charges'!$A:$O,11,FALSE)=0,"",VLOOKUP($A141,'Annex 2 EHV charges'!$A:$O,11,FALSE)),"")</f>
        <v/>
      </c>
      <c r="H141" s="96" t="str">
        <f>IFERROR(IF(VLOOKUP($A141,'Annex 2 EHV charges'!$A:$O,12,FALSE)=0,"",VLOOKUP($A141,'Annex 2 EHV charges'!$A:$O,12,FALSE)),"")</f>
        <v/>
      </c>
    </row>
    <row r="142" spans="1:8" ht="12.75" customHeight="1">
      <c r="A142" s="89" t="str">
        <f t="array" ref="A142">IFERROR(INDEX('Annex 2 EHV charges'!$A$11:$A$58, MATCH(0, IF(ISBLANK('Annex 2 EHV charges'!$A$11:$A$58),1, COUNTIF(A$4:$A141, 'Annex 2 EHV charges'!$A$11:$A$58)), 0)),"")</f>
        <v/>
      </c>
      <c r="B142" s="89" t="str">
        <f>IF($A142="","",VLOOKUP($A142,'Annex 2 EHV charges'!$A:$O,2,0))</f>
        <v/>
      </c>
      <c r="C142" s="90" t="str">
        <f>IF($A142="","",VLOOKUP($A142,'Annex 2 EHV charges'!$A:$O,3,0))</f>
        <v/>
      </c>
      <c r="D142" s="89" t="str">
        <f>IF($A142="","",VLOOKUP($A142,'Annex 2 EHV charges'!$A:$O,7,0))</f>
        <v/>
      </c>
      <c r="E142" s="94" t="str">
        <f>IFERROR(IF(VLOOKUP($A142,'Annex 2 EHV charges'!$A:$O,9,FALSE)=0,"",VLOOKUP($A142,'Annex 2 EHV charges'!$A:$O,9,FALSE)),"")</f>
        <v/>
      </c>
      <c r="F142" s="95" t="str">
        <f>IFERROR(IF(VLOOKUP($A142,'Annex 2 EHV charges'!$A:$O,10,FALSE)=0,"",VLOOKUP($A142,'Annex 2 EHV charges'!$A:$O,10,FALSE)),"")</f>
        <v/>
      </c>
      <c r="G142" s="96" t="str">
        <f>IFERROR(IF(VLOOKUP($A142,'Annex 2 EHV charges'!$A:$O,11,FALSE)=0,"",VLOOKUP($A142,'Annex 2 EHV charges'!$A:$O,11,FALSE)),"")</f>
        <v/>
      </c>
      <c r="H142" s="96" t="str">
        <f>IFERROR(IF(VLOOKUP($A142,'Annex 2 EHV charges'!$A:$O,12,FALSE)=0,"",VLOOKUP($A142,'Annex 2 EHV charges'!$A:$O,12,FALSE)),"")</f>
        <v/>
      </c>
    </row>
    <row r="143" spans="1:8" ht="12.75" customHeight="1">
      <c r="A143" s="89" t="str">
        <f t="array" ref="A143">IFERROR(INDEX('Annex 2 EHV charges'!$A$11:$A$58, MATCH(0, IF(ISBLANK('Annex 2 EHV charges'!$A$11:$A$58),1, COUNTIF(A$4:$A142, 'Annex 2 EHV charges'!$A$11:$A$58)), 0)),"")</f>
        <v/>
      </c>
      <c r="B143" s="89" t="str">
        <f>IF($A143="","",VLOOKUP($A143,'Annex 2 EHV charges'!$A:$O,2,0))</f>
        <v/>
      </c>
      <c r="C143" s="90" t="str">
        <f>IF($A143="","",VLOOKUP($A143,'Annex 2 EHV charges'!$A:$O,3,0))</f>
        <v/>
      </c>
      <c r="D143" s="89" t="str">
        <f>IF($A143="","",VLOOKUP($A143,'Annex 2 EHV charges'!$A:$O,7,0))</f>
        <v/>
      </c>
      <c r="E143" s="94" t="str">
        <f>IFERROR(IF(VLOOKUP($A143,'Annex 2 EHV charges'!$A:$O,9,FALSE)=0,"",VLOOKUP($A143,'Annex 2 EHV charges'!$A:$O,9,FALSE)),"")</f>
        <v/>
      </c>
      <c r="F143" s="95" t="str">
        <f>IFERROR(IF(VLOOKUP($A143,'Annex 2 EHV charges'!$A:$O,10,FALSE)=0,"",VLOOKUP($A143,'Annex 2 EHV charges'!$A:$O,10,FALSE)),"")</f>
        <v/>
      </c>
      <c r="G143" s="96" t="str">
        <f>IFERROR(IF(VLOOKUP($A143,'Annex 2 EHV charges'!$A:$O,11,FALSE)=0,"",VLOOKUP($A143,'Annex 2 EHV charges'!$A:$O,11,FALSE)),"")</f>
        <v/>
      </c>
      <c r="H143" s="96" t="str">
        <f>IFERROR(IF(VLOOKUP($A143,'Annex 2 EHV charges'!$A:$O,12,FALSE)=0,"",VLOOKUP($A143,'Annex 2 EHV charges'!$A:$O,12,FALSE)),"")</f>
        <v/>
      </c>
    </row>
    <row r="144" spans="1:8">
      <c r="A144" s="89" t="str">
        <f t="array" ref="A144">IFERROR(INDEX('Annex 2 EHV charges'!$A$11:$A$58, MATCH(0, IF(ISBLANK('Annex 2 EHV charges'!$A$11:$A$58),1, COUNTIF(A$4:$A143, 'Annex 2 EHV charges'!$A$11:$A$58)), 0)),"")</f>
        <v/>
      </c>
      <c r="B144" s="89" t="str">
        <f>IF($A144="","",VLOOKUP($A144,'Annex 2 EHV charges'!$A:$O,2,0))</f>
        <v/>
      </c>
      <c r="C144" s="90" t="str">
        <f>IF($A144="","",VLOOKUP($A144,'Annex 2 EHV charges'!$A:$O,3,0))</f>
        <v/>
      </c>
      <c r="D144" s="89" t="str">
        <f>IF($A144="","",VLOOKUP($A144,'Annex 2 EHV charges'!$A:$O,7,0))</f>
        <v/>
      </c>
      <c r="E144" s="94" t="str">
        <f>IFERROR(IF(VLOOKUP($A144,'Annex 2 EHV charges'!$A:$O,9,FALSE)=0,"",VLOOKUP($A144,'Annex 2 EHV charges'!$A:$O,9,FALSE)),"")</f>
        <v/>
      </c>
      <c r="F144" s="95" t="str">
        <f>IFERROR(IF(VLOOKUP($A144,'Annex 2 EHV charges'!$A:$O,10,FALSE)=0,"",VLOOKUP($A144,'Annex 2 EHV charges'!$A:$O,10,FALSE)),"")</f>
        <v/>
      </c>
      <c r="G144" s="96" t="str">
        <f>IFERROR(IF(VLOOKUP($A144,'Annex 2 EHV charges'!$A:$O,11,FALSE)=0,"",VLOOKUP($A144,'Annex 2 EHV charges'!$A:$O,11,FALSE)),"")</f>
        <v/>
      </c>
      <c r="H144" s="96" t="str">
        <f>IFERROR(IF(VLOOKUP($A144,'Annex 2 EHV charges'!$A:$O,12,FALSE)=0,"",VLOOKUP($A144,'Annex 2 EHV charges'!$A:$O,12,FALSE)),"")</f>
        <v/>
      </c>
    </row>
    <row r="145" spans="1:8">
      <c r="A145" s="89" t="str">
        <f t="array" ref="A145">IFERROR(INDEX('Annex 2 EHV charges'!$A$11:$A$58, MATCH(0, IF(ISBLANK('Annex 2 EHV charges'!$A$11:$A$58),1, COUNTIF(A$4:$A144, 'Annex 2 EHV charges'!$A$11:$A$58)), 0)),"")</f>
        <v/>
      </c>
      <c r="B145" s="89" t="str">
        <f>IF($A145="","",VLOOKUP($A145,'Annex 2 EHV charges'!$A:$O,2,0))</f>
        <v/>
      </c>
      <c r="C145" s="90" t="str">
        <f>IF($A145="","",VLOOKUP($A145,'Annex 2 EHV charges'!$A:$O,3,0))</f>
        <v/>
      </c>
      <c r="D145" s="89" t="str">
        <f>IF($A145="","",VLOOKUP($A145,'Annex 2 EHV charges'!$A:$O,7,0))</f>
        <v/>
      </c>
      <c r="E145" s="94" t="str">
        <f>IFERROR(IF(VLOOKUP($A145,'Annex 2 EHV charges'!$A:$O,9,FALSE)=0,"",VLOOKUP($A145,'Annex 2 EHV charges'!$A:$O,9,FALSE)),"")</f>
        <v/>
      </c>
      <c r="F145" s="95" t="str">
        <f>IFERROR(IF(VLOOKUP($A145,'Annex 2 EHV charges'!$A:$O,10,FALSE)=0,"",VLOOKUP($A145,'Annex 2 EHV charges'!$A:$O,10,FALSE)),"")</f>
        <v/>
      </c>
      <c r="G145" s="96" t="str">
        <f>IFERROR(IF(VLOOKUP($A145,'Annex 2 EHV charges'!$A:$O,11,FALSE)=0,"",VLOOKUP($A145,'Annex 2 EHV charges'!$A:$O,11,FALSE)),"")</f>
        <v/>
      </c>
      <c r="H145" s="96" t="str">
        <f>IFERROR(IF(VLOOKUP($A145,'Annex 2 EHV charges'!$A:$O,12,FALSE)=0,"",VLOOKUP($A145,'Annex 2 EHV charges'!$A:$O,12,FALSE)),"")</f>
        <v/>
      </c>
    </row>
    <row r="146" spans="1:8">
      <c r="A146" s="89" t="str">
        <f t="array" ref="A146">IFERROR(INDEX('Annex 2 EHV charges'!$A$11:$A$58, MATCH(0, IF(ISBLANK('Annex 2 EHV charges'!$A$11:$A$58),1, COUNTIF(A$4:$A145, 'Annex 2 EHV charges'!$A$11:$A$58)), 0)),"")</f>
        <v/>
      </c>
      <c r="B146" s="89" t="str">
        <f>IF($A146="","",VLOOKUP($A146,'Annex 2 EHV charges'!$A:$O,2,0))</f>
        <v/>
      </c>
      <c r="C146" s="90" t="str">
        <f>IF($A146="","",VLOOKUP($A146,'Annex 2 EHV charges'!$A:$O,3,0))</f>
        <v/>
      </c>
      <c r="D146" s="89" t="str">
        <f>IF($A146="","",VLOOKUP($A146,'Annex 2 EHV charges'!$A:$O,7,0))</f>
        <v/>
      </c>
      <c r="E146" s="94" t="str">
        <f>IFERROR(IF(VLOOKUP($A146,'Annex 2 EHV charges'!$A:$O,9,FALSE)=0,"",VLOOKUP($A146,'Annex 2 EHV charges'!$A:$O,9,FALSE)),"")</f>
        <v/>
      </c>
      <c r="F146" s="95" t="str">
        <f>IFERROR(IF(VLOOKUP($A146,'Annex 2 EHV charges'!$A:$O,10,FALSE)=0,"",VLOOKUP($A146,'Annex 2 EHV charges'!$A:$O,10,FALSE)),"")</f>
        <v/>
      </c>
      <c r="G146" s="96" t="str">
        <f>IFERROR(IF(VLOOKUP($A146,'Annex 2 EHV charges'!$A:$O,11,FALSE)=0,"",VLOOKUP($A146,'Annex 2 EHV charges'!$A:$O,11,FALSE)),"")</f>
        <v/>
      </c>
      <c r="H146" s="96" t="str">
        <f>IFERROR(IF(VLOOKUP($A146,'Annex 2 EHV charges'!$A:$O,12,FALSE)=0,"",VLOOKUP($A146,'Annex 2 EHV charges'!$A:$O,12,FALSE)),"")</f>
        <v/>
      </c>
    </row>
    <row r="147" spans="1:8">
      <c r="A147" s="89" t="str">
        <f t="array" ref="A147">IFERROR(INDEX('Annex 2 EHV charges'!$A$11:$A$58, MATCH(0, IF(ISBLANK('Annex 2 EHV charges'!$A$11:$A$58),1, COUNTIF(A$4:$A146, 'Annex 2 EHV charges'!$A$11:$A$58)), 0)),"")</f>
        <v/>
      </c>
      <c r="B147" s="89" t="str">
        <f>IF($A147="","",VLOOKUP($A147,'Annex 2 EHV charges'!$A:$O,2,0))</f>
        <v/>
      </c>
      <c r="C147" s="90" t="str">
        <f>IF($A147="","",VLOOKUP($A147,'Annex 2 EHV charges'!$A:$O,3,0))</f>
        <v/>
      </c>
      <c r="D147" s="89" t="str">
        <f>IF($A147="","",VLOOKUP($A147,'Annex 2 EHV charges'!$A:$O,7,0))</f>
        <v/>
      </c>
      <c r="E147" s="94" t="str">
        <f>IFERROR(IF(VLOOKUP($A147,'Annex 2 EHV charges'!$A:$O,9,FALSE)=0,"",VLOOKUP($A147,'Annex 2 EHV charges'!$A:$O,9,FALSE)),"")</f>
        <v/>
      </c>
      <c r="F147" s="95" t="str">
        <f>IFERROR(IF(VLOOKUP($A147,'Annex 2 EHV charges'!$A:$O,10,FALSE)=0,"",VLOOKUP($A147,'Annex 2 EHV charges'!$A:$O,10,FALSE)),"")</f>
        <v/>
      </c>
      <c r="G147" s="96" t="str">
        <f>IFERROR(IF(VLOOKUP($A147,'Annex 2 EHV charges'!$A:$O,11,FALSE)=0,"",VLOOKUP($A147,'Annex 2 EHV charges'!$A:$O,11,FALSE)),"")</f>
        <v/>
      </c>
      <c r="H147" s="96" t="str">
        <f>IFERROR(IF(VLOOKUP($A147,'Annex 2 EHV charges'!$A:$O,12,FALSE)=0,"",VLOOKUP($A147,'Annex 2 EHV charges'!$A:$O,12,FALSE)),"")</f>
        <v/>
      </c>
    </row>
    <row r="148" spans="1:8">
      <c r="A148" s="89" t="str">
        <f t="array" ref="A148">IFERROR(INDEX('Annex 2 EHV charges'!$A$11:$A$58, MATCH(0, IF(ISBLANK('Annex 2 EHV charges'!$A$11:$A$58),1, COUNTIF(A$4:$A147, 'Annex 2 EHV charges'!$A$11:$A$58)), 0)),"")</f>
        <v/>
      </c>
      <c r="B148" s="89" t="str">
        <f>IF($A148="","",VLOOKUP($A148,'Annex 2 EHV charges'!$A:$O,2,0))</f>
        <v/>
      </c>
      <c r="C148" s="90" t="str">
        <f>IF($A148="","",VLOOKUP($A148,'Annex 2 EHV charges'!$A:$O,3,0))</f>
        <v/>
      </c>
      <c r="D148" s="89" t="str">
        <f>IF($A148="","",VLOOKUP($A148,'Annex 2 EHV charges'!$A:$O,7,0))</f>
        <v/>
      </c>
      <c r="E148" s="94" t="str">
        <f>IFERROR(IF(VLOOKUP($A148,'Annex 2 EHV charges'!$A:$O,9,FALSE)=0,"",VLOOKUP($A148,'Annex 2 EHV charges'!$A:$O,9,FALSE)),"")</f>
        <v/>
      </c>
      <c r="F148" s="95" t="str">
        <f>IFERROR(IF(VLOOKUP($A148,'Annex 2 EHV charges'!$A:$O,10,FALSE)=0,"",VLOOKUP($A148,'Annex 2 EHV charges'!$A:$O,10,FALSE)),"")</f>
        <v/>
      </c>
      <c r="G148" s="96" t="str">
        <f>IFERROR(IF(VLOOKUP($A148,'Annex 2 EHV charges'!$A:$O,11,FALSE)=0,"",VLOOKUP($A148,'Annex 2 EHV charges'!$A:$O,11,FALSE)),"")</f>
        <v/>
      </c>
      <c r="H148" s="96" t="str">
        <f>IFERROR(IF(VLOOKUP($A148,'Annex 2 EHV charges'!$A:$O,12,FALSE)=0,"",VLOOKUP($A148,'Annex 2 EHV charges'!$A:$O,12,FALSE)),"")</f>
        <v/>
      </c>
    </row>
    <row r="149" spans="1:8">
      <c r="A149" s="89" t="str">
        <f t="array" ref="A149">IFERROR(INDEX('Annex 2 EHV charges'!$A$11:$A$58, MATCH(0, IF(ISBLANK('Annex 2 EHV charges'!$A$11:$A$58),1, COUNTIF(A$4:$A148, 'Annex 2 EHV charges'!$A$11:$A$58)), 0)),"")</f>
        <v/>
      </c>
      <c r="B149" s="89" t="str">
        <f>IF($A149="","",VLOOKUP($A149,'Annex 2 EHV charges'!$A:$O,2,0))</f>
        <v/>
      </c>
      <c r="C149" s="90" t="str">
        <f>IF($A149="","",VLOOKUP($A149,'Annex 2 EHV charges'!$A:$O,3,0))</f>
        <v/>
      </c>
      <c r="D149" s="89" t="str">
        <f>IF($A149="","",VLOOKUP($A149,'Annex 2 EHV charges'!$A:$O,7,0))</f>
        <v/>
      </c>
      <c r="E149" s="94" t="str">
        <f>IFERROR(IF(VLOOKUP($A149,'Annex 2 EHV charges'!$A:$O,9,FALSE)=0,"",VLOOKUP($A149,'Annex 2 EHV charges'!$A:$O,9,FALSE)),"")</f>
        <v/>
      </c>
      <c r="F149" s="95" t="str">
        <f>IFERROR(IF(VLOOKUP($A149,'Annex 2 EHV charges'!$A:$O,10,FALSE)=0,"",VLOOKUP($A149,'Annex 2 EHV charges'!$A:$O,10,FALSE)),"")</f>
        <v/>
      </c>
      <c r="G149" s="96" t="str">
        <f>IFERROR(IF(VLOOKUP($A149,'Annex 2 EHV charges'!$A:$O,11,FALSE)=0,"",VLOOKUP($A149,'Annex 2 EHV charges'!$A:$O,11,FALSE)),"")</f>
        <v/>
      </c>
      <c r="H149" s="96" t="str">
        <f>IFERROR(IF(VLOOKUP($A149,'Annex 2 EHV charges'!$A:$O,12,FALSE)=0,"",VLOOKUP($A149,'Annex 2 EHV charges'!$A:$O,12,FALSE)),"")</f>
        <v/>
      </c>
    </row>
    <row r="150" spans="1:8">
      <c r="A150" s="89" t="str">
        <f t="array" ref="A150">IFERROR(INDEX('Annex 2 EHV charges'!$A$11:$A$58, MATCH(0, IF(ISBLANK('Annex 2 EHV charges'!$A$11:$A$58),1, COUNTIF(A$4:$A149, 'Annex 2 EHV charges'!$A$11:$A$58)), 0)),"")</f>
        <v/>
      </c>
      <c r="B150" s="89" t="str">
        <f>IF($A150="","",VLOOKUP($A150,'Annex 2 EHV charges'!$A:$O,2,0))</f>
        <v/>
      </c>
      <c r="C150" s="90" t="str">
        <f>IF($A150="","",VLOOKUP($A150,'Annex 2 EHV charges'!$A:$O,3,0))</f>
        <v/>
      </c>
      <c r="D150" s="89" t="str">
        <f>IF($A150="","",VLOOKUP($A150,'Annex 2 EHV charges'!$A:$O,7,0))</f>
        <v/>
      </c>
      <c r="E150" s="94" t="str">
        <f>IFERROR(IF(VLOOKUP($A150,'Annex 2 EHV charges'!$A:$O,9,FALSE)=0,"",VLOOKUP($A150,'Annex 2 EHV charges'!$A:$O,9,FALSE)),"")</f>
        <v/>
      </c>
      <c r="F150" s="95" t="str">
        <f>IFERROR(IF(VLOOKUP($A150,'Annex 2 EHV charges'!$A:$O,10,FALSE)=0,"",VLOOKUP($A150,'Annex 2 EHV charges'!$A:$O,10,FALSE)),"")</f>
        <v/>
      </c>
      <c r="G150" s="96" t="str">
        <f>IFERROR(IF(VLOOKUP($A150,'Annex 2 EHV charges'!$A:$O,11,FALSE)=0,"",VLOOKUP($A150,'Annex 2 EHV charges'!$A:$O,11,FALSE)),"")</f>
        <v/>
      </c>
      <c r="H150" s="96" t="str">
        <f>IFERROR(IF(VLOOKUP($A150,'Annex 2 EHV charges'!$A:$O,12,FALSE)=0,"",VLOOKUP($A150,'Annex 2 EHV charges'!$A:$O,12,FALSE)),"")</f>
        <v/>
      </c>
    </row>
    <row r="151" spans="1:8">
      <c r="A151" s="89" t="str">
        <f t="array" ref="A151">IFERROR(INDEX('Annex 2 EHV charges'!$A$11:$A$58, MATCH(0, IF(ISBLANK('Annex 2 EHV charges'!$A$11:$A$58),1, COUNTIF(A$4:$A150, 'Annex 2 EHV charges'!$A$11:$A$58)), 0)),"")</f>
        <v/>
      </c>
      <c r="B151" s="89" t="str">
        <f>IF($A151="","",VLOOKUP($A151,'Annex 2 EHV charges'!$A:$O,2,0))</f>
        <v/>
      </c>
      <c r="C151" s="90" t="str">
        <f>IF($A151="","",VLOOKUP($A151,'Annex 2 EHV charges'!$A:$O,3,0))</f>
        <v/>
      </c>
      <c r="D151" s="89" t="str">
        <f>IF($A151="","",VLOOKUP($A151,'Annex 2 EHV charges'!$A:$O,7,0))</f>
        <v/>
      </c>
      <c r="E151" s="94" t="str">
        <f>IFERROR(IF(VLOOKUP($A151,'Annex 2 EHV charges'!$A:$O,9,FALSE)=0,"",VLOOKUP($A151,'Annex 2 EHV charges'!$A:$O,9,FALSE)),"")</f>
        <v/>
      </c>
      <c r="F151" s="95" t="str">
        <f>IFERROR(IF(VLOOKUP($A151,'Annex 2 EHV charges'!$A:$O,10,FALSE)=0,"",VLOOKUP($A151,'Annex 2 EHV charges'!$A:$O,10,FALSE)),"")</f>
        <v/>
      </c>
      <c r="G151" s="96" t="str">
        <f>IFERROR(IF(VLOOKUP($A151,'Annex 2 EHV charges'!$A:$O,11,FALSE)=0,"",VLOOKUP($A151,'Annex 2 EHV charges'!$A:$O,11,FALSE)),"")</f>
        <v/>
      </c>
      <c r="H151" s="96" t="str">
        <f>IFERROR(IF(VLOOKUP($A151,'Annex 2 EHV charges'!$A:$O,12,FALSE)=0,"",VLOOKUP($A151,'Annex 2 EHV charges'!$A:$O,12,FALSE)),"")</f>
        <v/>
      </c>
    </row>
    <row r="152" spans="1:8">
      <c r="A152" s="89" t="str">
        <f t="array" ref="A152">IFERROR(INDEX('Annex 2 EHV charges'!$A$11:$A$58, MATCH(0, IF(ISBLANK('Annex 2 EHV charges'!$A$11:$A$58),1, COUNTIF(A$4:$A151, 'Annex 2 EHV charges'!$A$11:$A$58)), 0)),"")</f>
        <v/>
      </c>
      <c r="B152" s="89" t="str">
        <f>IF($A152="","",VLOOKUP($A152,'Annex 2 EHV charges'!$A:$O,2,0))</f>
        <v/>
      </c>
      <c r="C152" s="90" t="str">
        <f>IF($A152="","",VLOOKUP($A152,'Annex 2 EHV charges'!$A:$O,3,0))</f>
        <v/>
      </c>
      <c r="D152" s="89" t="str">
        <f>IF($A152="","",VLOOKUP($A152,'Annex 2 EHV charges'!$A:$O,7,0))</f>
        <v/>
      </c>
      <c r="E152" s="94" t="str">
        <f>IFERROR(IF(VLOOKUP($A152,'Annex 2 EHV charges'!$A:$O,9,FALSE)=0,"",VLOOKUP($A152,'Annex 2 EHV charges'!$A:$O,9,FALSE)),"")</f>
        <v/>
      </c>
      <c r="F152" s="95" t="str">
        <f>IFERROR(IF(VLOOKUP($A152,'Annex 2 EHV charges'!$A:$O,10,FALSE)=0,"",VLOOKUP($A152,'Annex 2 EHV charges'!$A:$O,10,FALSE)),"")</f>
        <v/>
      </c>
      <c r="G152" s="96" t="str">
        <f>IFERROR(IF(VLOOKUP($A152,'Annex 2 EHV charges'!$A:$O,11,FALSE)=0,"",VLOOKUP($A152,'Annex 2 EHV charges'!$A:$O,11,FALSE)),"")</f>
        <v/>
      </c>
      <c r="H152" s="96" t="str">
        <f>IFERROR(IF(VLOOKUP($A152,'Annex 2 EHV charges'!$A:$O,12,FALSE)=0,"",VLOOKUP($A152,'Annex 2 EHV charges'!$A:$O,12,FALSE)),"")</f>
        <v/>
      </c>
    </row>
    <row r="153" spans="1:8">
      <c r="A153" s="89" t="str">
        <f t="array" ref="A153">IFERROR(INDEX('Annex 2 EHV charges'!$A$11:$A$58, MATCH(0, IF(ISBLANK('Annex 2 EHV charges'!$A$11:$A$58),1, COUNTIF(A$4:$A152, 'Annex 2 EHV charges'!$A$11:$A$58)), 0)),"")</f>
        <v/>
      </c>
      <c r="B153" s="89" t="str">
        <f>IF($A153="","",VLOOKUP($A153,'Annex 2 EHV charges'!$A:$O,2,0))</f>
        <v/>
      </c>
      <c r="C153" s="90" t="str">
        <f>IF($A153="","",VLOOKUP($A153,'Annex 2 EHV charges'!$A:$O,3,0))</f>
        <v/>
      </c>
      <c r="D153" s="89" t="str">
        <f>IF($A153="","",VLOOKUP($A153,'Annex 2 EHV charges'!$A:$O,7,0))</f>
        <v/>
      </c>
      <c r="E153" s="94" t="str">
        <f>IFERROR(IF(VLOOKUP($A153,'Annex 2 EHV charges'!$A:$O,9,FALSE)=0,"",VLOOKUP($A153,'Annex 2 EHV charges'!$A:$O,9,FALSE)),"")</f>
        <v/>
      </c>
      <c r="F153" s="95" t="str">
        <f>IFERROR(IF(VLOOKUP($A153,'Annex 2 EHV charges'!$A:$O,10,FALSE)=0,"",VLOOKUP($A153,'Annex 2 EHV charges'!$A:$O,10,FALSE)),"")</f>
        <v/>
      </c>
      <c r="G153" s="96" t="str">
        <f>IFERROR(IF(VLOOKUP($A153,'Annex 2 EHV charges'!$A:$O,11,FALSE)=0,"",VLOOKUP($A153,'Annex 2 EHV charges'!$A:$O,11,FALSE)),"")</f>
        <v/>
      </c>
      <c r="H153" s="96" t="str">
        <f>IFERROR(IF(VLOOKUP($A153,'Annex 2 EHV charges'!$A:$O,12,FALSE)=0,"",VLOOKUP($A153,'Annex 2 EHV charges'!$A:$O,12,FALSE)),"")</f>
        <v/>
      </c>
    </row>
    <row r="154" spans="1:8">
      <c r="A154" s="89" t="str">
        <f t="array" ref="A154">IFERROR(INDEX('Annex 2 EHV charges'!$A$11:$A$58, MATCH(0, IF(ISBLANK('Annex 2 EHV charges'!$A$11:$A$58),1, COUNTIF(A$4:$A153, 'Annex 2 EHV charges'!$A$11:$A$58)), 0)),"")</f>
        <v/>
      </c>
      <c r="B154" s="89" t="str">
        <f>IF($A154="","",VLOOKUP($A154,'Annex 2 EHV charges'!$A:$O,2,0))</f>
        <v/>
      </c>
      <c r="C154" s="90" t="str">
        <f>IF($A154="","",VLOOKUP($A154,'Annex 2 EHV charges'!$A:$O,3,0))</f>
        <v/>
      </c>
      <c r="D154" s="89" t="str">
        <f>IF($A154="","",VLOOKUP($A154,'Annex 2 EHV charges'!$A:$O,7,0))</f>
        <v/>
      </c>
      <c r="E154" s="94" t="str">
        <f>IFERROR(IF(VLOOKUP($A154,'Annex 2 EHV charges'!$A:$O,9,FALSE)=0,"",VLOOKUP($A154,'Annex 2 EHV charges'!$A:$O,9,FALSE)),"")</f>
        <v/>
      </c>
      <c r="F154" s="95" t="str">
        <f>IFERROR(IF(VLOOKUP($A154,'Annex 2 EHV charges'!$A:$O,10,FALSE)=0,"",VLOOKUP($A154,'Annex 2 EHV charges'!$A:$O,10,FALSE)),"")</f>
        <v/>
      </c>
      <c r="G154" s="96" t="str">
        <f>IFERROR(IF(VLOOKUP($A154,'Annex 2 EHV charges'!$A:$O,11,FALSE)=0,"",VLOOKUP($A154,'Annex 2 EHV charges'!$A:$O,11,FALSE)),"")</f>
        <v/>
      </c>
      <c r="H154" s="96" t="str">
        <f>IFERROR(IF(VLOOKUP($A154,'Annex 2 EHV charges'!$A:$O,12,FALSE)=0,"",VLOOKUP($A154,'Annex 2 EHV charges'!$A:$O,12,FALSE)),"")</f>
        <v/>
      </c>
    </row>
    <row r="155" spans="1:8">
      <c r="A155" s="89" t="str">
        <f t="array" ref="A155">IFERROR(INDEX('Annex 2 EHV charges'!$A$11:$A$58, MATCH(0, IF(ISBLANK('Annex 2 EHV charges'!$A$11:$A$58),1, COUNTIF(A$4:$A154, 'Annex 2 EHV charges'!$A$11:$A$58)), 0)),"")</f>
        <v/>
      </c>
      <c r="B155" s="89" t="str">
        <f>IF($A155="","",VLOOKUP($A155,'Annex 2 EHV charges'!$A:$O,2,0))</f>
        <v/>
      </c>
      <c r="C155" s="90" t="str">
        <f>IF($A155="","",VLOOKUP($A155,'Annex 2 EHV charges'!$A:$O,3,0))</f>
        <v/>
      </c>
      <c r="D155" s="89" t="str">
        <f>IF($A155="","",VLOOKUP($A155,'Annex 2 EHV charges'!$A:$O,7,0))</f>
        <v/>
      </c>
      <c r="E155" s="94" t="str">
        <f>IFERROR(IF(VLOOKUP($A155,'Annex 2 EHV charges'!$A:$O,9,FALSE)=0,"",VLOOKUP($A155,'Annex 2 EHV charges'!$A:$O,9,FALSE)),"")</f>
        <v/>
      </c>
      <c r="F155" s="95" t="str">
        <f>IFERROR(IF(VLOOKUP($A155,'Annex 2 EHV charges'!$A:$O,10,FALSE)=0,"",VLOOKUP($A155,'Annex 2 EHV charges'!$A:$O,10,FALSE)),"")</f>
        <v/>
      </c>
      <c r="G155" s="96" t="str">
        <f>IFERROR(IF(VLOOKUP($A155,'Annex 2 EHV charges'!$A:$O,11,FALSE)=0,"",VLOOKUP($A155,'Annex 2 EHV charges'!$A:$O,11,FALSE)),"")</f>
        <v/>
      </c>
      <c r="H155" s="96" t="str">
        <f>IFERROR(IF(VLOOKUP($A155,'Annex 2 EHV charges'!$A:$O,12,FALSE)=0,"",VLOOKUP($A155,'Annex 2 EHV charges'!$A:$O,12,FALSE)),"")</f>
        <v/>
      </c>
    </row>
    <row r="156" spans="1:8">
      <c r="A156" s="89" t="str">
        <f t="array" ref="A156">IFERROR(INDEX('Annex 2 EHV charges'!$A$11:$A$58, MATCH(0, IF(ISBLANK('Annex 2 EHV charges'!$A$11:$A$58),1, COUNTIF(A$4:$A155, 'Annex 2 EHV charges'!$A$11:$A$58)), 0)),"")</f>
        <v/>
      </c>
      <c r="B156" s="89" t="str">
        <f>IF($A156="","",VLOOKUP($A156,'Annex 2 EHV charges'!$A:$O,2,0))</f>
        <v/>
      </c>
      <c r="C156" s="90" t="str">
        <f>IF($A156="","",VLOOKUP($A156,'Annex 2 EHV charges'!$A:$O,3,0))</f>
        <v/>
      </c>
      <c r="D156" s="89" t="str">
        <f>IF($A156="","",VLOOKUP($A156,'Annex 2 EHV charges'!$A:$O,7,0))</f>
        <v/>
      </c>
      <c r="E156" s="94" t="str">
        <f>IFERROR(IF(VLOOKUP($A156,'Annex 2 EHV charges'!$A:$O,9,FALSE)=0,"",VLOOKUP($A156,'Annex 2 EHV charges'!$A:$O,9,FALSE)),"")</f>
        <v/>
      </c>
      <c r="F156" s="95" t="str">
        <f>IFERROR(IF(VLOOKUP($A156,'Annex 2 EHV charges'!$A:$O,10,FALSE)=0,"",VLOOKUP($A156,'Annex 2 EHV charges'!$A:$O,10,FALSE)),"")</f>
        <v/>
      </c>
      <c r="G156" s="96" t="str">
        <f>IFERROR(IF(VLOOKUP($A156,'Annex 2 EHV charges'!$A:$O,11,FALSE)=0,"",VLOOKUP($A156,'Annex 2 EHV charges'!$A:$O,11,FALSE)),"")</f>
        <v/>
      </c>
      <c r="H156" s="96" t="str">
        <f>IFERROR(IF(VLOOKUP($A156,'Annex 2 EHV charges'!$A:$O,12,FALSE)=0,"",VLOOKUP($A156,'Annex 2 EHV charges'!$A:$O,12,FALSE)),"")</f>
        <v/>
      </c>
    </row>
    <row r="157" spans="1:8">
      <c r="A157" s="89" t="str">
        <f t="array" ref="A157">IFERROR(INDEX('Annex 2 EHV charges'!$A$11:$A$58, MATCH(0, IF(ISBLANK('Annex 2 EHV charges'!$A$11:$A$58),1, COUNTIF(A$4:$A156, 'Annex 2 EHV charges'!$A$11:$A$58)), 0)),"")</f>
        <v/>
      </c>
      <c r="B157" s="89" t="str">
        <f>IF($A157="","",VLOOKUP($A157,'Annex 2 EHV charges'!$A:$O,2,0))</f>
        <v/>
      </c>
      <c r="C157" s="90" t="str">
        <f>IF($A157="","",VLOOKUP($A157,'Annex 2 EHV charges'!$A:$O,3,0))</f>
        <v/>
      </c>
      <c r="D157" s="89" t="str">
        <f>IF($A157="","",VLOOKUP($A157,'Annex 2 EHV charges'!$A:$O,7,0))</f>
        <v/>
      </c>
      <c r="E157" s="94" t="str">
        <f>IFERROR(IF(VLOOKUP($A157,'Annex 2 EHV charges'!$A:$O,9,FALSE)=0,"",VLOOKUP($A157,'Annex 2 EHV charges'!$A:$O,9,FALSE)),"")</f>
        <v/>
      </c>
      <c r="F157" s="95" t="str">
        <f>IFERROR(IF(VLOOKUP($A157,'Annex 2 EHV charges'!$A:$O,10,FALSE)=0,"",VLOOKUP($A157,'Annex 2 EHV charges'!$A:$O,10,FALSE)),"")</f>
        <v/>
      </c>
      <c r="G157" s="96" t="str">
        <f>IFERROR(IF(VLOOKUP($A157,'Annex 2 EHV charges'!$A:$O,11,FALSE)=0,"",VLOOKUP($A157,'Annex 2 EHV charges'!$A:$O,11,FALSE)),"")</f>
        <v/>
      </c>
      <c r="H157" s="96" t="str">
        <f>IFERROR(IF(VLOOKUP($A157,'Annex 2 EHV charges'!$A:$O,12,FALSE)=0,"",VLOOKUP($A157,'Annex 2 EHV charges'!$A:$O,12,FALSE)),"")</f>
        <v/>
      </c>
    </row>
    <row r="158" spans="1:8">
      <c r="A158" s="89" t="str">
        <f t="array" ref="A158">IFERROR(INDEX('Annex 2 EHV charges'!$A$11:$A$58, MATCH(0, IF(ISBLANK('Annex 2 EHV charges'!$A$11:$A$58),1, COUNTIF(A$4:$A157, 'Annex 2 EHV charges'!$A$11:$A$58)), 0)),"")</f>
        <v/>
      </c>
      <c r="B158" s="89" t="str">
        <f>IF($A158="","",VLOOKUP($A158,'Annex 2 EHV charges'!$A:$O,2,0))</f>
        <v/>
      </c>
      <c r="C158" s="90" t="str">
        <f>IF($A158="","",VLOOKUP($A158,'Annex 2 EHV charges'!$A:$O,3,0))</f>
        <v/>
      </c>
      <c r="D158" s="89" t="str">
        <f>IF($A158="","",VLOOKUP($A158,'Annex 2 EHV charges'!$A:$O,7,0))</f>
        <v/>
      </c>
      <c r="E158" s="94" t="str">
        <f>IFERROR(IF(VLOOKUP($A158,'Annex 2 EHV charges'!$A:$O,9,FALSE)=0,"",VLOOKUP($A158,'Annex 2 EHV charges'!$A:$O,9,FALSE)),"")</f>
        <v/>
      </c>
      <c r="F158" s="95" t="str">
        <f>IFERROR(IF(VLOOKUP($A158,'Annex 2 EHV charges'!$A:$O,10,FALSE)=0,"",VLOOKUP($A158,'Annex 2 EHV charges'!$A:$O,10,FALSE)),"")</f>
        <v/>
      </c>
      <c r="G158" s="96" t="str">
        <f>IFERROR(IF(VLOOKUP($A158,'Annex 2 EHV charges'!$A:$O,11,FALSE)=0,"",VLOOKUP($A158,'Annex 2 EHV charges'!$A:$O,11,FALSE)),"")</f>
        <v/>
      </c>
      <c r="H158" s="96" t="str">
        <f>IFERROR(IF(VLOOKUP($A158,'Annex 2 EHV charges'!$A:$O,12,FALSE)=0,"",VLOOKUP($A158,'Annex 2 EHV charges'!$A:$O,12,FALSE)),"")</f>
        <v/>
      </c>
    </row>
    <row r="159" spans="1:8">
      <c r="A159" s="89" t="str">
        <f t="array" ref="A159">IFERROR(INDEX('Annex 2 EHV charges'!$A$11:$A$58, MATCH(0, IF(ISBLANK('Annex 2 EHV charges'!$A$11:$A$58),1, COUNTIF(A$4:$A158, 'Annex 2 EHV charges'!$A$11:$A$58)), 0)),"")</f>
        <v/>
      </c>
      <c r="B159" s="89" t="str">
        <f>IF($A159="","",VLOOKUP($A159,'Annex 2 EHV charges'!$A:$O,2,0))</f>
        <v/>
      </c>
      <c r="C159" s="90" t="str">
        <f>IF($A159="","",VLOOKUP($A159,'Annex 2 EHV charges'!$A:$O,3,0))</f>
        <v/>
      </c>
      <c r="D159" s="89" t="str">
        <f>IF($A159="","",VLOOKUP($A159,'Annex 2 EHV charges'!$A:$O,7,0))</f>
        <v/>
      </c>
      <c r="E159" s="94" t="str">
        <f>IFERROR(IF(VLOOKUP($A159,'Annex 2 EHV charges'!$A:$O,9,FALSE)=0,"",VLOOKUP($A159,'Annex 2 EHV charges'!$A:$O,9,FALSE)),"")</f>
        <v/>
      </c>
      <c r="F159" s="95" t="str">
        <f>IFERROR(IF(VLOOKUP($A159,'Annex 2 EHV charges'!$A:$O,10,FALSE)=0,"",VLOOKUP($A159,'Annex 2 EHV charges'!$A:$O,10,FALSE)),"")</f>
        <v/>
      </c>
      <c r="G159" s="96" t="str">
        <f>IFERROR(IF(VLOOKUP($A159,'Annex 2 EHV charges'!$A:$O,11,FALSE)=0,"",VLOOKUP($A159,'Annex 2 EHV charges'!$A:$O,11,FALSE)),"")</f>
        <v/>
      </c>
      <c r="H159" s="96" t="str">
        <f>IFERROR(IF(VLOOKUP($A159,'Annex 2 EHV charges'!$A:$O,12,FALSE)=0,"",VLOOKUP($A159,'Annex 2 EHV charges'!$A:$O,12,FALSE)),"")</f>
        <v/>
      </c>
    </row>
    <row r="160" spans="1:8">
      <c r="A160" s="89" t="str">
        <f t="array" ref="A160">IFERROR(INDEX('Annex 2 EHV charges'!$A$11:$A$58, MATCH(0, IF(ISBLANK('Annex 2 EHV charges'!$A$11:$A$58),1, COUNTIF(A$4:$A159, 'Annex 2 EHV charges'!$A$11:$A$58)), 0)),"")</f>
        <v/>
      </c>
      <c r="B160" s="89" t="str">
        <f>IF($A160="","",VLOOKUP($A160,'Annex 2 EHV charges'!$A:$O,2,0))</f>
        <v/>
      </c>
      <c r="C160" s="90" t="str">
        <f>IF($A160="","",VLOOKUP($A160,'Annex 2 EHV charges'!$A:$O,3,0))</f>
        <v/>
      </c>
      <c r="D160" s="89" t="str">
        <f>IF($A160="","",VLOOKUP($A160,'Annex 2 EHV charges'!$A:$O,7,0))</f>
        <v/>
      </c>
      <c r="E160" s="94" t="str">
        <f>IFERROR(IF(VLOOKUP($A160,'Annex 2 EHV charges'!$A:$O,9,FALSE)=0,"",VLOOKUP($A160,'Annex 2 EHV charges'!$A:$O,9,FALSE)),"")</f>
        <v/>
      </c>
      <c r="F160" s="95" t="str">
        <f>IFERROR(IF(VLOOKUP($A160,'Annex 2 EHV charges'!$A:$O,10,FALSE)=0,"",VLOOKUP($A160,'Annex 2 EHV charges'!$A:$O,10,FALSE)),"")</f>
        <v/>
      </c>
      <c r="G160" s="96" t="str">
        <f>IFERROR(IF(VLOOKUP($A160,'Annex 2 EHV charges'!$A:$O,11,FALSE)=0,"",VLOOKUP($A160,'Annex 2 EHV charges'!$A:$O,11,FALSE)),"")</f>
        <v/>
      </c>
      <c r="H160" s="96" t="str">
        <f>IFERROR(IF(VLOOKUP($A160,'Annex 2 EHV charges'!$A:$O,12,FALSE)=0,"",VLOOKUP($A160,'Annex 2 EHV charges'!$A:$O,12,FALSE)),"")</f>
        <v/>
      </c>
    </row>
    <row r="161" spans="1:8">
      <c r="A161" s="89" t="str">
        <f t="array" ref="A161">IFERROR(INDEX('Annex 2 EHV charges'!$A$11:$A$58, MATCH(0, IF(ISBLANK('Annex 2 EHV charges'!$A$11:$A$58),1, COUNTIF(A$4:$A160, 'Annex 2 EHV charges'!$A$11:$A$58)), 0)),"")</f>
        <v/>
      </c>
      <c r="B161" s="89" t="str">
        <f>IF($A161="","",VLOOKUP($A161,'Annex 2 EHV charges'!$A:$O,2,0))</f>
        <v/>
      </c>
      <c r="C161" s="90" t="str">
        <f>IF($A161="","",VLOOKUP($A161,'Annex 2 EHV charges'!$A:$O,3,0))</f>
        <v/>
      </c>
      <c r="D161" s="89" t="str">
        <f>IF($A161="","",VLOOKUP($A161,'Annex 2 EHV charges'!$A:$O,7,0))</f>
        <v/>
      </c>
      <c r="E161" s="94" t="str">
        <f>IFERROR(IF(VLOOKUP($A161,'Annex 2 EHV charges'!$A:$O,9,FALSE)=0,"",VLOOKUP($A161,'Annex 2 EHV charges'!$A:$O,9,FALSE)),"")</f>
        <v/>
      </c>
      <c r="F161" s="95" t="str">
        <f>IFERROR(IF(VLOOKUP($A161,'Annex 2 EHV charges'!$A:$O,10,FALSE)=0,"",VLOOKUP($A161,'Annex 2 EHV charges'!$A:$O,10,FALSE)),"")</f>
        <v/>
      </c>
      <c r="G161" s="96" t="str">
        <f>IFERROR(IF(VLOOKUP($A161,'Annex 2 EHV charges'!$A:$O,11,FALSE)=0,"",VLOOKUP($A161,'Annex 2 EHV charges'!$A:$O,11,FALSE)),"")</f>
        <v/>
      </c>
      <c r="H161" s="96" t="str">
        <f>IFERROR(IF(VLOOKUP($A161,'Annex 2 EHV charges'!$A:$O,12,FALSE)=0,"",VLOOKUP($A161,'Annex 2 EHV charges'!$A:$O,12,FALSE)),"")</f>
        <v/>
      </c>
    </row>
    <row r="162" spans="1:8">
      <c r="A162" s="89" t="str">
        <f t="array" ref="A162">IFERROR(INDEX('Annex 2 EHV charges'!$A$11:$A$58, MATCH(0, IF(ISBLANK('Annex 2 EHV charges'!$A$11:$A$58),1, COUNTIF(A$4:$A161, 'Annex 2 EHV charges'!$A$11:$A$58)), 0)),"")</f>
        <v/>
      </c>
      <c r="B162" s="89" t="str">
        <f>IF($A162="","",VLOOKUP($A162,'Annex 2 EHV charges'!$A:$O,2,0))</f>
        <v/>
      </c>
      <c r="C162" s="90" t="str">
        <f>IF($A162="","",VLOOKUP($A162,'Annex 2 EHV charges'!$A:$O,3,0))</f>
        <v/>
      </c>
      <c r="D162" s="89" t="str">
        <f>IF($A162="","",VLOOKUP($A162,'Annex 2 EHV charges'!$A:$O,7,0))</f>
        <v/>
      </c>
      <c r="E162" s="94" t="str">
        <f>IFERROR(IF(VLOOKUP($A162,'Annex 2 EHV charges'!$A:$O,9,FALSE)=0,"",VLOOKUP($A162,'Annex 2 EHV charges'!$A:$O,9,FALSE)),"")</f>
        <v/>
      </c>
      <c r="F162" s="95" t="str">
        <f>IFERROR(IF(VLOOKUP($A162,'Annex 2 EHV charges'!$A:$O,10,FALSE)=0,"",VLOOKUP($A162,'Annex 2 EHV charges'!$A:$O,10,FALSE)),"")</f>
        <v/>
      </c>
      <c r="G162" s="96" t="str">
        <f>IFERROR(IF(VLOOKUP($A162,'Annex 2 EHV charges'!$A:$O,11,FALSE)=0,"",VLOOKUP($A162,'Annex 2 EHV charges'!$A:$O,11,FALSE)),"")</f>
        <v/>
      </c>
      <c r="H162" s="96" t="str">
        <f>IFERROR(IF(VLOOKUP($A162,'Annex 2 EHV charges'!$A:$O,12,FALSE)=0,"",VLOOKUP($A162,'Annex 2 EHV charges'!$A:$O,12,FALSE)),"")</f>
        <v/>
      </c>
    </row>
    <row r="163" spans="1:8">
      <c r="A163" s="89" t="str">
        <f t="array" ref="A163">IFERROR(INDEX('Annex 2 EHV charges'!$A$11:$A$58, MATCH(0, IF(ISBLANK('Annex 2 EHV charges'!$A$11:$A$58),1, COUNTIF(A$4:$A162, 'Annex 2 EHV charges'!$A$11:$A$58)), 0)),"")</f>
        <v/>
      </c>
      <c r="B163" s="89" t="str">
        <f>IF($A163="","",VLOOKUP($A163,'Annex 2 EHV charges'!$A:$O,2,0))</f>
        <v/>
      </c>
      <c r="C163" s="90" t="str">
        <f>IF($A163="","",VLOOKUP($A163,'Annex 2 EHV charges'!$A:$O,3,0))</f>
        <v/>
      </c>
      <c r="D163" s="89" t="str">
        <f>IF($A163="","",VLOOKUP($A163,'Annex 2 EHV charges'!$A:$O,7,0))</f>
        <v/>
      </c>
      <c r="E163" s="94" t="str">
        <f>IFERROR(IF(VLOOKUP($A163,'Annex 2 EHV charges'!$A:$O,9,FALSE)=0,"",VLOOKUP($A163,'Annex 2 EHV charges'!$A:$O,9,FALSE)),"")</f>
        <v/>
      </c>
      <c r="F163" s="95" t="str">
        <f>IFERROR(IF(VLOOKUP($A163,'Annex 2 EHV charges'!$A:$O,10,FALSE)=0,"",VLOOKUP($A163,'Annex 2 EHV charges'!$A:$O,10,FALSE)),"")</f>
        <v/>
      </c>
      <c r="G163" s="96" t="str">
        <f>IFERROR(IF(VLOOKUP($A163,'Annex 2 EHV charges'!$A:$O,11,FALSE)=0,"",VLOOKUP($A163,'Annex 2 EHV charges'!$A:$O,11,FALSE)),"")</f>
        <v/>
      </c>
      <c r="H163" s="96" t="str">
        <f>IFERROR(IF(VLOOKUP($A163,'Annex 2 EHV charges'!$A:$O,12,FALSE)=0,"",VLOOKUP($A163,'Annex 2 EHV charges'!$A:$O,12,FALSE)),"")</f>
        <v/>
      </c>
    </row>
    <row r="164" spans="1:8">
      <c r="A164" s="89" t="str">
        <f t="array" ref="A164">IFERROR(INDEX('Annex 2 EHV charges'!$A$11:$A$58, MATCH(0, IF(ISBLANK('Annex 2 EHV charges'!$A$11:$A$58),1, COUNTIF(A$4:$A163, 'Annex 2 EHV charges'!$A$11:$A$58)), 0)),"")</f>
        <v/>
      </c>
      <c r="B164" s="89" t="str">
        <f>IF($A164="","",VLOOKUP($A164,'Annex 2 EHV charges'!$A:$O,2,0))</f>
        <v/>
      </c>
      <c r="C164" s="90" t="str">
        <f>IF($A164="","",VLOOKUP($A164,'Annex 2 EHV charges'!$A:$O,3,0))</f>
        <v/>
      </c>
      <c r="D164" s="89" t="str">
        <f>IF($A164="","",VLOOKUP($A164,'Annex 2 EHV charges'!$A:$O,7,0))</f>
        <v/>
      </c>
      <c r="E164" s="94" t="str">
        <f>IFERROR(IF(VLOOKUP($A164,'Annex 2 EHV charges'!$A:$O,9,FALSE)=0,"",VLOOKUP($A164,'Annex 2 EHV charges'!$A:$O,9,FALSE)),"")</f>
        <v/>
      </c>
      <c r="F164" s="95" t="str">
        <f>IFERROR(IF(VLOOKUP($A164,'Annex 2 EHV charges'!$A:$O,10,FALSE)=0,"",VLOOKUP($A164,'Annex 2 EHV charges'!$A:$O,10,FALSE)),"")</f>
        <v/>
      </c>
      <c r="G164" s="96" t="str">
        <f>IFERROR(IF(VLOOKUP($A164,'Annex 2 EHV charges'!$A:$O,11,FALSE)=0,"",VLOOKUP($A164,'Annex 2 EHV charges'!$A:$O,11,FALSE)),"")</f>
        <v/>
      </c>
      <c r="H164" s="96" t="str">
        <f>IFERROR(IF(VLOOKUP($A164,'Annex 2 EHV charges'!$A:$O,12,FALSE)=0,"",VLOOKUP($A164,'Annex 2 EHV charges'!$A:$O,12,FALSE)),"")</f>
        <v/>
      </c>
    </row>
    <row r="165" spans="1:8">
      <c r="A165" s="89" t="str">
        <f t="array" ref="A165">IFERROR(INDEX('Annex 2 EHV charges'!$A$11:$A$58, MATCH(0, IF(ISBLANK('Annex 2 EHV charges'!$A$11:$A$58),1, COUNTIF(A$4:$A164, 'Annex 2 EHV charges'!$A$11:$A$58)), 0)),"")</f>
        <v/>
      </c>
      <c r="B165" s="89" t="str">
        <f>IF($A165="","",VLOOKUP($A165,'Annex 2 EHV charges'!$A:$O,2,0))</f>
        <v/>
      </c>
      <c r="C165" s="90" t="str">
        <f>IF($A165="","",VLOOKUP($A165,'Annex 2 EHV charges'!$A:$O,3,0))</f>
        <v/>
      </c>
      <c r="D165" s="89" t="str">
        <f>IF($A165="","",VLOOKUP($A165,'Annex 2 EHV charges'!$A:$O,7,0))</f>
        <v/>
      </c>
      <c r="E165" s="94" t="str">
        <f>IFERROR(IF(VLOOKUP($A165,'Annex 2 EHV charges'!$A:$O,9,FALSE)=0,"",VLOOKUP($A165,'Annex 2 EHV charges'!$A:$O,9,FALSE)),"")</f>
        <v/>
      </c>
      <c r="F165" s="95" t="str">
        <f>IFERROR(IF(VLOOKUP($A165,'Annex 2 EHV charges'!$A:$O,10,FALSE)=0,"",VLOOKUP($A165,'Annex 2 EHV charges'!$A:$O,10,FALSE)),"")</f>
        <v/>
      </c>
      <c r="G165" s="96" t="str">
        <f>IFERROR(IF(VLOOKUP($A165,'Annex 2 EHV charges'!$A:$O,11,FALSE)=0,"",VLOOKUP($A165,'Annex 2 EHV charges'!$A:$O,11,FALSE)),"")</f>
        <v/>
      </c>
      <c r="H165" s="96" t="str">
        <f>IFERROR(IF(VLOOKUP($A165,'Annex 2 EHV charges'!$A:$O,12,FALSE)=0,"",VLOOKUP($A165,'Annex 2 EHV charges'!$A:$O,12,FALSE)),"")</f>
        <v/>
      </c>
    </row>
    <row r="166" spans="1:8">
      <c r="A166" s="89" t="str">
        <f t="array" ref="A166">IFERROR(INDEX('Annex 2 EHV charges'!$A$11:$A$58, MATCH(0, IF(ISBLANK('Annex 2 EHV charges'!$A$11:$A$58),1, COUNTIF(A$4:$A165, 'Annex 2 EHV charges'!$A$11:$A$58)), 0)),"")</f>
        <v/>
      </c>
      <c r="B166" s="89" t="str">
        <f>IF($A166="","",VLOOKUP($A166,'Annex 2 EHV charges'!$A:$O,2,0))</f>
        <v/>
      </c>
      <c r="C166" s="90" t="str">
        <f>IF($A166="","",VLOOKUP($A166,'Annex 2 EHV charges'!$A:$O,3,0))</f>
        <v/>
      </c>
      <c r="D166" s="89" t="str">
        <f>IF($A166="","",VLOOKUP($A166,'Annex 2 EHV charges'!$A:$O,7,0))</f>
        <v/>
      </c>
      <c r="E166" s="94" t="str">
        <f>IFERROR(IF(VLOOKUP($A166,'Annex 2 EHV charges'!$A:$O,9,FALSE)=0,"",VLOOKUP($A166,'Annex 2 EHV charges'!$A:$O,9,FALSE)),"")</f>
        <v/>
      </c>
      <c r="F166" s="95" t="str">
        <f>IFERROR(IF(VLOOKUP($A166,'Annex 2 EHV charges'!$A:$O,10,FALSE)=0,"",VLOOKUP($A166,'Annex 2 EHV charges'!$A:$O,10,FALSE)),"")</f>
        <v/>
      </c>
      <c r="G166" s="96" t="str">
        <f>IFERROR(IF(VLOOKUP($A166,'Annex 2 EHV charges'!$A:$O,11,FALSE)=0,"",VLOOKUP($A166,'Annex 2 EHV charges'!$A:$O,11,FALSE)),"")</f>
        <v/>
      </c>
      <c r="H166" s="96" t="str">
        <f>IFERROR(IF(VLOOKUP($A166,'Annex 2 EHV charges'!$A:$O,12,FALSE)=0,"",VLOOKUP($A166,'Annex 2 EHV charges'!$A:$O,12,FALSE)),"")</f>
        <v/>
      </c>
    </row>
    <row r="167" spans="1:8">
      <c r="A167" s="89" t="str">
        <f t="array" ref="A167">IFERROR(INDEX('Annex 2 EHV charges'!$A$11:$A$58, MATCH(0, IF(ISBLANK('Annex 2 EHV charges'!$A$11:$A$58),1, COUNTIF(A$4:$A166, 'Annex 2 EHV charges'!$A$11:$A$58)), 0)),"")</f>
        <v/>
      </c>
      <c r="B167" s="89" t="str">
        <f>IF($A167="","",VLOOKUP($A167,'Annex 2 EHV charges'!$A:$O,2,0))</f>
        <v/>
      </c>
      <c r="C167" s="90" t="str">
        <f>IF($A167="","",VLOOKUP($A167,'Annex 2 EHV charges'!$A:$O,3,0))</f>
        <v/>
      </c>
      <c r="D167" s="89" t="str">
        <f>IF($A167="","",VLOOKUP($A167,'Annex 2 EHV charges'!$A:$O,7,0))</f>
        <v/>
      </c>
      <c r="E167" s="94" t="str">
        <f>IFERROR(IF(VLOOKUP($A167,'Annex 2 EHV charges'!$A:$O,9,FALSE)=0,"",VLOOKUP($A167,'Annex 2 EHV charges'!$A:$O,9,FALSE)),"")</f>
        <v/>
      </c>
      <c r="F167" s="95" t="str">
        <f>IFERROR(IF(VLOOKUP($A167,'Annex 2 EHV charges'!$A:$O,10,FALSE)=0,"",VLOOKUP($A167,'Annex 2 EHV charges'!$A:$O,10,FALSE)),"")</f>
        <v/>
      </c>
      <c r="G167" s="96" t="str">
        <f>IFERROR(IF(VLOOKUP($A167,'Annex 2 EHV charges'!$A:$O,11,FALSE)=0,"",VLOOKUP($A167,'Annex 2 EHV charges'!$A:$O,11,FALSE)),"")</f>
        <v/>
      </c>
      <c r="H167" s="96" t="str">
        <f>IFERROR(IF(VLOOKUP($A167,'Annex 2 EHV charges'!$A:$O,12,FALSE)=0,"",VLOOKUP($A167,'Annex 2 EHV charges'!$A:$O,12,FALSE)),"")</f>
        <v/>
      </c>
    </row>
    <row r="168" spans="1:8">
      <c r="A168" s="89" t="str">
        <f t="array" ref="A168">IFERROR(INDEX('Annex 2 EHV charges'!$A$11:$A$58, MATCH(0, IF(ISBLANK('Annex 2 EHV charges'!$A$11:$A$58),1, COUNTIF(A$4:$A167, 'Annex 2 EHV charges'!$A$11:$A$58)), 0)),"")</f>
        <v/>
      </c>
      <c r="B168" s="89" t="str">
        <f>IF($A168="","",VLOOKUP($A168,'Annex 2 EHV charges'!$A:$O,2,0))</f>
        <v/>
      </c>
      <c r="C168" s="90" t="str">
        <f>IF($A168="","",VLOOKUP($A168,'Annex 2 EHV charges'!$A:$O,3,0))</f>
        <v/>
      </c>
      <c r="D168" s="89" t="str">
        <f>IF($A168="","",VLOOKUP($A168,'Annex 2 EHV charges'!$A:$O,7,0))</f>
        <v/>
      </c>
      <c r="E168" s="94" t="str">
        <f>IFERROR(IF(VLOOKUP($A168,'Annex 2 EHV charges'!$A:$O,9,FALSE)=0,"",VLOOKUP($A168,'Annex 2 EHV charges'!$A:$O,9,FALSE)),"")</f>
        <v/>
      </c>
      <c r="F168" s="95" t="str">
        <f>IFERROR(IF(VLOOKUP($A168,'Annex 2 EHV charges'!$A:$O,10,FALSE)=0,"",VLOOKUP($A168,'Annex 2 EHV charges'!$A:$O,10,FALSE)),"")</f>
        <v/>
      </c>
      <c r="G168" s="96" t="str">
        <f>IFERROR(IF(VLOOKUP($A168,'Annex 2 EHV charges'!$A:$O,11,FALSE)=0,"",VLOOKUP($A168,'Annex 2 EHV charges'!$A:$O,11,FALSE)),"")</f>
        <v/>
      </c>
      <c r="H168" s="96" t="str">
        <f>IFERROR(IF(VLOOKUP($A168,'Annex 2 EHV charges'!$A:$O,12,FALSE)=0,"",VLOOKUP($A168,'Annex 2 EHV charges'!$A:$O,12,FALSE)),"")</f>
        <v/>
      </c>
    </row>
    <row r="169" spans="1:8">
      <c r="A169" s="89" t="str">
        <f t="array" ref="A169">IFERROR(INDEX('Annex 2 EHV charges'!$A$11:$A$58, MATCH(0, IF(ISBLANK('Annex 2 EHV charges'!$A$11:$A$58),1, COUNTIF(A$4:$A168, 'Annex 2 EHV charges'!$A$11:$A$58)), 0)),"")</f>
        <v/>
      </c>
      <c r="B169" s="89" t="str">
        <f>IF($A169="","",VLOOKUP($A169,'Annex 2 EHV charges'!$A:$O,2,0))</f>
        <v/>
      </c>
      <c r="C169" s="90" t="str">
        <f>IF($A169="","",VLOOKUP($A169,'Annex 2 EHV charges'!$A:$O,3,0))</f>
        <v/>
      </c>
      <c r="D169" s="89" t="str">
        <f>IF($A169="","",VLOOKUP($A169,'Annex 2 EHV charges'!$A:$O,7,0))</f>
        <v/>
      </c>
      <c r="E169" s="94" t="str">
        <f>IFERROR(IF(VLOOKUP($A169,'Annex 2 EHV charges'!$A:$O,9,FALSE)=0,"",VLOOKUP($A169,'Annex 2 EHV charges'!$A:$O,9,FALSE)),"")</f>
        <v/>
      </c>
      <c r="F169" s="95" t="str">
        <f>IFERROR(IF(VLOOKUP($A169,'Annex 2 EHV charges'!$A:$O,10,FALSE)=0,"",VLOOKUP($A169,'Annex 2 EHV charges'!$A:$O,10,FALSE)),"")</f>
        <v/>
      </c>
      <c r="G169" s="96" t="str">
        <f>IFERROR(IF(VLOOKUP($A169,'Annex 2 EHV charges'!$A:$O,11,FALSE)=0,"",VLOOKUP($A169,'Annex 2 EHV charges'!$A:$O,11,FALSE)),"")</f>
        <v/>
      </c>
      <c r="H169" s="96" t="str">
        <f>IFERROR(IF(VLOOKUP($A169,'Annex 2 EHV charges'!$A:$O,12,FALSE)=0,"",VLOOKUP($A169,'Annex 2 EHV charges'!$A:$O,12,FALSE)),"")</f>
        <v/>
      </c>
    </row>
    <row r="170" spans="1:8">
      <c r="A170" s="89" t="str">
        <f t="array" ref="A170">IFERROR(INDEX('Annex 2 EHV charges'!$A$11:$A$58, MATCH(0, IF(ISBLANK('Annex 2 EHV charges'!$A$11:$A$58),1, COUNTIF(A$4:$A169, 'Annex 2 EHV charges'!$A$11:$A$58)), 0)),"")</f>
        <v/>
      </c>
      <c r="B170" s="89" t="str">
        <f>IF($A170="","",VLOOKUP($A170,'Annex 2 EHV charges'!$A:$O,2,0))</f>
        <v/>
      </c>
      <c r="C170" s="90" t="str">
        <f>IF($A170="","",VLOOKUP($A170,'Annex 2 EHV charges'!$A:$O,3,0))</f>
        <v/>
      </c>
      <c r="D170" s="89" t="str">
        <f>IF($A170="","",VLOOKUP($A170,'Annex 2 EHV charges'!$A:$O,7,0))</f>
        <v/>
      </c>
      <c r="E170" s="94" t="str">
        <f>IFERROR(IF(VLOOKUP($A170,'Annex 2 EHV charges'!$A:$O,9,FALSE)=0,"",VLOOKUP($A170,'Annex 2 EHV charges'!$A:$O,9,FALSE)),"")</f>
        <v/>
      </c>
      <c r="F170" s="95" t="str">
        <f>IFERROR(IF(VLOOKUP($A170,'Annex 2 EHV charges'!$A:$O,10,FALSE)=0,"",VLOOKUP($A170,'Annex 2 EHV charges'!$A:$O,10,FALSE)),"")</f>
        <v/>
      </c>
      <c r="G170" s="96" t="str">
        <f>IFERROR(IF(VLOOKUP($A170,'Annex 2 EHV charges'!$A:$O,11,FALSE)=0,"",VLOOKUP($A170,'Annex 2 EHV charges'!$A:$O,11,FALSE)),"")</f>
        <v/>
      </c>
      <c r="H170" s="96" t="str">
        <f>IFERROR(IF(VLOOKUP($A170,'Annex 2 EHV charges'!$A:$O,12,FALSE)=0,"",VLOOKUP($A170,'Annex 2 EHV charges'!$A:$O,12,FALSE)),"")</f>
        <v/>
      </c>
    </row>
    <row r="171" spans="1:8">
      <c r="A171" s="89" t="str">
        <f t="array" ref="A171">IFERROR(INDEX('Annex 2 EHV charges'!$A$11:$A$58, MATCH(0, IF(ISBLANK('Annex 2 EHV charges'!$A$11:$A$58),1, COUNTIF(A$4:$A170, 'Annex 2 EHV charges'!$A$11:$A$58)), 0)),"")</f>
        <v/>
      </c>
      <c r="B171" s="89" t="str">
        <f>IF($A171="","",VLOOKUP($A171,'Annex 2 EHV charges'!$A:$O,2,0))</f>
        <v/>
      </c>
      <c r="C171" s="90" t="str">
        <f>IF($A171="","",VLOOKUP($A171,'Annex 2 EHV charges'!$A:$O,3,0))</f>
        <v/>
      </c>
      <c r="D171" s="89" t="str">
        <f>IF($A171="","",VLOOKUP($A171,'Annex 2 EHV charges'!$A:$O,7,0))</f>
        <v/>
      </c>
      <c r="E171" s="94" t="str">
        <f>IFERROR(IF(VLOOKUP($A171,'Annex 2 EHV charges'!$A:$O,9,FALSE)=0,"",VLOOKUP($A171,'Annex 2 EHV charges'!$A:$O,9,FALSE)),"")</f>
        <v/>
      </c>
      <c r="F171" s="95" t="str">
        <f>IFERROR(IF(VLOOKUP($A171,'Annex 2 EHV charges'!$A:$O,10,FALSE)=0,"",VLOOKUP($A171,'Annex 2 EHV charges'!$A:$O,10,FALSE)),"")</f>
        <v/>
      </c>
      <c r="G171" s="96" t="str">
        <f>IFERROR(IF(VLOOKUP($A171,'Annex 2 EHV charges'!$A:$O,11,FALSE)=0,"",VLOOKUP($A171,'Annex 2 EHV charges'!$A:$O,11,FALSE)),"")</f>
        <v/>
      </c>
      <c r="H171" s="96" t="str">
        <f>IFERROR(IF(VLOOKUP($A171,'Annex 2 EHV charges'!$A:$O,12,FALSE)=0,"",VLOOKUP($A171,'Annex 2 EHV charges'!$A:$O,12,FALSE)),"")</f>
        <v/>
      </c>
    </row>
    <row r="172" spans="1:8">
      <c r="A172" s="89" t="str">
        <f t="array" ref="A172">IFERROR(INDEX('Annex 2 EHV charges'!$A$11:$A$58, MATCH(0, IF(ISBLANK('Annex 2 EHV charges'!$A$11:$A$58),1, COUNTIF(A$4:$A171, 'Annex 2 EHV charges'!$A$11:$A$58)), 0)),"")</f>
        <v/>
      </c>
      <c r="B172" s="89" t="str">
        <f>IF($A172="","",VLOOKUP($A172,'Annex 2 EHV charges'!$A:$O,2,0))</f>
        <v/>
      </c>
      <c r="C172" s="90" t="str">
        <f>IF($A172="","",VLOOKUP($A172,'Annex 2 EHV charges'!$A:$O,3,0))</f>
        <v/>
      </c>
      <c r="D172" s="89" t="str">
        <f>IF($A172="","",VLOOKUP($A172,'Annex 2 EHV charges'!$A:$O,7,0))</f>
        <v/>
      </c>
      <c r="E172" s="94" t="str">
        <f>IFERROR(IF(VLOOKUP($A172,'Annex 2 EHV charges'!$A:$O,9,FALSE)=0,"",VLOOKUP($A172,'Annex 2 EHV charges'!$A:$O,9,FALSE)),"")</f>
        <v/>
      </c>
      <c r="F172" s="95" t="str">
        <f>IFERROR(IF(VLOOKUP($A172,'Annex 2 EHV charges'!$A:$O,10,FALSE)=0,"",VLOOKUP($A172,'Annex 2 EHV charges'!$A:$O,10,FALSE)),"")</f>
        <v/>
      </c>
      <c r="G172" s="96" t="str">
        <f>IFERROR(IF(VLOOKUP($A172,'Annex 2 EHV charges'!$A:$O,11,FALSE)=0,"",VLOOKUP($A172,'Annex 2 EHV charges'!$A:$O,11,FALSE)),"")</f>
        <v/>
      </c>
      <c r="H172" s="96" t="str">
        <f>IFERROR(IF(VLOOKUP($A172,'Annex 2 EHV charges'!$A:$O,12,FALSE)=0,"",VLOOKUP($A172,'Annex 2 EHV charges'!$A:$O,12,FALSE)),"")</f>
        <v/>
      </c>
    </row>
    <row r="173" spans="1:8">
      <c r="A173" s="89" t="str">
        <f t="array" ref="A173">IFERROR(INDEX('Annex 2 EHV charges'!$A$11:$A$58, MATCH(0, IF(ISBLANK('Annex 2 EHV charges'!$A$11:$A$58),1, COUNTIF(A$4:$A172, 'Annex 2 EHV charges'!$A$11:$A$58)), 0)),"")</f>
        <v/>
      </c>
      <c r="B173" s="89" t="str">
        <f>IF($A173="","",VLOOKUP($A173,'Annex 2 EHV charges'!$A:$O,2,0))</f>
        <v/>
      </c>
      <c r="C173" s="90" t="str">
        <f>IF($A173="","",VLOOKUP($A173,'Annex 2 EHV charges'!$A:$O,3,0))</f>
        <v/>
      </c>
      <c r="D173" s="89" t="str">
        <f>IF($A173="","",VLOOKUP($A173,'Annex 2 EHV charges'!$A:$O,7,0))</f>
        <v/>
      </c>
      <c r="E173" s="94" t="str">
        <f>IFERROR(IF(VLOOKUP($A173,'Annex 2 EHV charges'!$A:$O,9,FALSE)=0,"",VLOOKUP($A173,'Annex 2 EHV charges'!$A:$O,9,FALSE)),"")</f>
        <v/>
      </c>
      <c r="F173" s="95" t="str">
        <f>IFERROR(IF(VLOOKUP($A173,'Annex 2 EHV charges'!$A:$O,10,FALSE)=0,"",VLOOKUP($A173,'Annex 2 EHV charges'!$A:$O,10,FALSE)),"")</f>
        <v/>
      </c>
      <c r="G173" s="96" t="str">
        <f>IFERROR(IF(VLOOKUP($A173,'Annex 2 EHV charges'!$A:$O,11,FALSE)=0,"",VLOOKUP($A173,'Annex 2 EHV charges'!$A:$O,11,FALSE)),"")</f>
        <v/>
      </c>
      <c r="H173" s="96" t="str">
        <f>IFERROR(IF(VLOOKUP($A173,'Annex 2 EHV charges'!$A:$O,12,FALSE)=0,"",VLOOKUP($A173,'Annex 2 EHV charges'!$A:$O,12,FALSE)),"")</f>
        <v/>
      </c>
    </row>
    <row r="174" spans="1:8">
      <c r="A174" s="89" t="str">
        <f t="array" ref="A174">IFERROR(INDEX('Annex 2 EHV charges'!$A$11:$A$58, MATCH(0, IF(ISBLANK('Annex 2 EHV charges'!$A$11:$A$58),1, COUNTIF(A$4:$A173, 'Annex 2 EHV charges'!$A$11:$A$58)), 0)),"")</f>
        <v/>
      </c>
      <c r="B174" s="89" t="str">
        <f>IF($A174="","",VLOOKUP($A174,'Annex 2 EHV charges'!$A:$O,2,0))</f>
        <v/>
      </c>
      <c r="C174" s="90" t="str">
        <f>IF($A174="","",VLOOKUP($A174,'Annex 2 EHV charges'!$A:$O,3,0))</f>
        <v/>
      </c>
      <c r="D174" s="89" t="str">
        <f>IF($A174="","",VLOOKUP($A174,'Annex 2 EHV charges'!$A:$O,7,0))</f>
        <v/>
      </c>
      <c r="E174" s="94" t="str">
        <f>IFERROR(IF(VLOOKUP($A174,'Annex 2 EHV charges'!$A:$O,9,FALSE)=0,"",VLOOKUP($A174,'Annex 2 EHV charges'!$A:$O,9,FALSE)),"")</f>
        <v/>
      </c>
      <c r="F174" s="95" t="str">
        <f>IFERROR(IF(VLOOKUP($A174,'Annex 2 EHV charges'!$A:$O,10,FALSE)=0,"",VLOOKUP($A174,'Annex 2 EHV charges'!$A:$O,10,FALSE)),"")</f>
        <v/>
      </c>
      <c r="G174" s="96" t="str">
        <f>IFERROR(IF(VLOOKUP($A174,'Annex 2 EHV charges'!$A:$O,11,FALSE)=0,"",VLOOKUP($A174,'Annex 2 EHV charges'!$A:$O,11,FALSE)),"")</f>
        <v/>
      </c>
      <c r="H174" s="96" t="str">
        <f>IFERROR(IF(VLOOKUP($A174,'Annex 2 EHV charges'!$A:$O,12,FALSE)=0,"",VLOOKUP($A174,'Annex 2 EHV charges'!$A:$O,12,FALSE)),"")</f>
        <v/>
      </c>
    </row>
    <row r="175" spans="1:8">
      <c r="A175" s="89" t="str">
        <f t="array" ref="A175">IFERROR(INDEX('Annex 2 EHV charges'!$A$11:$A$58, MATCH(0, IF(ISBLANK('Annex 2 EHV charges'!$A$11:$A$58),1, COUNTIF(A$4:$A174, 'Annex 2 EHV charges'!$A$11:$A$58)), 0)),"")</f>
        <v/>
      </c>
      <c r="B175" s="89" t="str">
        <f>IF($A175="","",VLOOKUP($A175,'Annex 2 EHV charges'!$A:$O,2,0))</f>
        <v/>
      </c>
      <c r="C175" s="90" t="str">
        <f>IF($A175="","",VLOOKUP($A175,'Annex 2 EHV charges'!$A:$O,3,0))</f>
        <v/>
      </c>
      <c r="D175" s="89" t="str">
        <f>IF($A175="","",VLOOKUP($A175,'Annex 2 EHV charges'!$A:$O,7,0))</f>
        <v/>
      </c>
      <c r="E175" s="94" t="str">
        <f>IFERROR(IF(VLOOKUP($A175,'Annex 2 EHV charges'!$A:$O,9,FALSE)=0,"",VLOOKUP($A175,'Annex 2 EHV charges'!$A:$O,9,FALSE)),"")</f>
        <v/>
      </c>
      <c r="F175" s="95" t="str">
        <f>IFERROR(IF(VLOOKUP($A175,'Annex 2 EHV charges'!$A:$O,10,FALSE)=0,"",VLOOKUP($A175,'Annex 2 EHV charges'!$A:$O,10,FALSE)),"")</f>
        <v/>
      </c>
      <c r="G175" s="96" t="str">
        <f>IFERROR(IF(VLOOKUP($A175,'Annex 2 EHV charges'!$A:$O,11,FALSE)=0,"",VLOOKUP($A175,'Annex 2 EHV charges'!$A:$O,11,FALSE)),"")</f>
        <v/>
      </c>
      <c r="H175" s="96" t="str">
        <f>IFERROR(IF(VLOOKUP($A175,'Annex 2 EHV charges'!$A:$O,12,FALSE)=0,"",VLOOKUP($A175,'Annex 2 EHV charges'!$A:$O,12,FALSE)),"")</f>
        <v/>
      </c>
    </row>
    <row r="176" spans="1:8">
      <c r="A176" s="89" t="str">
        <f t="array" ref="A176">IFERROR(INDEX('Annex 2 EHV charges'!$A$11:$A$58, MATCH(0, IF(ISBLANK('Annex 2 EHV charges'!$A$11:$A$58),1, COUNTIF(A$4:$A175, 'Annex 2 EHV charges'!$A$11:$A$58)), 0)),"")</f>
        <v/>
      </c>
      <c r="B176" s="89" t="str">
        <f>IF($A176="","",VLOOKUP($A176,'Annex 2 EHV charges'!$A:$O,2,0))</f>
        <v/>
      </c>
      <c r="C176" s="90" t="str">
        <f>IF($A176="","",VLOOKUP($A176,'Annex 2 EHV charges'!$A:$O,3,0))</f>
        <v/>
      </c>
      <c r="D176" s="89" t="str">
        <f>IF($A176="","",VLOOKUP($A176,'Annex 2 EHV charges'!$A:$O,7,0))</f>
        <v/>
      </c>
      <c r="E176" s="94" t="str">
        <f>IFERROR(IF(VLOOKUP($A176,'Annex 2 EHV charges'!$A:$O,9,FALSE)=0,"",VLOOKUP($A176,'Annex 2 EHV charges'!$A:$O,9,FALSE)),"")</f>
        <v/>
      </c>
      <c r="F176" s="95" t="str">
        <f>IFERROR(IF(VLOOKUP($A176,'Annex 2 EHV charges'!$A:$O,10,FALSE)=0,"",VLOOKUP($A176,'Annex 2 EHV charges'!$A:$O,10,FALSE)),"")</f>
        <v/>
      </c>
      <c r="G176" s="96" t="str">
        <f>IFERROR(IF(VLOOKUP($A176,'Annex 2 EHV charges'!$A:$O,11,FALSE)=0,"",VLOOKUP($A176,'Annex 2 EHV charges'!$A:$O,11,FALSE)),"")</f>
        <v/>
      </c>
      <c r="H176" s="96" t="str">
        <f>IFERROR(IF(VLOOKUP($A176,'Annex 2 EHV charges'!$A:$O,12,FALSE)=0,"",VLOOKUP($A176,'Annex 2 EHV charges'!$A:$O,12,FALSE)),"")</f>
        <v/>
      </c>
    </row>
    <row r="177" spans="1:8">
      <c r="A177" s="89" t="str">
        <f t="array" ref="A177">IFERROR(INDEX('Annex 2 EHV charges'!$A$11:$A$58, MATCH(0, IF(ISBLANK('Annex 2 EHV charges'!$A$11:$A$58),1, COUNTIF(A$4:$A176, 'Annex 2 EHV charges'!$A$11:$A$58)), 0)),"")</f>
        <v/>
      </c>
      <c r="B177" s="89" t="str">
        <f>IF($A177="","",VLOOKUP($A177,'Annex 2 EHV charges'!$A:$O,2,0))</f>
        <v/>
      </c>
      <c r="C177" s="90" t="str">
        <f>IF($A177="","",VLOOKUP($A177,'Annex 2 EHV charges'!$A:$O,3,0))</f>
        <v/>
      </c>
      <c r="D177" s="89" t="str">
        <f>IF($A177="","",VLOOKUP($A177,'Annex 2 EHV charges'!$A:$O,7,0))</f>
        <v/>
      </c>
      <c r="E177" s="94" t="str">
        <f>IFERROR(IF(VLOOKUP($A177,'Annex 2 EHV charges'!$A:$O,9,FALSE)=0,"",VLOOKUP($A177,'Annex 2 EHV charges'!$A:$O,9,FALSE)),"")</f>
        <v/>
      </c>
      <c r="F177" s="95" t="str">
        <f>IFERROR(IF(VLOOKUP($A177,'Annex 2 EHV charges'!$A:$O,10,FALSE)=0,"",VLOOKUP($A177,'Annex 2 EHV charges'!$A:$O,10,FALSE)),"")</f>
        <v/>
      </c>
      <c r="G177" s="96" t="str">
        <f>IFERROR(IF(VLOOKUP($A177,'Annex 2 EHV charges'!$A:$O,11,FALSE)=0,"",VLOOKUP($A177,'Annex 2 EHV charges'!$A:$O,11,FALSE)),"")</f>
        <v/>
      </c>
      <c r="H177" s="96" t="str">
        <f>IFERROR(IF(VLOOKUP($A177,'Annex 2 EHV charges'!$A:$O,12,FALSE)=0,"",VLOOKUP($A177,'Annex 2 EHV charges'!$A:$O,12,FALSE)),"")</f>
        <v/>
      </c>
    </row>
    <row r="178" spans="1:8">
      <c r="A178" s="89" t="str">
        <f t="array" ref="A178">IFERROR(INDEX('Annex 2 EHV charges'!$A$11:$A$58, MATCH(0, IF(ISBLANK('Annex 2 EHV charges'!$A$11:$A$58),1, COUNTIF(A$4:$A177, 'Annex 2 EHV charges'!$A$11:$A$58)), 0)),"")</f>
        <v/>
      </c>
      <c r="B178" s="89" t="str">
        <f>IF($A178="","",VLOOKUP($A178,'Annex 2 EHV charges'!$A:$O,2,0))</f>
        <v/>
      </c>
      <c r="C178" s="90" t="str">
        <f>IF($A178="","",VLOOKUP($A178,'Annex 2 EHV charges'!$A:$O,3,0))</f>
        <v/>
      </c>
      <c r="D178" s="89" t="str">
        <f>IF($A178="","",VLOOKUP($A178,'Annex 2 EHV charges'!$A:$O,7,0))</f>
        <v/>
      </c>
      <c r="E178" s="94" t="str">
        <f>IFERROR(IF(VLOOKUP($A178,'Annex 2 EHV charges'!$A:$O,9,FALSE)=0,"",VLOOKUP($A178,'Annex 2 EHV charges'!$A:$O,9,FALSE)),"")</f>
        <v/>
      </c>
      <c r="F178" s="95" t="str">
        <f>IFERROR(IF(VLOOKUP($A178,'Annex 2 EHV charges'!$A:$O,10,FALSE)=0,"",VLOOKUP($A178,'Annex 2 EHV charges'!$A:$O,10,FALSE)),"")</f>
        <v/>
      </c>
      <c r="G178" s="96" t="str">
        <f>IFERROR(IF(VLOOKUP($A178,'Annex 2 EHV charges'!$A:$O,11,FALSE)=0,"",VLOOKUP($A178,'Annex 2 EHV charges'!$A:$O,11,FALSE)),"")</f>
        <v/>
      </c>
      <c r="H178" s="96" t="str">
        <f>IFERROR(IF(VLOOKUP($A178,'Annex 2 EHV charges'!$A:$O,12,FALSE)=0,"",VLOOKUP($A178,'Annex 2 EHV charges'!$A:$O,12,FALSE)),"")</f>
        <v/>
      </c>
    </row>
    <row r="179" spans="1:8">
      <c r="A179" s="89" t="str">
        <f t="array" ref="A179">IFERROR(INDEX('Annex 2 EHV charges'!$A$11:$A$58, MATCH(0, IF(ISBLANK('Annex 2 EHV charges'!$A$11:$A$58),1, COUNTIF(A$4:$A178, 'Annex 2 EHV charges'!$A$11:$A$58)), 0)),"")</f>
        <v/>
      </c>
      <c r="B179" s="89" t="str">
        <f>IF($A179="","",VLOOKUP($A179,'Annex 2 EHV charges'!$A:$O,2,0))</f>
        <v/>
      </c>
      <c r="C179" s="90" t="str">
        <f>IF($A179="","",VLOOKUP($A179,'Annex 2 EHV charges'!$A:$O,3,0))</f>
        <v/>
      </c>
      <c r="D179" s="89" t="str">
        <f>IF($A179="","",VLOOKUP($A179,'Annex 2 EHV charges'!$A:$O,7,0))</f>
        <v/>
      </c>
      <c r="E179" s="94" t="str">
        <f>IFERROR(IF(VLOOKUP($A179,'Annex 2 EHV charges'!$A:$O,9,FALSE)=0,"",VLOOKUP($A179,'Annex 2 EHV charges'!$A:$O,9,FALSE)),"")</f>
        <v/>
      </c>
      <c r="F179" s="95" t="str">
        <f>IFERROR(IF(VLOOKUP($A179,'Annex 2 EHV charges'!$A:$O,10,FALSE)=0,"",VLOOKUP($A179,'Annex 2 EHV charges'!$A:$O,10,FALSE)),"")</f>
        <v/>
      </c>
      <c r="G179" s="96" t="str">
        <f>IFERROR(IF(VLOOKUP($A179,'Annex 2 EHV charges'!$A:$O,11,FALSE)=0,"",VLOOKUP($A179,'Annex 2 EHV charges'!$A:$O,11,FALSE)),"")</f>
        <v/>
      </c>
      <c r="H179" s="96" t="str">
        <f>IFERROR(IF(VLOOKUP($A179,'Annex 2 EHV charges'!$A:$O,12,FALSE)=0,"",VLOOKUP($A179,'Annex 2 EHV charges'!$A:$O,12,FALSE)),"")</f>
        <v/>
      </c>
    </row>
    <row r="180" spans="1:8">
      <c r="A180" s="89" t="str">
        <f t="array" ref="A180">IFERROR(INDEX('Annex 2 EHV charges'!$A$11:$A$58, MATCH(0, IF(ISBLANK('Annex 2 EHV charges'!$A$11:$A$58),1, COUNTIF(A$4:$A179, 'Annex 2 EHV charges'!$A$11:$A$58)), 0)),"")</f>
        <v/>
      </c>
      <c r="B180" s="89" t="str">
        <f>IF($A180="","",VLOOKUP($A180,'Annex 2 EHV charges'!$A:$O,2,0))</f>
        <v/>
      </c>
      <c r="C180" s="90" t="str">
        <f>IF($A180="","",VLOOKUP($A180,'Annex 2 EHV charges'!$A:$O,3,0))</f>
        <v/>
      </c>
      <c r="D180" s="89" t="str">
        <f>IF($A180="","",VLOOKUP($A180,'Annex 2 EHV charges'!$A:$O,7,0))</f>
        <v/>
      </c>
      <c r="E180" s="94" t="str">
        <f>IFERROR(IF(VLOOKUP($A180,'Annex 2 EHV charges'!$A:$O,9,FALSE)=0,"",VLOOKUP($A180,'Annex 2 EHV charges'!$A:$O,9,FALSE)),"")</f>
        <v/>
      </c>
      <c r="F180" s="95" t="str">
        <f>IFERROR(IF(VLOOKUP($A180,'Annex 2 EHV charges'!$A:$O,10,FALSE)=0,"",VLOOKUP($A180,'Annex 2 EHV charges'!$A:$O,10,FALSE)),"")</f>
        <v/>
      </c>
      <c r="G180" s="96" t="str">
        <f>IFERROR(IF(VLOOKUP($A180,'Annex 2 EHV charges'!$A:$O,11,FALSE)=0,"",VLOOKUP($A180,'Annex 2 EHV charges'!$A:$O,11,FALSE)),"")</f>
        <v/>
      </c>
      <c r="H180" s="96" t="str">
        <f>IFERROR(IF(VLOOKUP($A180,'Annex 2 EHV charges'!$A:$O,12,FALSE)=0,"",VLOOKUP($A180,'Annex 2 EHV charges'!$A:$O,12,FALSE)),"")</f>
        <v/>
      </c>
    </row>
    <row r="181" spans="1:8">
      <c r="A181" s="89" t="str">
        <f t="array" ref="A181">IFERROR(INDEX('Annex 2 EHV charges'!$A$11:$A$58, MATCH(0, IF(ISBLANK('Annex 2 EHV charges'!$A$11:$A$58),1, COUNTIF(A$4:$A180, 'Annex 2 EHV charges'!$A$11:$A$58)), 0)),"")</f>
        <v/>
      </c>
      <c r="B181" s="89" t="str">
        <f>IF($A181="","",VLOOKUP($A181,'Annex 2 EHV charges'!$A:$O,2,0))</f>
        <v/>
      </c>
      <c r="C181" s="90" t="str">
        <f>IF($A181="","",VLOOKUP($A181,'Annex 2 EHV charges'!$A:$O,3,0))</f>
        <v/>
      </c>
      <c r="D181" s="89" t="str">
        <f>IF($A181="","",VLOOKUP($A181,'Annex 2 EHV charges'!$A:$O,7,0))</f>
        <v/>
      </c>
      <c r="E181" s="94" t="str">
        <f>IFERROR(IF(VLOOKUP($A181,'Annex 2 EHV charges'!$A:$O,9,FALSE)=0,"",VLOOKUP($A181,'Annex 2 EHV charges'!$A:$O,9,FALSE)),"")</f>
        <v/>
      </c>
      <c r="F181" s="95" t="str">
        <f>IFERROR(IF(VLOOKUP($A181,'Annex 2 EHV charges'!$A:$O,10,FALSE)=0,"",VLOOKUP($A181,'Annex 2 EHV charges'!$A:$O,10,FALSE)),"")</f>
        <v/>
      </c>
      <c r="G181" s="96" t="str">
        <f>IFERROR(IF(VLOOKUP($A181,'Annex 2 EHV charges'!$A:$O,11,FALSE)=0,"",VLOOKUP($A181,'Annex 2 EHV charges'!$A:$O,11,FALSE)),"")</f>
        <v/>
      </c>
      <c r="H181" s="96" t="str">
        <f>IFERROR(IF(VLOOKUP($A181,'Annex 2 EHV charges'!$A:$O,12,FALSE)=0,"",VLOOKUP($A181,'Annex 2 EHV charges'!$A:$O,12,FALSE)),"")</f>
        <v/>
      </c>
    </row>
    <row r="182" spans="1:8">
      <c r="A182" s="89" t="str">
        <f t="array" ref="A182">IFERROR(INDEX('Annex 2 EHV charges'!$A$11:$A$58, MATCH(0, IF(ISBLANK('Annex 2 EHV charges'!$A$11:$A$58),1, COUNTIF(A$4:$A181, 'Annex 2 EHV charges'!$A$11:$A$58)), 0)),"")</f>
        <v/>
      </c>
      <c r="B182" s="89" t="str">
        <f>IF($A182="","",VLOOKUP($A182,'Annex 2 EHV charges'!$A:$O,2,0))</f>
        <v/>
      </c>
      <c r="C182" s="90" t="str">
        <f>IF($A182="","",VLOOKUP($A182,'Annex 2 EHV charges'!$A:$O,3,0))</f>
        <v/>
      </c>
      <c r="D182" s="89" t="str">
        <f>IF($A182="","",VLOOKUP($A182,'Annex 2 EHV charges'!$A:$O,7,0))</f>
        <v/>
      </c>
      <c r="E182" s="94" t="str">
        <f>IFERROR(IF(VLOOKUP($A182,'Annex 2 EHV charges'!$A:$O,9,FALSE)=0,"",VLOOKUP($A182,'Annex 2 EHV charges'!$A:$O,9,FALSE)),"")</f>
        <v/>
      </c>
      <c r="F182" s="95" t="str">
        <f>IFERROR(IF(VLOOKUP($A182,'Annex 2 EHV charges'!$A:$O,10,FALSE)=0,"",VLOOKUP($A182,'Annex 2 EHV charges'!$A:$O,10,FALSE)),"")</f>
        <v/>
      </c>
      <c r="G182" s="96" t="str">
        <f>IFERROR(IF(VLOOKUP($A182,'Annex 2 EHV charges'!$A:$O,11,FALSE)=0,"",VLOOKUP($A182,'Annex 2 EHV charges'!$A:$O,11,FALSE)),"")</f>
        <v/>
      </c>
      <c r="H182" s="96" t="str">
        <f>IFERROR(IF(VLOOKUP($A182,'Annex 2 EHV charges'!$A:$O,12,FALSE)=0,"",VLOOKUP($A182,'Annex 2 EHV charges'!$A:$O,12,FALSE)),"")</f>
        <v/>
      </c>
    </row>
    <row r="183" spans="1:8">
      <c r="A183" s="89" t="str">
        <f t="array" ref="A183">IFERROR(INDEX('Annex 2 EHV charges'!$A$11:$A$58, MATCH(0, IF(ISBLANK('Annex 2 EHV charges'!$A$11:$A$58),1, COUNTIF(A$4:$A182, 'Annex 2 EHV charges'!$A$11:$A$58)), 0)),"")</f>
        <v/>
      </c>
      <c r="B183" s="89" t="str">
        <f>IF($A183="","",VLOOKUP($A183,'Annex 2 EHV charges'!$A:$O,2,0))</f>
        <v/>
      </c>
      <c r="C183" s="90" t="str">
        <f>IF($A183="","",VLOOKUP($A183,'Annex 2 EHV charges'!$A:$O,3,0))</f>
        <v/>
      </c>
      <c r="D183" s="89" t="str">
        <f>IF($A183="","",VLOOKUP($A183,'Annex 2 EHV charges'!$A:$O,7,0))</f>
        <v/>
      </c>
      <c r="E183" s="94" t="str">
        <f>IFERROR(IF(VLOOKUP($A183,'Annex 2 EHV charges'!$A:$O,9,FALSE)=0,"",VLOOKUP($A183,'Annex 2 EHV charges'!$A:$O,9,FALSE)),"")</f>
        <v/>
      </c>
      <c r="F183" s="95" t="str">
        <f>IFERROR(IF(VLOOKUP($A183,'Annex 2 EHV charges'!$A:$O,10,FALSE)=0,"",VLOOKUP($A183,'Annex 2 EHV charges'!$A:$O,10,FALSE)),"")</f>
        <v/>
      </c>
      <c r="G183" s="96" t="str">
        <f>IFERROR(IF(VLOOKUP($A183,'Annex 2 EHV charges'!$A:$O,11,FALSE)=0,"",VLOOKUP($A183,'Annex 2 EHV charges'!$A:$O,11,FALSE)),"")</f>
        <v/>
      </c>
      <c r="H183" s="96" t="str">
        <f>IFERROR(IF(VLOOKUP($A183,'Annex 2 EHV charges'!$A:$O,12,FALSE)=0,"",VLOOKUP($A183,'Annex 2 EHV charges'!$A:$O,12,FALSE)),"")</f>
        <v/>
      </c>
    </row>
    <row r="184" spans="1:8">
      <c r="A184" s="89" t="str">
        <f t="array" ref="A184">IFERROR(INDEX('Annex 2 EHV charges'!$A$11:$A$58, MATCH(0, IF(ISBLANK('Annex 2 EHV charges'!$A$11:$A$58),1, COUNTIF(A$4:$A183, 'Annex 2 EHV charges'!$A$11:$A$58)), 0)),"")</f>
        <v/>
      </c>
      <c r="B184" s="89" t="str">
        <f>IF($A184="","",VLOOKUP($A184,'Annex 2 EHV charges'!$A:$O,2,0))</f>
        <v/>
      </c>
      <c r="C184" s="90" t="str">
        <f>IF($A184="","",VLOOKUP($A184,'Annex 2 EHV charges'!$A:$O,3,0))</f>
        <v/>
      </c>
      <c r="D184" s="89" t="str">
        <f>IF($A184="","",VLOOKUP($A184,'Annex 2 EHV charges'!$A:$O,7,0))</f>
        <v/>
      </c>
      <c r="E184" s="94" t="str">
        <f>IFERROR(IF(VLOOKUP($A184,'Annex 2 EHV charges'!$A:$O,9,FALSE)=0,"",VLOOKUP($A184,'Annex 2 EHV charges'!$A:$O,9,FALSE)),"")</f>
        <v/>
      </c>
      <c r="F184" s="95" t="str">
        <f>IFERROR(IF(VLOOKUP($A184,'Annex 2 EHV charges'!$A:$O,10,FALSE)=0,"",VLOOKUP($A184,'Annex 2 EHV charges'!$A:$O,10,FALSE)),"")</f>
        <v/>
      </c>
      <c r="G184" s="96" t="str">
        <f>IFERROR(IF(VLOOKUP($A184,'Annex 2 EHV charges'!$A:$O,11,FALSE)=0,"",VLOOKUP($A184,'Annex 2 EHV charges'!$A:$O,11,FALSE)),"")</f>
        <v/>
      </c>
      <c r="H184" s="96" t="str">
        <f>IFERROR(IF(VLOOKUP($A184,'Annex 2 EHV charges'!$A:$O,12,FALSE)=0,"",VLOOKUP($A184,'Annex 2 EHV charges'!$A:$O,12,FALSE)),"")</f>
        <v/>
      </c>
    </row>
    <row r="185" spans="1:8">
      <c r="A185" s="89" t="str">
        <f t="array" ref="A185">IFERROR(INDEX('Annex 2 EHV charges'!$A$11:$A$58, MATCH(0, IF(ISBLANK('Annex 2 EHV charges'!$A$11:$A$58),1, COUNTIF(A$4:$A184, 'Annex 2 EHV charges'!$A$11:$A$58)), 0)),"")</f>
        <v/>
      </c>
      <c r="B185" s="89" t="str">
        <f>IF($A185="","",VLOOKUP($A185,'Annex 2 EHV charges'!$A:$O,2,0))</f>
        <v/>
      </c>
      <c r="C185" s="90" t="str">
        <f>IF($A185="","",VLOOKUP($A185,'Annex 2 EHV charges'!$A:$O,3,0))</f>
        <v/>
      </c>
      <c r="D185" s="89" t="str">
        <f>IF($A185="","",VLOOKUP($A185,'Annex 2 EHV charges'!$A:$O,7,0))</f>
        <v/>
      </c>
      <c r="E185" s="94" t="str">
        <f>IFERROR(IF(VLOOKUP($A185,'Annex 2 EHV charges'!$A:$O,9,FALSE)=0,"",VLOOKUP($A185,'Annex 2 EHV charges'!$A:$O,9,FALSE)),"")</f>
        <v/>
      </c>
      <c r="F185" s="95" t="str">
        <f>IFERROR(IF(VLOOKUP($A185,'Annex 2 EHV charges'!$A:$O,10,FALSE)=0,"",VLOOKUP($A185,'Annex 2 EHV charges'!$A:$O,10,FALSE)),"")</f>
        <v/>
      </c>
      <c r="G185" s="96" t="str">
        <f>IFERROR(IF(VLOOKUP($A185,'Annex 2 EHV charges'!$A:$O,11,FALSE)=0,"",VLOOKUP($A185,'Annex 2 EHV charges'!$A:$O,11,FALSE)),"")</f>
        <v/>
      </c>
      <c r="H185" s="96" t="str">
        <f>IFERROR(IF(VLOOKUP($A185,'Annex 2 EHV charges'!$A:$O,12,FALSE)=0,"",VLOOKUP($A185,'Annex 2 EHV charges'!$A:$O,12,FALSE)),"")</f>
        <v/>
      </c>
    </row>
    <row r="186" spans="1:8">
      <c r="A186" s="89" t="str">
        <f t="array" ref="A186">IFERROR(INDEX('Annex 2 EHV charges'!$A$11:$A$58, MATCH(0, IF(ISBLANK('Annex 2 EHV charges'!$A$11:$A$58),1, COUNTIF(A$4:$A185, 'Annex 2 EHV charges'!$A$11:$A$58)), 0)),"")</f>
        <v/>
      </c>
      <c r="B186" s="89" t="str">
        <f>IF($A186="","",VLOOKUP($A186,'Annex 2 EHV charges'!$A:$O,2,0))</f>
        <v/>
      </c>
      <c r="C186" s="90" t="str">
        <f>IF($A186="","",VLOOKUP($A186,'Annex 2 EHV charges'!$A:$O,3,0))</f>
        <v/>
      </c>
      <c r="D186" s="89" t="str">
        <f>IF($A186="","",VLOOKUP($A186,'Annex 2 EHV charges'!$A:$O,7,0))</f>
        <v/>
      </c>
      <c r="E186" s="94" t="str">
        <f>IFERROR(IF(VLOOKUP($A186,'Annex 2 EHV charges'!$A:$O,9,FALSE)=0,"",VLOOKUP($A186,'Annex 2 EHV charges'!$A:$O,9,FALSE)),"")</f>
        <v/>
      </c>
      <c r="F186" s="95" t="str">
        <f>IFERROR(IF(VLOOKUP($A186,'Annex 2 EHV charges'!$A:$O,10,FALSE)=0,"",VLOOKUP($A186,'Annex 2 EHV charges'!$A:$O,10,FALSE)),"")</f>
        <v/>
      </c>
      <c r="G186" s="96" t="str">
        <f>IFERROR(IF(VLOOKUP($A186,'Annex 2 EHV charges'!$A:$O,11,FALSE)=0,"",VLOOKUP($A186,'Annex 2 EHV charges'!$A:$O,11,FALSE)),"")</f>
        <v/>
      </c>
      <c r="H186" s="96" t="str">
        <f>IFERROR(IF(VLOOKUP($A186,'Annex 2 EHV charges'!$A:$O,12,FALSE)=0,"",VLOOKUP($A186,'Annex 2 EHV charges'!$A:$O,12,FALSE)),"")</f>
        <v/>
      </c>
    </row>
    <row r="187" spans="1:8">
      <c r="A187" s="89" t="str">
        <f t="array" ref="A187">IFERROR(INDEX('Annex 2 EHV charges'!$A$11:$A$58, MATCH(0, IF(ISBLANK('Annex 2 EHV charges'!$A$11:$A$58),1, COUNTIF(A$4:$A186, 'Annex 2 EHV charges'!$A$11:$A$58)), 0)),"")</f>
        <v/>
      </c>
      <c r="B187" s="89" t="str">
        <f>IF($A187="","",VLOOKUP($A187,'Annex 2 EHV charges'!$A:$O,2,0))</f>
        <v/>
      </c>
      <c r="C187" s="90" t="str">
        <f>IF($A187="","",VLOOKUP($A187,'Annex 2 EHV charges'!$A:$O,3,0))</f>
        <v/>
      </c>
      <c r="D187" s="89" t="str">
        <f>IF($A187="","",VLOOKUP($A187,'Annex 2 EHV charges'!$A:$O,7,0))</f>
        <v/>
      </c>
      <c r="E187" s="94" t="str">
        <f>IFERROR(IF(VLOOKUP($A187,'Annex 2 EHV charges'!$A:$O,9,FALSE)=0,"",VLOOKUP($A187,'Annex 2 EHV charges'!$A:$O,9,FALSE)),"")</f>
        <v/>
      </c>
      <c r="F187" s="95" t="str">
        <f>IFERROR(IF(VLOOKUP($A187,'Annex 2 EHV charges'!$A:$O,10,FALSE)=0,"",VLOOKUP($A187,'Annex 2 EHV charges'!$A:$O,10,FALSE)),"")</f>
        <v/>
      </c>
      <c r="G187" s="96" t="str">
        <f>IFERROR(IF(VLOOKUP($A187,'Annex 2 EHV charges'!$A:$O,11,FALSE)=0,"",VLOOKUP($A187,'Annex 2 EHV charges'!$A:$O,11,FALSE)),"")</f>
        <v/>
      </c>
      <c r="H187" s="96" t="str">
        <f>IFERROR(IF(VLOOKUP($A187,'Annex 2 EHV charges'!$A:$O,12,FALSE)=0,"",VLOOKUP($A187,'Annex 2 EHV charges'!$A:$O,12,FALSE)),"")</f>
        <v/>
      </c>
    </row>
    <row r="188" spans="1:8">
      <c r="A188" s="89" t="str">
        <f t="array" ref="A188">IFERROR(INDEX('Annex 2 EHV charges'!$A$11:$A$58, MATCH(0, IF(ISBLANK('Annex 2 EHV charges'!$A$11:$A$58),1, COUNTIF(A$4:$A187, 'Annex 2 EHV charges'!$A$11:$A$58)), 0)),"")</f>
        <v/>
      </c>
      <c r="B188" s="89" t="str">
        <f>IF($A188="","",VLOOKUP($A188,'Annex 2 EHV charges'!$A:$O,2,0))</f>
        <v/>
      </c>
      <c r="C188" s="90" t="str">
        <f>IF($A188="","",VLOOKUP($A188,'Annex 2 EHV charges'!$A:$O,3,0))</f>
        <v/>
      </c>
      <c r="D188" s="89" t="str">
        <f>IF($A188="","",VLOOKUP($A188,'Annex 2 EHV charges'!$A:$O,7,0))</f>
        <v/>
      </c>
      <c r="E188" s="94" t="str">
        <f>IFERROR(IF(VLOOKUP($A188,'Annex 2 EHV charges'!$A:$O,9,FALSE)=0,"",VLOOKUP($A188,'Annex 2 EHV charges'!$A:$O,9,FALSE)),"")</f>
        <v/>
      </c>
      <c r="F188" s="95" t="str">
        <f>IFERROR(IF(VLOOKUP($A188,'Annex 2 EHV charges'!$A:$O,10,FALSE)=0,"",VLOOKUP($A188,'Annex 2 EHV charges'!$A:$O,10,FALSE)),"")</f>
        <v/>
      </c>
      <c r="G188" s="96" t="str">
        <f>IFERROR(IF(VLOOKUP($A188,'Annex 2 EHV charges'!$A:$O,11,FALSE)=0,"",VLOOKUP($A188,'Annex 2 EHV charges'!$A:$O,11,FALSE)),"")</f>
        <v/>
      </c>
      <c r="H188" s="96" t="str">
        <f>IFERROR(IF(VLOOKUP($A188,'Annex 2 EHV charges'!$A:$O,12,FALSE)=0,"",VLOOKUP($A188,'Annex 2 EHV charges'!$A:$O,12,FALSE)),"")</f>
        <v/>
      </c>
    </row>
    <row r="189" spans="1:8">
      <c r="A189" s="89" t="str">
        <f t="array" ref="A189">IFERROR(INDEX('Annex 2 EHV charges'!$A$11:$A$58, MATCH(0, IF(ISBLANK('Annex 2 EHV charges'!$A$11:$A$58),1, COUNTIF(A$4:$A188, 'Annex 2 EHV charges'!$A$11:$A$58)), 0)),"")</f>
        <v/>
      </c>
      <c r="B189" s="89" t="str">
        <f>IF($A189="","",VLOOKUP($A189,'Annex 2 EHV charges'!$A:$O,2,0))</f>
        <v/>
      </c>
      <c r="C189" s="90" t="str">
        <f>IF($A189="","",VLOOKUP($A189,'Annex 2 EHV charges'!$A:$O,3,0))</f>
        <v/>
      </c>
      <c r="D189" s="89" t="str">
        <f>IF($A189="","",VLOOKUP($A189,'Annex 2 EHV charges'!$A:$O,7,0))</f>
        <v/>
      </c>
      <c r="E189" s="94" t="str">
        <f>IFERROR(IF(VLOOKUP($A189,'Annex 2 EHV charges'!$A:$O,9,FALSE)=0,"",VLOOKUP($A189,'Annex 2 EHV charges'!$A:$O,9,FALSE)),"")</f>
        <v/>
      </c>
      <c r="F189" s="95" t="str">
        <f>IFERROR(IF(VLOOKUP($A189,'Annex 2 EHV charges'!$A:$O,10,FALSE)=0,"",VLOOKUP($A189,'Annex 2 EHV charges'!$A:$O,10,FALSE)),"")</f>
        <v/>
      </c>
      <c r="G189" s="96" t="str">
        <f>IFERROR(IF(VLOOKUP($A189,'Annex 2 EHV charges'!$A:$O,11,FALSE)=0,"",VLOOKUP($A189,'Annex 2 EHV charges'!$A:$O,11,FALSE)),"")</f>
        <v/>
      </c>
      <c r="H189" s="96" t="str">
        <f>IFERROR(IF(VLOOKUP($A189,'Annex 2 EHV charges'!$A:$O,12,FALSE)=0,"",VLOOKUP($A189,'Annex 2 EHV charges'!$A:$O,12,FALSE)),"")</f>
        <v/>
      </c>
    </row>
    <row r="190" spans="1:8">
      <c r="A190" s="89" t="str">
        <f t="array" ref="A190">IFERROR(INDEX('Annex 2 EHV charges'!$A$11:$A$58, MATCH(0, IF(ISBLANK('Annex 2 EHV charges'!$A$11:$A$58),1, COUNTIF(A$4:$A189, 'Annex 2 EHV charges'!$A$11:$A$58)), 0)),"")</f>
        <v/>
      </c>
      <c r="B190" s="89" t="str">
        <f>IF($A190="","",VLOOKUP($A190,'Annex 2 EHV charges'!$A:$O,2,0))</f>
        <v/>
      </c>
      <c r="C190" s="90" t="str">
        <f>IF($A190="","",VLOOKUP($A190,'Annex 2 EHV charges'!$A:$O,3,0))</f>
        <v/>
      </c>
      <c r="D190" s="89" t="str">
        <f>IF($A190="","",VLOOKUP($A190,'Annex 2 EHV charges'!$A:$O,7,0))</f>
        <v/>
      </c>
      <c r="E190" s="94" t="str">
        <f>IFERROR(IF(VLOOKUP($A190,'Annex 2 EHV charges'!$A:$O,9,FALSE)=0,"",VLOOKUP($A190,'Annex 2 EHV charges'!$A:$O,9,FALSE)),"")</f>
        <v/>
      </c>
      <c r="F190" s="95" t="str">
        <f>IFERROR(IF(VLOOKUP($A190,'Annex 2 EHV charges'!$A:$O,10,FALSE)=0,"",VLOOKUP($A190,'Annex 2 EHV charges'!$A:$O,10,FALSE)),"")</f>
        <v/>
      </c>
      <c r="G190" s="96" t="str">
        <f>IFERROR(IF(VLOOKUP($A190,'Annex 2 EHV charges'!$A:$O,11,FALSE)=0,"",VLOOKUP($A190,'Annex 2 EHV charges'!$A:$O,11,FALSE)),"")</f>
        <v/>
      </c>
      <c r="H190" s="96" t="str">
        <f>IFERROR(IF(VLOOKUP($A190,'Annex 2 EHV charges'!$A:$O,12,FALSE)=0,"",VLOOKUP($A190,'Annex 2 EHV charges'!$A:$O,12,FALSE)),"")</f>
        <v/>
      </c>
    </row>
    <row r="191" spans="1:8">
      <c r="A191" s="89" t="str">
        <f t="array" ref="A191">IFERROR(INDEX('Annex 2 EHV charges'!$A$11:$A$58, MATCH(0, IF(ISBLANK('Annex 2 EHV charges'!$A$11:$A$58),1, COUNTIF(A$4:$A190, 'Annex 2 EHV charges'!$A$11:$A$58)), 0)),"")</f>
        <v/>
      </c>
      <c r="B191" s="89" t="str">
        <f>IF($A191="","",VLOOKUP($A191,'Annex 2 EHV charges'!$A:$O,2,0))</f>
        <v/>
      </c>
      <c r="C191" s="90" t="str">
        <f>IF($A191="","",VLOOKUP($A191,'Annex 2 EHV charges'!$A:$O,3,0))</f>
        <v/>
      </c>
      <c r="D191" s="89" t="str">
        <f>IF($A191="","",VLOOKUP($A191,'Annex 2 EHV charges'!$A:$O,7,0))</f>
        <v/>
      </c>
      <c r="E191" s="94" t="str">
        <f>IFERROR(IF(VLOOKUP($A191,'Annex 2 EHV charges'!$A:$O,9,FALSE)=0,"",VLOOKUP($A191,'Annex 2 EHV charges'!$A:$O,9,FALSE)),"")</f>
        <v/>
      </c>
      <c r="F191" s="95" t="str">
        <f>IFERROR(IF(VLOOKUP($A191,'Annex 2 EHV charges'!$A:$O,10,FALSE)=0,"",VLOOKUP($A191,'Annex 2 EHV charges'!$A:$O,10,FALSE)),"")</f>
        <v/>
      </c>
      <c r="G191" s="96" t="str">
        <f>IFERROR(IF(VLOOKUP($A191,'Annex 2 EHV charges'!$A:$O,11,FALSE)=0,"",VLOOKUP($A191,'Annex 2 EHV charges'!$A:$O,11,FALSE)),"")</f>
        <v/>
      </c>
      <c r="H191" s="96" t="str">
        <f>IFERROR(IF(VLOOKUP($A191,'Annex 2 EHV charges'!$A:$O,12,FALSE)=0,"",VLOOKUP($A191,'Annex 2 EHV charges'!$A:$O,12,FALSE)),"")</f>
        <v/>
      </c>
    </row>
    <row r="192" spans="1:8">
      <c r="A192" s="89" t="str">
        <f t="array" ref="A192">IFERROR(INDEX('Annex 2 EHV charges'!$A$11:$A$58, MATCH(0, IF(ISBLANK('Annex 2 EHV charges'!$A$11:$A$58),1, COUNTIF(A$4:$A191, 'Annex 2 EHV charges'!$A$11:$A$58)), 0)),"")</f>
        <v/>
      </c>
      <c r="B192" s="89" t="str">
        <f>IF($A192="","",VLOOKUP($A192,'Annex 2 EHV charges'!$A:$O,2,0))</f>
        <v/>
      </c>
      <c r="C192" s="90" t="str">
        <f>IF($A192="","",VLOOKUP($A192,'Annex 2 EHV charges'!$A:$O,3,0))</f>
        <v/>
      </c>
      <c r="D192" s="89" t="str">
        <f>IF($A192="","",VLOOKUP($A192,'Annex 2 EHV charges'!$A:$O,7,0))</f>
        <v/>
      </c>
      <c r="E192" s="94" t="str">
        <f>IFERROR(IF(VLOOKUP($A192,'Annex 2 EHV charges'!$A:$O,9,FALSE)=0,"",VLOOKUP($A192,'Annex 2 EHV charges'!$A:$O,9,FALSE)),"")</f>
        <v/>
      </c>
      <c r="F192" s="95" t="str">
        <f>IFERROR(IF(VLOOKUP($A192,'Annex 2 EHV charges'!$A:$O,10,FALSE)=0,"",VLOOKUP($A192,'Annex 2 EHV charges'!$A:$O,10,FALSE)),"")</f>
        <v/>
      </c>
      <c r="G192" s="96" t="str">
        <f>IFERROR(IF(VLOOKUP($A192,'Annex 2 EHV charges'!$A:$O,11,FALSE)=0,"",VLOOKUP($A192,'Annex 2 EHV charges'!$A:$O,11,FALSE)),"")</f>
        <v/>
      </c>
      <c r="H192" s="96" t="str">
        <f>IFERROR(IF(VLOOKUP($A192,'Annex 2 EHV charges'!$A:$O,12,FALSE)=0,"",VLOOKUP($A192,'Annex 2 EHV charges'!$A:$O,12,FALSE)),"")</f>
        <v/>
      </c>
    </row>
    <row r="193" spans="1:8">
      <c r="A193" s="89" t="str">
        <f t="array" ref="A193">IFERROR(INDEX('Annex 2 EHV charges'!$A$11:$A$58, MATCH(0, IF(ISBLANK('Annex 2 EHV charges'!$A$11:$A$58),1, COUNTIF(A$4:$A192, 'Annex 2 EHV charges'!$A$11:$A$58)), 0)),"")</f>
        <v/>
      </c>
      <c r="B193" s="89" t="str">
        <f>IF($A193="","",VLOOKUP($A193,'Annex 2 EHV charges'!$A:$O,2,0))</f>
        <v/>
      </c>
      <c r="C193" s="90" t="str">
        <f>IF($A193="","",VLOOKUP($A193,'Annex 2 EHV charges'!$A:$O,3,0))</f>
        <v/>
      </c>
      <c r="D193" s="89" t="str">
        <f>IF($A193="","",VLOOKUP($A193,'Annex 2 EHV charges'!$A:$O,7,0))</f>
        <v/>
      </c>
      <c r="E193" s="94" t="str">
        <f>IFERROR(IF(VLOOKUP($A193,'Annex 2 EHV charges'!$A:$O,9,FALSE)=0,"",VLOOKUP($A193,'Annex 2 EHV charges'!$A:$O,9,FALSE)),"")</f>
        <v/>
      </c>
      <c r="F193" s="95" t="str">
        <f>IFERROR(IF(VLOOKUP($A193,'Annex 2 EHV charges'!$A:$O,10,FALSE)=0,"",VLOOKUP($A193,'Annex 2 EHV charges'!$A:$O,10,FALSE)),"")</f>
        <v/>
      </c>
      <c r="G193" s="96" t="str">
        <f>IFERROR(IF(VLOOKUP($A193,'Annex 2 EHV charges'!$A:$O,11,FALSE)=0,"",VLOOKUP($A193,'Annex 2 EHV charges'!$A:$O,11,FALSE)),"")</f>
        <v/>
      </c>
      <c r="H193" s="96" t="str">
        <f>IFERROR(IF(VLOOKUP($A193,'Annex 2 EHV charges'!$A:$O,12,FALSE)=0,"",VLOOKUP($A193,'Annex 2 EHV charges'!$A:$O,12,FALSE)),"")</f>
        <v/>
      </c>
    </row>
    <row r="194" spans="1:8">
      <c r="A194" s="89" t="str">
        <f t="array" ref="A194">IFERROR(INDEX('Annex 2 EHV charges'!$A$11:$A$58, MATCH(0, IF(ISBLANK('Annex 2 EHV charges'!$A$11:$A$58),1, COUNTIF(A$4:$A193, 'Annex 2 EHV charges'!$A$11:$A$58)), 0)),"")</f>
        <v/>
      </c>
      <c r="B194" s="89" t="str">
        <f>IF($A194="","",VLOOKUP($A194,'Annex 2 EHV charges'!$A:$O,2,0))</f>
        <v/>
      </c>
      <c r="C194" s="90" t="str">
        <f>IF($A194="","",VLOOKUP($A194,'Annex 2 EHV charges'!$A:$O,3,0))</f>
        <v/>
      </c>
      <c r="D194" s="89" t="str">
        <f>IF($A194="","",VLOOKUP($A194,'Annex 2 EHV charges'!$A:$O,7,0))</f>
        <v/>
      </c>
      <c r="E194" s="94" t="str">
        <f>IFERROR(IF(VLOOKUP($A194,'Annex 2 EHV charges'!$A:$O,9,FALSE)=0,"",VLOOKUP($A194,'Annex 2 EHV charges'!$A:$O,9,FALSE)),"")</f>
        <v/>
      </c>
      <c r="F194" s="95" t="str">
        <f>IFERROR(IF(VLOOKUP($A194,'Annex 2 EHV charges'!$A:$O,10,FALSE)=0,"",VLOOKUP($A194,'Annex 2 EHV charges'!$A:$O,10,FALSE)),"")</f>
        <v/>
      </c>
      <c r="G194" s="96" t="str">
        <f>IFERROR(IF(VLOOKUP($A194,'Annex 2 EHV charges'!$A:$O,11,FALSE)=0,"",VLOOKUP($A194,'Annex 2 EHV charges'!$A:$O,11,FALSE)),"")</f>
        <v/>
      </c>
      <c r="H194" s="96" t="str">
        <f>IFERROR(IF(VLOOKUP($A194,'Annex 2 EHV charges'!$A:$O,12,FALSE)=0,"",VLOOKUP($A194,'Annex 2 EHV charges'!$A:$O,12,FALSE)),"")</f>
        <v/>
      </c>
    </row>
    <row r="195" spans="1:8">
      <c r="A195" s="89" t="str">
        <f t="array" ref="A195">IFERROR(INDEX('Annex 2 EHV charges'!$A$11:$A$58, MATCH(0, IF(ISBLANK('Annex 2 EHV charges'!$A$11:$A$58),1, COUNTIF(A$4:$A194, 'Annex 2 EHV charges'!$A$11:$A$58)), 0)),"")</f>
        <v/>
      </c>
      <c r="B195" s="89" t="str">
        <f>IF($A195="","",VLOOKUP($A195,'Annex 2 EHV charges'!$A:$O,2,0))</f>
        <v/>
      </c>
      <c r="C195" s="90" t="str">
        <f>IF($A195="","",VLOOKUP($A195,'Annex 2 EHV charges'!$A:$O,3,0))</f>
        <v/>
      </c>
      <c r="D195" s="89" t="str">
        <f>IF($A195="","",VLOOKUP($A195,'Annex 2 EHV charges'!$A:$O,7,0))</f>
        <v/>
      </c>
      <c r="E195" s="94" t="str">
        <f>IFERROR(IF(VLOOKUP($A195,'Annex 2 EHV charges'!$A:$O,9,FALSE)=0,"",VLOOKUP($A195,'Annex 2 EHV charges'!$A:$O,9,FALSE)),"")</f>
        <v/>
      </c>
      <c r="F195" s="95" t="str">
        <f>IFERROR(IF(VLOOKUP($A195,'Annex 2 EHV charges'!$A:$O,10,FALSE)=0,"",VLOOKUP($A195,'Annex 2 EHV charges'!$A:$O,10,FALSE)),"")</f>
        <v/>
      </c>
      <c r="G195" s="96" t="str">
        <f>IFERROR(IF(VLOOKUP($A195,'Annex 2 EHV charges'!$A:$O,11,FALSE)=0,"",VLOOKUP($A195,'Annex 2 EHV charges'!$A:$O,11,FALSE)),"")</f>
        <v/>
      </c>
      <c r="H195" s="96" t="str">
        <f>IFERROR(IF(VLOOKUP($A195,'Annex 2 EHV charges'!$A:$O,12,FALSE)=0,"",VLOOKUP($A195,'Annex 2 EHV charges'!$A:$O,12,FALSE)),"")</f>
        <v/>
      </c>
    </row>
    <row r="196" spans="1:8">
      <c r="A196" s="89" t="str">
        <f t="array" ref="A196">IFERROR(INDEX('Annex 2 EHV charges'!$A$11:$A$58, MATCH(0, IF(ISBLANK('Annex 2 EHV charges'!$A$11:$A$58),1, COUNTIF(A$4:$A195, 'Annex 2 EHV charges'!$A$11:$A$58)), 0)),"")</f>
        <v/>
      </c>
      <c r="B196" s="89" t="str">
        <f>IF($A196="","",VLOOKUP($A196,'Annex 2 EHV charges'!$A:$O,2,0))</f>
        <v/>
      </c>
      <c r="C196" s="90" t="str">
        <f>IF($A196="","",VLOOKUP($A196,'Annex 2 EHV charges'!$A:$O,3,0))</f>
        <v/>
      </c>
      <c r="D196" s="89" t="str">
        <f>IF($A196="","",VLOOKUP($A196,'Annex 2 EHV charges'!$A:$O,7,0))</f>
        <v/>
      </c>
      <c r="E196" s="94" t="str">
        <f>IFERROR(IF(VLOOKUP($A196,'Annex 2 EHV charges'!$A:$O,9,FALSE)=0,"",VLOOKUP($A196,'Annex 2 EHV charges'!$A:$O,9,FALSE)),"")</f>
        <v/>
      </c>
      <c r="F196" s="95" t="str">
        <f>IFERROR(IF(VLOOKUP($A196,'Annex 2 EHV charges'!$A:$O,10,FALSE)=0,"",VLOOKUP($A196,'Annex 2 EHV charges'!$A:$O,10,FALSE)),"")</f>
        <v/>
      </c>
      <c r="G196" s="96" t="str">
        <f>IFERROR(IF(VLOOKUP($A196,'Annex 2 EHV charges'!$A:$O,11,FALSE)=0,"",VLOOKUP($A196,'Annex 2 EHV charges'!$A:$O,11,FALSE)),"")</f>
        <v/>
      </c>
      <c r="H196" s="96" t="str">
        <f>IFERROR(IF(VLOOKUP($A196,'Annex 2 EHV charges'!$A:$O,12,FALSE)=0,"",VLOOKUP($A196,'Annex 2 EHV charges'!$A:$O,12,FALSE)),"")</f>
        <v/>
      </c>
    </row>
    <row r="197" spans="1:8">
      <c r="A197" s="89" t="str">
        <f t="array" ref="A197">IFERROR(INDEX('Annex 2 EHV charges'!$A$11:$A$58, MATCH(0, IF(ISBLANK('Annex 2 EHV charges'!$A$11:$A$58),1, COUNTIF(A$4:$A196, 'Annex 2 EHV charges'!$A$11:$A$58)), 0)),"")</f>
        <v/>
      </c>
      <c r="B197" s="89" t="str">
        <f>IF($A197="","",VLOOKUP($A197,'Annex 2 EHV charges'!$A:$O,2,0))</f>
        <v/>
      </c>
      <c r="C197" s="90" t="str">
        <f>IF($A197="","",VLOOKUP($A197,'Annex 2 EHV charges'!$A:$O,3,0))</f>
        <v/>
      </c>
      <c r="D197" s="89" t="str">
        <f>IF($A197="","",VLOOKUP($A197,'Annex 2 EHV charges'!$A:$O,7,0))</f>
        <v/>
      </c>
      <c r="E197" s="94" t="str">
        <f>IFERROR(IF(VLOOKUP($A197,'Annex 2 EHV charges'!$A:$O,9,FALSE)=0,"",VLOOKUP($A197,'Annex 2 EHV charges'!$A:$O,9,FALSE)),"")</f>
        <v/>
      </c>
      <c r="F197" s="95" t="str">
        <f>IFERROR(IF(VLOOKUP($A197,'Annex 2 EHV charges'!$A:$O,10,FALSE)=0,"",VLOOKUP($A197,'Annex 2 EHV charges'!$A:$O,10,FALSE)),"")</f>
        <v/>
      </c>
      <c r="G197" s="96" t="str">
        <f>IFERROR(IF(VLOOKUP($A197,'Annex 2 EHV charges'!$A:$O,11,FALSE)=0,"",VLOOKUP($A197,'Annex 2 EHV charges'!$A:$O,11,FALSE)),"")</f>
        <v/>
      </c>
      <c r="H197" s="96" t="str">
        <f>IFERROR(IF(VLOOKUP($A197,'Annex 2 EHV charges'!$A:$O,12,FALSE)=0,"",VLOOKUP($A197,'Annex 2 EHV charges'!$A:$O,12,FALSE)),"")</f>
        <v/>
      </c>
    </row>
    <row r="198" spans="1:8">
      <c r="A198" s="89" t="str">
        <f t="array" ref="A198">IFERROR(INDEX('Annex 2 EHV charges'!$A$11:$A$58, MATCH(0, IF(ISBLANK('Annex 2 EHV charges'!$A$11:$A$58),1, COUNTIF(A$4:$A197, 'Annex 2 EHV charges'!$A$11:$A$58)), 0)),"")</f>
        <v/>
      </c>
      <c r="B198" s="89" t="str">
        <f>IF($A198="","",VLOOKUP($A198,'Annex 2 EHV charges'!$A:$O,2,0))</f>
        <v/>
      </c>
      <c r="C198" s="90" t="str">
        <f>IF($A198="","",VLOOKUP($A198,'Annex 2 EHV charges'!$A:$O,3,0))</f>
        <v/>
      </c>
      <c r="D198" s="89" t="str">
        <f>IF($A198="","",VLOOKUP($A198,'Annex 2 EHV charges'!$A:$O,7,0))</f>
        <v/>
      </c>
      <c r="E198" s="94" t="str">
        <f>IFERROR(IF(VLOOKUP($A198,'Annex 2 EHV charges'!$A:$O,9,FALSE)=0,"",VLOOKUP($A198,'Annex 2 EHV charges'!$A:$O,9,FALSE)),"")</f>
        <v/>
      </c>
      <c r="F198" s="95" t="str">
        <f>IFERROR(IF(VLOOKUP($A198,'Annex 2 EHV charges'!$A:$O,10,FALSE)=0,"",VLOOKUP($A198,'Annex 2 EHV charges'!$A:$O,10,FALSE)),"")</f>
        <v/>
      </c>
      <c r="G198" s="96" t="str">
        <f>IFERROR(IF(VLOOKUP($A198,'Annex 2 EHV charges'!$A:$O,11,FALSE)=0,"",VLOOKUP($A198,'Annex 2 EHV charges'!$A:$O,11,FALSE)),"")</f>
        <v/>
      </c>
      <c r="H198" s="96" t="str">
        <f>IFERROR(IF(VLOOKUP($A198,'Annex 2 EHV charges'!$A:$O,12,FALSE)=0,"",VLOOKUP($A198,'Annex 2 EHV charges'!$A:$O,12,FALSE)),"")</f>
        <v/>
      </c>
    </row>
    <row r="199" spans="1:8">
      <c r="A199" s="89" t="str">
        <f t="array" ref="A199">IFERROR(INDEX('Annex 2 EHV charges'!$A$11:$A$58, MATCH(0, IF(ISBLANK('Annex 2 EHV charges'!$A$11:$A$58),1, COUNTIF(A$4:$A198, 'Annex 2 EHV charges'!$A$11:$A$58)), 0)),"")</f>
        <v/>
      </c>
      <c r="B199" s="89" t="str">
        <f>IF($A199="","",VLOOKUP($A199,'Annex 2 EHV charges'!$A:$O,2,0))</f>
        <v/>
      </c>
      <c r="C199" s="90" t="str">
        <f>IF($A199="","",VLOOKUP($A199,'Annex 2 EHV charges'!$A:$O,3,0))</f>
        <v/>
      </c>
      <c r="D199" s="89" t="str">
        <f>IF($A199="","",VLOOKUP($A199,'Annex 2 EHV charges'!$A:$O,7,0))</f>
        <v/>
      </c>
      <c r="E199" s="94" t="str">
        <f>IFERROR(IF(VLOOKUP($A199,'Annex 2 EHV charges'!$A:$O,9,FALSE)=0,"",VLOOKUP($A199,'Annex 2 EHV charges'!$A:$O,9,FALSE)),"")</f>
        <v/>
      </c>
      <c r="F199" s="95" t="str">
        <f>IFERROR(IF(VLOOKUP($A199,'Annex 2 EHV charges'!$A:$O,10,FALSE)=0,"",VLOOKUP($A199,'Annex 2 EHV charges'!$A:$O,10,FALSE)),"")</f>
        <v/>
      </c>
      <c r="G199" s="96" t="str">
        <f>IFERROR(IF(VLOOKUP($A199,'Annex 2 EHV charges'!$A:$O,11,FALSE)=0,"",VLOOKUP($A199,'Annex 2 EHV charges'!$A:$O,11,FALSE)),"")</f>
        <v/>
      </c>
      <c r="H199" s="96" t="str">
        <f>IFERROR(IF(VLOOKUP($A199,'Annex 2 EHV charges'!$A:$O,12,FALSE)=0,"",VLOOKUP($A199,'Annex 2 EHV charges'!$A:$O,12,FALSE)),"")</f>
        <v/>
      </c>
    </row>
    <row r="200" spans="1:8">
      <c r="A200" s="89" t="str">
        <f t="array" ref="A200">IFERROR(INDEX('Annex 2 EHV charges'!$A$11:$A$58, MATCH(0, IF(ISBLANK('Annex 2 EHV charges'!$A$11:$A$58),1, COUNTIF(A$4:$A199, 'Annex 2 EHV charges'!$A$11:$A$58)), 0)),"")</f>
        <v/>
      </c>
      <c r="B200" s="89" t="str">
        <f>IF($A200="","",VLOOKUP($A200,'Annex 2 EHV charges'!$A:$O,2,0))</f>
        <v/>
      </c>
      <c r="C200" s="90" t="str">
        <f>IF($A200="","",VLOOKUP($A200,'Annex 2 EHV charges'!$A:$O,3,0))</f>
        <v/>
      </c>
      <c r="D200" s="89" t="str">
        <f>IF($A200="","",VLOOKUP($A200,'Annex 2 EHV charges'!$A:$O,7,0))</f>
        <v/>
      </c>
      <c r="E200" s="94" t="str">
        <f>IFERROR(IF(VLOOKUP($A200,'Annex 2 EHV charges'!$A:$O,9,FALSE)=0,"",VLOOKUP($A200,'Annex 2 EHV charges'!$A:$O,9,FALSE)),"")</f>
        <v/>
      </c>
      <c r="F200" s="95" t="str">
        <f>IFERROR(IF(VLOOKUP($A200,'Annex 2 EHV charges'!$A:$O,10,FALSE)=0,"",VLOOKUP($A200,'Annex 2 EHV charges'!$A:$O,10,FALSE)),"")</f>
        <v/>
      </c>
      <c r="G200" s="96" t="str">
        <f>IFERROR(IF(VLOOKUP($A200,'Annex 2 EHV charges'!$A:$O,11,FALSE)=0,"",VLOOKUP($A200,'Annex 2 EHV charges'!$A:$O,11,FALSE)),"")</f>
        <v/>
      </c>
      <c r="H200" s="96" t="str">
        <f>IFERROR(IF(VLOOKUP($A200,'Annex 2 EHV charges'!$A:$O,12,FALSE)=0,"",VLOOKUP($A200,'Annex 2 EHV charges'!$A:$O,12,FALSE)),"")</f>
        <v/>
      </c>
    </row>
    <row r="201" spans="1:8">
      <c r="A201" s="89" t="str">
        <f t="array" ref="A201">IFERROR(INDEX('Annex 2 EHV charges'!$A$11:$A$58, MATCH(0, IF(ISBLANK('Annex 2 EHV charges'!$A$11:$A$58),1, COUNTIF(A$4:$A200, 'Annex 2 EHV charges'!$A$11:$A$58)), 0)),"")</f>
        <v/>
      </c>
      <c r="B201" s="89" t="str">
        <f>IF($A201="","",VLOOKUP($A201,'Annex 2 EHV charges'!$A:$O,2,0))</f>
        <v/>
      </c>
      <c r="C201" s="90" t="str">
        <f>IF($A201="","",VLOOKUP($A201,'Annex 2 EHV charges'!$A:$O,3,0))</f>
        <v/>
      </c>
      <c r="D201" s="89" t="str">
        <f>IF($A201="","",VLOOKUP($A201,'Annex 2 EHV charges'!$A:$O,7,0))</f>
        <v/>
      </c>
      <c r="E201" s="94" t="str">
        <f>IFERROR(IF(VLOOKUP($A201,'Annex 2 EHV charges'!$A:$O,9,FALSE)=0,"",VLOOKUP($A201,'Annex 2 EHV charges'!$A:$O,9,FALSE)),"")</f>
        <v/>
      </c>
      <c r="F201" s="95" t="str">
        <f>IFERROR(IF(VLOOKUP($A201,'Annex 2 EHV charges'!$A:$O,10,FALSE)=0,"",VLOOKUP($A201,'Annex 2 EHV charges'!$A:$O,10,FALSE)),"")</f>
        <v/>
      </c>
      <c r="G201" s="96" t="str">
        <f>IFERROR(IF(VLOOKUP($A201,'Annex 2 EHV charges'!$A:$O,11,FALSE)=0,"",VLOOKUP($A201,'Annex 2 EHV charges'!$A:$O,11,FALSE)),"")</f>
        <v/>
      </c>
      <c r="H201" s="96" t="str">
        <f>IFERROR(IF(VLOOKUP($A201,'Annex 2 EHV charges'!$A:$O,12,FALSE)=0,"",VLOOKUP($A201,'Annex 2 EHV charges'!$A:$O,12,FALSE)),"")</f>
        <v/>
      </c>
    </row>
    <row r="202" spans="1:8">
      <c r="A202" s="89" t="str">
        <f t="array" ref="A202">IFERROR(INDEX('Annex 2 EHV charges'!$A$11:$A$58, MATCH(0, IF(ISBLANK('Annex 2 EHV charges'!$A$11:$A$58),1, COUNTIF(A$4:$A201, 'Annex 2 EHV charges'!$A$11:$A$58)), 0)),"")</f>
        <v/>
      </c>
      <c r="B202" s="89" t="str">
        <f>IF($A202="","",VLOOKUP($A202,'Annex 2 EHV charges'!$A:$O,2,0))</f>
        <v/>
      </c>
      <c r="C202" s="90" t="str">
        <f>IF($A202="","",VLOOKUP($A202,'Annex 2 EHV charges'!$A:$O,3,0))</f>
        <v/>
      </c>
      <c r="D202" s="89" t="str">
        <f>IF($A202="","",VLOOKUP($A202,'Annex 2 EHV charges'!$A:$O,7,0))</f>
        <v/>
      </c>
      <c r="E202" s="94" t="str">
        <f>IFERROR(IF(VLOOKUP($A202,'Annex 2 EHV charges'!$A:$O,9,FALSE)=0,"",VLOOKUP($A202,'Annex 2 EHV charges'!$A:$O,9,FALSE)),"")</f>
        <v/>
      </c>
      <c r="F202" s="95" t="str">
        <f>IFERROR(IF(VLOOKUP($A202,'Annex 2 EHV charges'!$A:$O,10,FALSE)=0,"",VLOOKUP($A202,'Annex 2 EHV charges'!$A:$O,10,FALSE)),"")</f>
        <v/>
      </c>
      <c r="G202" s="96" t="str">
        <f>IFERROR(IF(VLOOKUP($A202,'Annex 2 EHV charges'!$A:$O,11,FALSE)=0,"",VLOOKUP($A202,'Annex 2 EHV charges'!$A:$O,11,FALSE)),"")</f>
        <v/>
      </c>
      <c r="H202" s="96" t="str">
        <f>IFERROR(IF(VLOOKUP($A202,'Annex 2 EHV charges'!$A:$O,12,FALSE)=0,"",VLOOKUP($A202,'Annex 2 EHV charges'!$A:$O,12,FALSE)),"")</f>
        <v/>
      </c>
    </row>
    <row r="203" spans="1:8">
      <c r="A203" s="89" t="str">
        <f t="array" ref="A203">IFERROR(INDEX('Annex 2 EHV charges'!$A$11:$A$58, MATCH(0, IF(ISBLANK('Annex 2 EHV charges'!$A$11:$A$58),1, COUNTIF(A$4:$A202, 'Annex 2 EHV charges'!$A$11:$A$58)), 0)),"")</f>
        <v/>
      </c>
      <c r="B203" s="89" t="str">
        <f>IF($A203="","",VLOOKUP($A203,'Annex 2 EHV charges'!$A:$O,2,0))</f>
        <v/>
      </c>
      <c r="C203" s="90" t="str">
        <f>IF($A203="","",VLOOKUP($A203,'Annex 2 EHV charges'!$A:$O,3,0))</f>
        <v/>
      </c>
      <c r="D203" s="89" t="str">
        <f>IF($A203="","",VLOOKUP($A203,'Annex 2 EHV charges'!$A:$O,7,0))</f>
        <v/>
      </c>
      <c r="E203" s="94" t="str">
        <f>IFERROR(IF(VLOOKUP($A203,'Annex 2 EHV charges'!$A:$O,9,FALSE)=0,"",VLOOKUP($A203,'Annex 2 EHV charges'!$A:$O,9,FALSE)),"")</f>
        <v/>
      </c>
      <c r="F203" s="95" t="str">
        <f>IFERROR(IF(VLOOKUP($A203,'Annex 2 EHV charges'!$A:$O,10,FALSE)=0,"",VLOOKUP($A203,'Annex 2 EHV charges'!$A:$O,10,FALSE)),"")</f>
        <v/>
      </c>
      <c r="G203" s="96" t="str">
        <f>IFERROR(IF(VLOOKUP($A203,'Annex 2 EHV charges'!$A:$O,11,FALSE)=0,"",VLOOKUP($A203,'Annex 2 EHV charges'!$A:$O,11,FALSE)),"")</f>
        <v/>
      </c>
      <c r="H203" s="96" t="str">
        <f>IFERROR(IF(VLOOKUP($A203,'Annex 2 EHV charges'!$A:$O,12,FALSE)=0,"",VLOOKUP($A203,'Annex 2 EHV charges'!$A:$O,12,FALSE)),"")</f>
        <v/>
      </c>
    </row>
    <row r="204" spans="1:8">
      <c r="A204" s="89" t="str">
        <f t="array" ref="A204">IFERROR(INDEX('Annex 2 EHV charges'!$A$11:$A$58, MATCH(0, IF(ISBLANK('Annex 2 EHV charges'!$A$11:$A$58),1, COUNTIF(A$4:$A203, 'Annex 2 EHV charges'!$A$11:$A$58)), 0)),"")</f>
        <v/>
      </c>
      <c r="B204" s="89" t="str">
        <f>IF($A204="","",VLOOKUP($A204,'Annex 2 EHV charges'!$A:$O,2,0))</f>
        <v/>
      </c>
      <c r="C204" s="90" t="str">
        <f>IF($A204="","",VLOOKUP($A204,'Annex 2 EHV charges'!$A:$O,3,0))</f>
        <v/>
      </c>
      <c r="D204" s="89" t="str">
        <f>IF($A204="","",VLOOKUP($A204,'Annex 2 EHV charges'!$A:$O,7,0))</f>
        <v/>
      </c>
      <c r="E204" s="94" t="str">
        <f>IFERROR(IF(VLOOKUP($A204,'Annex 2 EHV charges'!$A:$O,9,FALSE)=0,"",VLOOKUP($A204,'Annex 2 EHV charges'!$A:$O,9,FALSE)),"")</f>
        <v/>
      </c>
      <c r="F204" s="95" t="str">
        <f>IFERROR(IF(VLOOKUP($A204,'Annex 2 EHV charges'!$A:$O,10,FALSE)=0,"",VLOOKUP($A204,'Annex 2 EHV charges'!$A:$O,10,FALSE)),"")</f>
        <v/>
      </c>
      <c r="G204" s="96" t="str">
        <f>IFERROR(IF(VLOOKUP($A204,'Annex 2 EHV charges'!$A:$O,11,FALSE)=0,"",VLOOKUP($A204,'Annex 2 EHV charges'!$A:$O,11,FALSE)),"")</f>
        <v/>
      </c>
      <c r="H204" s="96" t="str">
        <f>IFERROR(IF(VLOOKUP($A204,'Annex 2 EHV charges'!$A:$O,12,FALSE)=0,"",VLOOKUP($A204,'Annex 2 EHV charges'!$A:$O,12,FALSE)),"")</f>
        <v/>
      </c>
    </row>
    <row r="205" spans="1:8">
      <c r="A205" s="89" t="str">
        <f t="array" ref="A205">IFERROR(INDEX('Annex 2 EHV charges'!$A$11:$A$58, MATCH(0, IF(ISBLANK('Annex 2 EHV charges'!$A$11:$A$58),1, COUNTIF(A$4:$A204, 'Annex 2 EHV charges'!$A$11:$A$58)), 0)),"")</f>
        <v/>
      </c>
      <c r="B205" s="89" t="str">
        <f>IF($A205="","",VLOOKUP($A205,'Annex 2 EHV charges'!$A:$O,2,0))</f>
        <v/>
      </c>
      <c r="C205" s="90" t="str">
        <f>IF($A205="","",VLOOKUP($A205,'Annex 2 EHV charges'!$A:$O,3,0))</f>
        <v/>
      </c>
      <c r="D205" s="89" t="str">
        <f>IF($A205="","",VLOOKUP($A205,'Annex 2 EHV charges'!$A:$O,7,0))</f>
        <v/>
      </c>
      <c r="E205" s="94" t="str">
        <f>IFERROR(IF(VLOOKUP($A205,'Annex 2 EHV charges'!$A:$O,9,FALSE)=0,"",VLOOKUP($A205,'Annex 2 EHV charges'!$A:$O,9,FALSE)),"")</f>
        <v/>
      </c>
      <c r="F205" s="95" t="str">
        <f>IFERROR(IF(VLOOKUP($A205,'Annex 2 EHV charges'!$A:$O,10,FALSE)=0,"",VLOOKUP($A205,'Annex 2 EHV charges'!$A:$O,10,FALSE)),"")</f>
        <v/>
      </c>
      <c r="G205" s="96" t="str">
        <f>IFERROR(IF(VLOOKUP($A205,'Annex 2 EHV charges'!$A:$O,11,FALSE)=0,"",VLOOKUP($A205,'Annex 2 EHV charges'!$A:$O,11,FALSE)),"")</f>
        <v/>
      </c>
      <c r="H205" s="96" t="str">
        <f>IFERROR(IF(VLOOKUP($A205,'Annex 2 EHV charges'!$A:$O,12,FALSE)=0,"",VLOOKUP($A205,'Annex 2 EHV charges'!$A:$O,12,FALSE)),"")</f>
        <v/>
      </c>
    </row>
    <row r="206" spans="1:8">
      <c r="A206" s="89" t="str">
        <f t="array" ref="A206">IFERROR(INDEX('Annex 2 EHV charges'!$A$11:$A$58, MATCH(0, IF(ISBLANK('Annex 2 EHV charges'!$A$11:$A$58),1, COUNTIF(A$4:$A205, 'Annex 2 EHV charges'!$A$11:$A$58)), 0)),"")</f>
        <v/>
      </c>
      <c r="B206" s="89" t="str">
        <f>IF($A206="","",VLOOKUP($A206,'Annex 2 EHV charges'!$A:$O,2,0))</f>
        <v/>
      </c>
      <c r="C206" s="90" t="str">
        <f>IF($A206="","",VLOOKUP($A206,'Annex 2 EHV charges'!$A:$O,3,0))</f>
        <v/>
      </c>
      <c r="D206" s="89" t="str">
        <f>IF($A206="","",VLOOKUP($A206,'Annex 2 EHV charges'!$A:$O,7,0))</f>
        <v/>
      </c>
      <c r="E206" s="94" t="str">
        <f>IFERROR(IF(VLOOKUP($A206,'Annex 2 EHV charges'!$A:$O,9,FALSE)=0,"",VLOOKUP($A206,'Annex 2 EHV charges'!$A:$O,9,FALSE)),"")</f>
        <v/>
      </c>
      <c r="F206" s="95" t="str">
        <f>IFERROR(IF(VLOOKUP($A206,'Annex 2 EHV charges'!$A:$O,10,FALSE)=0,"",VLOOKUP($A206,'Annex 2 EHV charges'!$A:$O,10,FALSE)),"")</f>
        <v/>
      </c>
      <c r="G206" s="96" t="str">
        <f>IFERROR(IF(VLOOKUP($A206,'Annex 2 EHV charges'!$A:$O,11,FALSE)=0,"",VLOOKUP($A206,'Annex 2 EHV charges'!$A:$O,11,FALSE)),"")</f>
        <v/>
      </c>
      <c r="H206" s="96" t="str">
        <f>IFERROR(IF(VLOOKUP($A206,'Annex 2 EHV charges'!$A:$O,12,FALSE)=0,"",VLOOKUP($A206,'Annex 2 EHV charges'!$A:$O,12,FALSE)),"")</f>
        <v/>
      </c>
    </row>
    <row r="207" spans="1:8">
      <c r="A207" s="89" t="str">
        <f t="array" ref="A207">IFERROR(INDEX('Annex 2 EHV charges'!$A$11:$A$58, MATCH(0, IF(ISBLANK('Annex 2 EHV charges'!$A$11:$A$58),1, COUNTIF(A$4:$A206, 'Annex 2 EHV charges'!$A$11:$A$58)), 0)),"")</f>
        <v/>
      </c>
      <c r="B207" s="89" t="str">
        <f>IF($A207="","",VLOOKUP($A207,'Annex 2 EHV charges'!$A:$O,2,0))</f>
        <v/>
      </c>
      <c r="C207" s="90" t="str">
        <f>IF($A207="","",VLOOKUP($A207,'Annex 2 EHV charges'!$A:$O,3,0))</f>
        <v/>
      </c>
      <c r="D207" s="89" t="str">
        <f>IF($A207="","",VLOOKUP($A207,'Annex 2 EHV charges'!$A:$O,7,0))</f>
        <v/>
      </c>
      <c r="E207" s="94" t="str">
        <f>IFERROR(IF(VLOOKUP($A207,'Annex 2 EHV charges'!$A:$O,9,FALSE)=0,"",VLOOKUP($A207,'Annex 2 EHV charges'!$A:$O,9,FALSE)),"")</f>
        <v/>
      </c>
      <c r="F207" s="95" t="str">
        <f>IFERROR(IF(VLOOKUP($A207,'Annex 2 EHV charges'!$A:$O,10,FALSE)=0,"",VLOOKUP($A207,'Annex 2 EHV charges'!$A:$O,10,FALSE)),"")</f>
        <v/>
      </c>
      <c r="G207" s="96" t="str">
        <f>IFERROR(IF(VLOOKUP($A207,'Annex 2 EHV charges'!$A:$O,11,FALSE)=0,"",VLOOKUP($A207,'Annex 2 EHV charges'!$A:$O,11,FALSE)),"")</f>
        <v/>
      </c>
      <c r="H207" s="96" t="str">
        <f>IFERROR(IF(VLOOKUP($A207,'Annex 2 EHV charges'!$A:$O,12,FALSE)=0,"",VLOOKUP($A207,'Annex 2 EHV charges'!$A:$O,12,FALSE)),"")</f>
        <v/>
      </c>
    </row>
    <row r="208" spans="1:8">
      <c r="A208" s="89" t="str">
        <f t="array" ref="A208">IFERROR(INDEX('Annex 2 EHV charges'!$A$11:$A$58, MATCH(0, IF(ISBLANK('Annex 2 EHV charges'!$A$11:$A$58),1, COUNTIF(A$4:$A207, 'Annex 2 EHV charges'!$A$11:$A$58)), 0)),"")</f>
        <v/>
      </c>
      <c r="B208" s="89" t="str">
        <f>IF($A208="","",VLOOKUP($A208,'Annex 2 EHV charges'!$A:$O,2,0))</f>
        <v/>
      </c>
      <c r="C208" s="90" t="str">
        <f>IF($A208="","",VLOOKUP($A208,'Annex 2 EHV charges'!$A:$O,3,0))</f>
        <v/>
      </c>
      <c r="D208" s="89" t="str">
        <f>IF($A208="","",VLOOKUP($A208,'Annex 2 EHV charges'!$A:$O,7,0))</f>
        <v/>
      </c>
      <c r="E208" s="94" t="str">
        <f>IFERROR(IF(VLOOKUP($A208,'Annex 2 EHV charges'!$A:$O,9,FALSE)=0,"",VLOOKUP($A208,'Annex 2 EHV charges'!$A:$O,9,FALSE)),"")</f>
        <v/>
      </c>
      <c r="F208" s="95" t="str">
        <f>IFERROR(IF(VLOOKUP($A208,'Annex 2 EHV charges'!$A:$O,10,FALSE)=0,"",VLOOKUP($A208,'Annex 2 EHV charges'!$A:$O,10,FALSE)),"")</f>
        <v/>
      </c>
      <c r="G208" s="96" t="str">
        <f>IFERROR(IF(VLOOKUP($A208,'Annex 2 EHV charges'!$A:$O,11,FALSE)=0,"",VLOOKUP($A208,'Annex 2 EHV charges'!$A:$O,11,FALSE)),"")</f>
        <v/>
      </c>
      <c r="H208" s="96" t="str">
        <f>IFERROR(IF(VLOOKUP($A208,'Annex 2 EHV charges'!$A:$O,12,FALSE)=0,"",VLOOKUP($A208,'Annex 2 EHV charges'!$A:$O,12,FALSE)),"")</f>
        <v/>
      </c>
    </row>
    <row r="209" spans="1:8">
      <c r="A209" s="89" t="str">
        <f t="array" ref="A209">IFERROR(INDEX('Annex 2 EHV charges'!$A$11:$A$58, MATCH(0, IF(ISBLANK('Annex 2 EHV charges'!$A$11:$A$58),1, COUNTIF(A$4:$A208, 'Annex 2 EHV charges'!$A$11:$A$58)), 0)),"")</f>
        <v/>
      </c>
      <c r="B209" s="89" t="str">
        <f>IF($A209="","",VLOOKUP($A209,'Annex 2 EHV charges'!$A:$O,2,0))</f>
        <v/>
      </c>
      <c r="C209" s="90" t="str">
        <f>IF($A209="","",VLOOKUP($A209,'Annex 2 EHV charges'!$A:$O,3,0))</f>
        <v/>
      </c>
      <c r="D209" s="89" t="str">
        <f>IF($A209="","",VLOOKUP($A209,'Annex 2 EHV charges'!$A:$O,7,0))</f>
        <v/>
      </c>
      <c r="E209" s="94" t="str">
        <f>IFERROR(IF(VLOOKUP($A209,'Annex 2 EHV charges'!$A:$O,9,FALSE)=0,"",VLOOKUP($A209,'Annex 2 EHV charges'!$A:$O,9,FALSE)),"")</f>
        <v/>
      </c>
      <c r="F209" s="95" t="str">
        <f>IFERROR(IF(VLOOKUP($A209,'Annex 2 EHV charges'!$A:$O,10,FALSE)=0,"",VLOOKUP($A209,'Annex 2 EHV charges'!$A:$O,10,FALSE)),"")</f>
        <v/>
      </c>
      <c r="G209" s="96" t="str">
        <f>IFERROR(IF(VLOOKUP($A209,'Annex 2 EHV charges'!$A:$O,11,FALSE)=0,"",VLOOKUP($A209,'Annex 2 EHV charges'!$A:$O,11,FALSE)),"")</f>
        <v/>
      </c>
      <c r="H209" s="96" t="str">
        <f>IFERROR(IF(VLOOKUP($A209,'Annex 2 EHV charges'!$A:$O,12,FALSE)=0,"",VLOOKUP($A209,'Annex 2 EHV charges'!$A:$O,12,FALSE)),"")</f>
        <v/>
      </c>
    </row>
    <row r="210" spans="1:8">
      <c r="A210" s="89" t="str">
        <f t="array" ref="A210">IFERROR(INDEX('Annex 2 EHV charges'!$A$11:$A$58, MATCH(0, IF(ISBLANK('Annex 2 EHV charges'!$A$11:$A$58),1, COUNTIF(A$4:$A209, 'Annex 2 EHV charges'!$A$11:$A$58)), 0)),"")</f>
        <v/>
      </c>
      <c r="B210" s="89" t="str">
        <f>IF($A210="","",VLOOKUP($A210,'Annex 2 EHV charges'!$A:$O,2,0))</f>
        <v/>
      </c>
      <c r="C210" s="90" t="str">
        <f>IF($A210="","",VLOOKUP($A210,'Annex 2 EHV charges'!$A:$O,3,0))</f>
        <v/>
      </c>
      <c r="D210" s="89" t="str">
        <f>IF($A210="","",VLOOKUP($A210,'Annex 2 EHV charges'!$A:$O,7,0))</f>
        <v/>
      </c>
      <c r="E210" s="94" t="str">
        <f>IFERROR(IF(VLOOKUP($A210,'Annex 2 EHV charges'!$A:$O,9,FALSE)=0,"",VLOOKUP($A210,'Annex 2 EHV charges'!$A:$O,9,FALSE)),"")</f>
        <v/>
      </c>
      <c r="F210" s="95" t="str">
        <f>IFERROR(IF(VLOOKUP($A210,'Annex 2 EHV charges'!$A:$O,10,FALSE)=0,"",VLOOKUP($A210,'Annex 2 EHV charges'!$A:$O,10,FALSE)),"")</f>
        <v/>
      </c>
      <c r="G210" s="96" t="str">
        <f>IFERROR(IF(VLOOKUP($A210,'Annex 2 EHV charges'!$A:$O,11,FALSE)=0,"",VLOOKUP($A210,'Annex 2 EHV charges'!$A:$O,11,FALSE)),"")</f>
        <v/>
      </c>
      <c r="H210" s="96" t="str">
        <f>IFERROR(IF(VLOOKUP($A210,'Annex 2 EHV charges'!$A:$O,12,FALSE)=0,"",VLOOKUP($A210,'Annex 2 EHV charges'!$A:$O,12,FALSE)),"")</f>
        <v/>
      </c>
    </row>
    <row r="211" spans="1:8">
      <c r="A211" s="89" t="str">
        <f t="array" ref="A211">IFERROR(INDEX('Annex 2 EHV charges'!$A$11:$A$58, MATCH(0, IF(ISBLANK('Annex 2 EHV charges'!$A$11:$A$58),1, COUNTIF(A$4:$A210, 'Annex 2 EHV charges'!$A$11:$A$58)), 0)),"")</f>
        <v/>
      </c>
      <c r="B211" s="89" t="str">
        <f>IF($A211="","",VLOOKUP($A211,'Annex 2 EHV charges'!$A:$O,2,0))</f>
        <v/>
      </c>
      <c r="C211" s="90" t="str">
        <f>IF($A211="","",VLOOKUP($A211,'Annex 2 EHV charges'!$A:$O,3,0))</f>
        <v/>
      </c>
      <c r="D211" s="89" t="str">
        <f>IF($A211="","",VLOOKUP($A211,'Annex 2 EHV charges'!$A:$O,7,0))</f>
        <v/>
      </c>
      <c r="E211" s="94" t="str">
        <f>IFERROR(IF(VLOOKUP($A211,'Annex 2 EHV charges'!$A:$O,9,FALSE)=0,"",VLOOKUP($A211,'Annex 2 EHV charges'!$A:$O,9,FALSE)),"")</f>
        <v/>
      </c>
      <c r="F211" s="95" t="str">
        <f>IFERROR(IF(VLOOKUP($A211,'Annex 2 EHV charges'!$A:$O,10,FALSE)=0,"",VLOOKUP($A211,'Annex 2 EHV charges'!$A:$O,10,FALSE)),"")</f>
        <v/>
      </c>
      <c r="G211" s="96" t="str">
        <f>IFERROR(IF(VLOOKUP($A211,'Annex 2 EHV charges'!$A:$O,11,FALSE)=0,"",VLOOKUP($A211,'Annex 2 EHV charges'!$A:$O,11,FALSE)),"")</f>
        <v/>
      </c>
      <c r="H211" s="96" t="str">
        <f>IFERROR(IF(VLOOKUP($A211,'Annex 2 EHV charges'!$A:$O,12,FALSE)=0,"",VLOOKUP($A211,'Annex 2 EHV charges'!$A:$O,12,FALSE)),"")</f>
        <v/>
      </c>
    </row>
    <row r="212" spans="1:8">
      <c r="A212" s="89" t="str">
        <f t="array" ref="A212">IFERROR(INDEX('Annex 2 EHV charges'!$A$11:$A$58, MATCH(0, IF(ISBLANK('Annex 2 EHV charges'!$A$11:$A$58),1, COUNTIF(A$4:$A211, 'Annex 2 EHV charges'!$A$11:$A$58)), 0)),"")</f>
        <v/>
      </c>
      <c r="B212" s="89" t="str">
        <f>IF($A212="","",VLOOKUP($A212,'Annex 2 EHV charges'!$A:$O,2,0))</f>
        <v/>
      </c>
      <c r="C212" s="90" t="str">
        <f>IF($A212="","",VLOOKUP($A212,'Annex 2 EHV charges'!$A:$O,3,0))</f>
        <v/>
      </c>
      <c r="D212" s="89" t="str">
        <f>IF($A212="","",VLOOKUP($A212,'Annex 2 EHV charges'!$A:$O,7,0))</f>
        <v/>
      </c>
      <c r="E212" s="94" t="str">
        <f>IFERROR(IF(VLOOKUP($A212,'Annex 2 EHV charges'!$A:$O,9,FALSE)=0,"",VLOOKUP($A212,'Annex 2 EHV charges'!$A:$O,9,FALSE)),"")</f>
        <v/>
      </c>
      <c r="F212" s="95" t="str">
        <f>IFERROR(IF(VLOOKUP($A212,'Annex 2 EHV charges'!$A:$O,10,FALSE)=0,"",VLOOKUP($A212,'Annex 2 EHV charges'!$A:$O,10,FALSE)),"")</f>
        <v/>
      </c>
      <c r="G212" s="96" t="str">
        <f>IFERROR(IF(VLOOKUP($A212,'Annex 2 EHV charges'!$A:$O,11,FALSE)=0,"",VLOOKUP($A212,'Annex 2 EHV charges'!$A:$O,11,FALSE)),"")</f>
        <v/>
      </c>
      <c r="H212" s="96" t="str">
        <f>IFERROR(IF(VLOOKUP($A212,'Annex 2 EHV charges'!$A:$O,12,FALSE)=0,"",VLOOKUP($A212,'Annex 2 EHV charges'!$A:$O,12,FALSE)),"")</f>
        <v/>
      </c>
    </row>
    <row r="213" spans="1:8">
      <c r="A213" s="89" t="str">
        <f t="array" ref="A213">IFERROR(INDEX('Annex 2 EHV charges'!$A$11:$A$58, MATCH(0, IF(ISBLANK('Annex 2 EHV charges'!$A$11:$A$58),1, COUNTIF(A$4:$A212, 'Annex 2 EHV charges'!$A$11:$A$58)), 0)),"")</f>
        <v/>
      </c>
      <c r="B213" s="89" t="str">
        <f>IF($A213="","",VLOOKUP($A213,'Annex 2 EHV charges'!$A:$O,2,0))</f>
        <v/>
      </c>
      <c r="C213" s="90" t="str">
        <f>IF($A213="","",VLOOKUP($A213,'Annex 2 EHV charges'!$A:$O,3,0))</f>
        <v/>
      </c>
      <c r="D213" s="89" t="str">
        <f>IF($A213="","",VLOOKUP($A213,'Annex 2 EHV charges'!$A:$O,7,0))</f>
        <v/>
      </c>
      <c r="E213" s="94" t="str">
        <f>IFERROR(IF(VLOOKUP($A213,'Annex 2 EHV charges'!$A:$O,9,FALSE)=0,"",VLOOKUP($A213,'Annex 2 EHV charges'!$A:$O,9,FALSE)),"")</f>
        <v/>
      </c>
      <c r="F213" s="95" t="str">
        <f>IFERROR(IF(VLOOKUP($A213,'Annex 2 EHV charges'!$A:$O,10,FALSE)=0,"",VLOOKUP($A213,'Annex 2 EHV charges'!$A:$O,10,FALSE)),"")</f>
        <v/>
      </c>
      <c r="G213" s="96" t="str">
        <f>IFERROR(IF(VLOOKUP($A213,'Annex 2 EHV charges'!$A:$O,11,FALSE)=0,"",VLOOKUP($A213,'Annex 2 EHV charges'!$A:$O,11,FALSE)),"")</f>
        <v/>
      </c>
      <c r="H213" s="96" t="str">
        <f>IFERROR(IF(VLOOKUP($A213,'Annex 2 EHV charges'!$A:$O,12,FALSE)=0,"",VLOOKUP($A213,'Annex 2 EHV charges'!$A:$O,12,FALSE)),"")</f>
        <v/>
      </c>
    </row>
    <row r="214" spans="1:8">
      <c r="A214" s="89" t="str">
        <f t="array" ref="A214">IFERROR(INDEX('Annex 2 EHV charges'!$A$11:$A$58, MATCH(0, IF(ISBLANK('Annex 2 EHV charges'!$A$11:$A$58),1, COUNTIF(A$4:$A213, 'Annex 2 EHV charges'!$A$11:$A$58)), 0)),"")</f>
        <v/>
      </c>
      <c r="B214" s="89" t="str">
        <f>IF($A214="","",VLOOKUP($A214,'Annex 2 EHV charges'!$A:$O,2,0))</f>
        <v/>
      </c>
      <c r="C214" s="90" t="str">
        <f>IF($A214="","",VLOOKUP($A214,'Annex 2 EHV charges'!$A:$O,3,0))</f>
        <v/>
      </c>
      <c r="D214" s="89" t="str">
        <f>IF($A214="","",VLOOKUP($A214,'Annex 2 EHV charges'!$A:$O,7,0))</f>
        <v/>
      </c>
      <c r="E214" s="94" t="str">
        <f>IFERROR(IF(VLOOKUP($A214,'Annex 2 EHV charges'!$A:$O,9,FALSE)=0,"",VLOOKUP($A214,'Annex 2 EHV charges'!$A:$O,9,FALSE)),"")</f>
        <v/>
      </c>
      <c r="F214" s="95" t="str">
        <f>IFERROR(IF(VLOOKUP($A214,'Annex 2 EHV charges'!$A:$O,10,FALSE)=0,"",VLOOKUP($A214,'Annex 2 EHV charges'!$A:$O,10,FALSE)),"")</f>
        <v/>
      </c>
      <c r="G214" s="96" t="str">
        <f>IFERROR(IF(VLOOKUP($A214,'Annex 2 EHV charges'!$A:$O,11,FALSE)=0,"",VLOOKUP($A214,'Annex 2 EHV charges'!$A:$O,11,FALSE)),"")</f>
        <v/>
      </c>
      <c r="H214" s="96" t="str">
        <f>IFERROR(IF(VLOOKUP($A214,'Annex 2 EHV charges'!$A:$O,12,FALSE)=0,"",VLOOKUP($A214,'Annex 2 EHV charges'!$A:$O,12,FALSE)),"")</f>
        <v/>
      </c>
    </row>
    <row r="215" spans="1:8">
      <c r="A215" s="89" t="str">
        <f t="array" ref="A215">IFERROR(INDEX('Annex 2 EHV charges'!$A$11:$A$58, MATCH(0, IF(ISBLANK('Annex 2 EHV charges'!$A$11:$A$58),1, COUNTIF(A$4:$A214, 'Annex 2 EHV charges'!$A$11:$A$58)), 0)),"")</f>
        <v/>
      </c>
      <c r="B215" s="89" t="str">
        <f>IF($A215="","",VLOOKUP($A215,'Annex 2 EHV charges'!$A:$O,2,0))</f>
        <v/>
      </c>
      <c r="C215" s="90" t="str">
        <f>IF($A215="","",VLOOKUP($A215,'Annex 2 EHV charges'!$A:$O,3,0))</f>
        <v/>
      </c>
      <c r="D215" s="89" t="str">
        <f>IF($A215="","",VLOOKUP($A215,'Annex 2 EHV charges'!$A:$O,7,0))</f>
        <v/>
      </c>
      <c r="E215" s="94" t="str">
        <f>IFERROR(IF(VLOOKUP($A215,'Annex 2 EHV charges'!$A:$O,9,FALSE)=0,"",VLOOKUP($A215,'Annex 2 EHV charges'!$A:$O,9,FALSE)),"")</f>
        <v/>
      </c>
      <c r="F215" s="95" t="str">
        <f>IFERROR(IF(VLOOKUP($A215,'Annex 2 EHV charges'!$A:$O,10,FALSE)=0,"",VLOOKUP($A215,'Annex 2 EHV charges'!$A:$O,10,FALSE)),"")</f>
        <v/>
      </c>
      <c r="G215" s="96" t="str">
        <f>IFERROR(IF(VLOOKUP($A215,'Annex 2 EHV charges'!$A:$O,11,FALSE)=0,"",VLOOKUP($A215,'Annex 2 EHV charges'!$A:$O,11,FALSE)),"")</f>
        <v/>
      </c>
      <c r="H215" s="96" t="str">
        <f>IFERROR(IF(VLOOKUP($A215,'Annex 2 EHV charges'!$A:$O,12,FALSE)=0,"",VLOOKUP($A215,'Annex 2 EHV charges'!$A:$O,12,FALSE)),"")</f>
        <v/>
      </c>
    </row>
    <row r="216" spans="1:8">
      <c r="A216" s="89" t="str">
        <f t="array" ref="A216">IFERROR(INDEX('Annex 2 EHV charges'!$A$11:$A$58, MATCH(0, IF(ISBLANK('Annex 2 EHV charges'!$A$11:$A$58),1, COUNTIF(A$4:$A215, 'Annex 2 EHV charges'!$A$11:$A$58)), 0)),"")</f>
        <v/>
      </c>
      <c r="B216" s="89" t="str">
        <f>IF($A216="","",VLOOKUP($A216,'Annex 2 EHV charges'!$A:$O,2,0))</f>
        <v/>
      </c>
      <c r="C216" s="90" t="str">
        <f>IF($A216="","",VLOOKUP($A216,'Annex 2 EHV charges'!$A:$O,3,0))</f>
        <v/>
      </c>
      <c r="D216" s="89" t="str">
        <f>IF($A216="","",VLOOKUP($A216,'Annex 2 EHV charges'!$A:$O,7,0))</f>
        <v/>
      </c>
      <c r="E216" s="94" t="str">
        <f>IFERROR(IF(VLOOKUP($A216,'Annex 2 EHV charges'!$A:$O,9,FALSE)=0,"",VLOOKUP($A216,'Annex 2 EHV charges'!$A:$O,9,FALSE)),"")</f>
        <v/>
      </c>
      <c r="F216" s="95" t="str">
        <f>IFERROR(IF(VLOOKUP($A216,'Annex 2 EHV charges'!$A:$O,10,FALSE)=0,"",VLOOKUP($A216,'Annex 2 EHV charges'!$A:$O,10,FALSE)),"")</f>
        <v/>
      </c>
      <c r="G216" s="96" t="str">
        <f>IFERROR(IF(VLOOKUP($A216,'Annex 2 EHV charges'!$A:$O,11,FALSE)=0,"",VLOOKUP($A216,'Annex 2 EHV charges'!$A:$O,11,FALSE)),"")</f>
        <v/>
      </c>
      <c r="H216" s="96" t="str">
        <f>IFERROR(IF(VLOOKUP($A216,'Annex 2 EHV charges'!$A:$O,12,FALSE)=0,"",VLOOKUP($A216,'Annex 2 EHV charges'!$A:$O,12,FALSE)),"")</f>
        <v/>
      </c>
    </row>
    <row r="217" spans="1:8">
      <c r="A217" s="89" t="str">
        <f t="array" ref="A217">IFERROR(INDEX('Annex 2 EHV charges'!$A$11:$A$58, MATCH(0, IF(ISBLANK('Annex 2 EHV charges'!$A$11:$A$58),1, COUNTIF(A$4:$A216, 'Annex 2 EHV charges'!$A$11:$A$58)), 0)),"")</f>
        <v/>
      </c>
      <c r="B217" s="89" t="str">
        <f>IF($A217="","",VLOOKUP($A217,'Annex 2 EHV charges'!$A:$O,2,0))</f>
        <v/>
      </c>
      <c r="C217" s="90" t="str">
        <f>IF($A217="","",VLOOKUP($A217,'Annex 2 EHV charges'!$A:$O,3,0))</f>
        <v/>
      </c>
      <c r="D217" s="89" t="str">
        <f>IF($A217="","",VLOOKUP($A217,'Annex 2 EHV charges'!$A:$O,7,0))</f>
        <v/>
      </c>
      <c r="E217" s="94" t="str">
        <f>IFERROR(IF(VLOOKUP($A217,'Annex 2 EHV charges'!$A:$O,9,FALSE)=0,"",VLOOKUP($A217,'Annex 2 EHV charges'!$A:$O,9,FALSE)),"")</f>
        <v/>
      </c>
      <c r="F217" s="95" t="str">
        <f>IFERROR(IF(VLOOKUP($A217,'Annex 2 EHV charges'!$A:$O,10,FALSE)=0,"",VLOOKUP($A217,'Annex 2 EHV charges'!$A:$O,10,FALSE)),"")</f>
        <v/>
      </c>
      <c r="G217" s="96" t="str">
        <f>IFERROR(IF(VLOOKUP($A217,'Annex 2 EHV charges'!$A:$O,11,FALSE)=0,"",VLOOKUP($A217,'Annex 2 EHV charges'!$A:$O,11,FALSE)),"")</f>
        <v/>
      </c>
      <c r="H217" s="96" t="str">
        <f>IFERROR(IF(VLOOKUP($A217,'Annex 2 EHV charges'!$A:$O,12,FALSE)=0,"",VLOOKUP($A217,'Annex 2 EHV charges'!$A:$O,12,FALSE)),"")</f>
        <v/>
      </c>
    </row>
    <row r="218" spans="1:8">
      <c r="A218" s="89" t="str">
        <f t="array" ref="A218">IFERROR(INDEX('Annex 2 EHV charges'!$A$11:$A$58, MATCH(0, IF(ISBLANK('Annex 2 EHV charges'!$A$11:$A$58),1, COUNTIF(A$4:$A217, 'Annex 2 EHV charges'!$A$11:$A$58)), 0)),"")</f>
        <v/>
      </c>
      <c r="B218" s="89" t="str">
        <f>IF($A218="","",VLOOKUP($A218,'Annex 2 EHV charges'!$A:$O,2,0))</f>
        <v/>
      </c>
      <c r="C218" s="90" t="str">
        <f>IF($A218="","",VLOOKUP($A218,'Annex 2 EHV charges'!$A:$O,3,0))</f>
        <v/>
      </c>
      <c r="D218" s="89" t="str">
        <f>IF($A218="","",VLOOKUP($A218,'Annex 2 EHV charges'!$A:$O,7,0))</f>
        <v/>
      </c>
      <c r="E218" s="94" t="str">
        <f>IFERROR(IF(VLOOKUP($A218,'Annex 2 EHV charges'!$A:$O,9,FALSE)=0,"",VLOOKUP($A218,'Annex 2 EHV charges'!$A:$O,9,FALSE)),"")</f>
        <v/>
      </c>
      <c r="F218" s="95" t="str">
        <f>IFERROR(IF(VLOOKUP($A218,'Annex 2 EHV charges'!$A:$O,10,FALSE)=0,"",VLOOKUP($A218,'Annex 2 EHV charges'!$A:$O,10,FALSE)),"")</f>
        <v/>
      </c>
      <c r="G218" s="96" t="str">
        <f>IFERROR(IF(VLOOKUP($A218,'Annex 2 EHV charges'!$A:$O,11,FALSE)=0,"",VLOOKUP($A218,'Annex 2 EHV charges'!$A:$O,11,FALSE)),"")</f>
        <v/>
      </c>
      <c r="H218" s="96" t="str">
        <f>IFERROR(IF(VLOOKUP($A218,'Annex 2 EHV charges'!$A:$O,12,FALSE)=0,"",VLOOKUP($A218,'Annex 2 EHV charges'!$A:$O,12,FALSE)),"")</f>
        <v/>
      </c>
    </row>
    <row r="219" spans="1:8">
      <c r="A219" s="89" t="str">
        <f t="array" ref="A219">IFERROR(INDEX('Annex 2 EHV charges'!$A$11:$A$58, MATCH(0, IF(ISBLANK('Annex 2 EHV charges'!$A$11:$A$58),1, COUNTIF(A$4:$A218, 'Annex 2 EHV charges'!$A$11:$A$58)), 0)),"")</f>
        <v/>
      </c>
      <c r="B219" s="89" t="str">
        <f>IF($A219="","",VLOOKUP($A219,'Annex 2 EHV charges'!$A:$O,2,0))</f>
        <v/>
      </c>
      <c r="C219" s="90" t="str">
        <f>IF($A219="","",VLOOKUP($A219,'Annex 2 EHV charges'!$A:$O,3,0))</f>
        <v/>
      </c>
      <c r="D219" s="89" t="str">
        <f>IF($A219="","",VLOOKUP($A219,'Annex 2 EHV charges'!$A:$O,7,0))</f>
        <v/>
      </c>
      <c r="E219" s="94" t="str">
        <f>IFERROR(IF(VLOOKUP($A219,'Annex 2 EHV charges'!$A:$O,9,FALSE)=0,"",VLOOKUP($A219,'Annex 2 EHV charges'!$A:$O,9,FALSE)),"")</f>
        <v/>
      </c>
      <c r="F219" s="95" t="str">
        <f>IFERROR(IF(VLOOKUP($A219,'Annex 2 EHV charges'!$A:$O,10,FALSE)=0,"",VLOOKUP($A219,'Annex 2 EHV charges'!$A:$O,10,FALSE)),"")</f>
        <v/>
      </c>
      <c r="G219" s="96" t="str">
        <f>IFERROR(IF(VLOOKUP($A219,'Annex 2 EHV charges'!$A:$O,11,FALSE)=0,"",VLOOKUP($A219,'Annex 2 EHV charges'!$A:$O,11,FALSE)),"")</f>
        <v/>
      </c>
      <c r="H219" s="96" t="str">
        <f>IFERROR(IF(VLOOKUP($A219,'Annex 2 EHV charges'!$A:$O,12,FALSE)=0,"",VLOOKUP($A219,'Annex 2 EHV charges'!$A:$O,12,FALSE)),"")</f>
        <v/>
      </c>
    </row>
    <row r="220" spans="1:8">
      <c r="A220" s="89" t="str">
        <f t="array" ref="A220">IFERROR(INDEX('Annex 2 EHV charges'!$A$11:$A$58, MATCH(0, IF(ISBLANK('Annex 2 EHV charges'!$A$11:$A$58),1, COUNTIF(A$4:$A219, 'Annex 2 EHV charges'!$A$11:$A$58)), 0)),"")</f>
        <v/>
      </c>
      <c r="B220" s="89" t="str">
        <f>IF($A220="","",VLOOKUP($A220,'Annex 2 EHV charges'!$A:$O,2,0))</f>
        <v/>
      </c>
      <c r="C220" s="90" t="str">
        <f>IF($A220="","",VLOOKUP($A220,'Annex 2 EHV charges'!$A:$O,3,0))</f>
        <v/>
      </c>
      <c r="D220" s="89" t="str">
        <f>IF($A220="","",VLOOKUP($A220,'Annex 2 EHV charges'!$A:$O,7,0))</f>
        <v/>
      </c>
      <c r="E220" s="94" t="str">
        <f>IFERROR(IF(VLOOKUP($A220,'Annex 2 EHV charges'!$A:$O,9,FALSE)=0,"",VLOOKUP($A220,'Annex 2 EHV charges'!$A:$O,9,FALSE)),"")</f>
        <v/>
      </c>
      <c r="F220" s="95" t="str">
        <f>IFERROR(IF(VLOOKUP($A220,'Annex 2 EHV charges'!$A:$O,10,FALSE)=0,"",VLOOKUP($A220,'Annex 2 EHV charges'!$A:$O,10,FALSE)),"")</f>
        <v/>
      </c>
      <c r="G220" s="96" t="str">
        <f>IFERROR(IF(VLOOKUP($A220,'Annex 2 EHV charges'!$A:$O,11,FALSE)=0,"",VLOOKUP($A220,'Annex 2 EHV charges'!$A:$O,11,FALSE)),"")</f>
        <v/>
      </c>
      <c r="H220" s="96" t="str">
        <f>IFERROR(IF(VLOOKUP($A220,'Annex 2 EHV charges'!$A:$O,12,FALSE)=0,"",VLOOKUP($A220,'Annex 2 EHV charges'!$A:$O,12,FALSE)),"")</f>
        <v/>
      </c>
    </row>
    <row r="221" spans="1:8">
      <c r="A221" s="89" t="str">
        <f t="array" ref="A221">IFERROR(INDEX('Annex 2 EHV charges'!$A$11:$A$58, MATCH(0, IF(ISBLANK('Annex 2 EHV charges'!$A$11:$A$58),1, COUNTIF(A$4:$A220, 'Annex 2 EHV charges'!$A$11:$A$58)), 0)),"")</f>
        <v/>
      </c>
      <c r="B221" s="89" t="str">
        <f>IF($A221="","",VLOOKUP($A221,'Annex 2 EHV charges'!$A:$O,2,0))</f>
        <v/>
      </c>
      <c r="C221" s="90" t="str">
        <f>IF($A221="","",VLOOKUP($A221,'Annex 2 EHV charges'!$A:$O,3,0))</f>
        <v/>
      </c>
      <c r="D221" s="89" t="str">
        <f>IF($A221="","",VLOOKUP($A221,'Annex 2 EHV charges'!$A:$O,7,0))</f>
        <v/>
      </c>
      <c r="E221" s="94" t="str">
        <f>IFERROR(IF(VLOOKUP($A221,'Annex 2 EHV charges'!$A:$O,9,FALSE)=0,"",VLOOKUP($A221,'Annex 2 EHV charges'!$A:$O,9,FALSE)),"")</f>
        <v/>
      </c>
      <c r="F221" s="95" t="str">
        <f>IFERROR(IF(VLOOKUP($A221,'Annex 2 EHV charges'!$A:$O,10,FALSE)=0,"",VLOOKUP($A221,'Annex 2 EHV charges'!$A:$O,10,FALSE)),"")</f>
        <v/>
      </c>
      <c r="G221" s="96" t="str">
        <f>IFERROR(IF(VLOOKUP($A221,'Annex 2 EHV charges'!$A:$O,11,FALSE)=0,"",VLOOKUP($A221,'Annex 2 EHV charges'!$A:$O,11,FALSE)),"")</f>
        <v/>
      </c>
      <c r="H221" s="96" t="str">
        <f>IFERROR(IF(VLOOKUP($A221,'Annex 2 EHV charges'!$A:$O,12,FALSE)=0,"",VLOOKUP($A221,'Annex 2 EHV charges'!$A:$O,12,FALSE)),"")</f>
        <v/>
      </c>
    </row>
    <row r="222" spans="1:8">
      <c r="A222" s="89" t="str">
        <f t="array" ref="A222">IFERROR(INDEX('Annex 2 EHV charges'!$A$11:$A$58, MATCH(0, IF(ISBLANK('Annex 2 EHV charges'!$A$11:$A$58),1, COUNTIF(A$4:$A221, 'Annex 2 EHV charges'!$A$11:$A$58)), 0)),"")</f>
        <v/>
      </c>
      <c r="B222" s="89" t="str">
        <f>IF($A222="","",VLOOKUP($A222,'Annex 2 EHV charges'!$A:$O,2,0))</f>
        <v/>
      </c>
      <c r="C222" s="90" t="str">
        <f>IF($A222="","",VLOOKUP($A222,'Annex 2 EHV charges'!$A:$O,3,0))</f>
        <v/>
      </c>
      <c r="D222" s="89" t="str">
        <f>IF($A222="","",VLOOKUP($A222,'Annex 2 EHV charges'!$A:$O,7,0))</f>
        <v/>
      </c>
      <c r="E222" s="94" t="str">
        <f>IFERROR(IF(VLOOKUP($A222,'Annex 2 EHV charges'!$A:$O,9,FALSE)=0,"",VLOOKUP($A222,'Annex 2 EHV charges'!$A:$O,9,FALSE)),"")</f>
        <v/>
      </c>
      <c r="F222" s="95" t="str">
        <f>IFERROR(IF(VLOOKUP($A222,'Annex 2 EHV charges'!$A:$O,10,FALSE)=0,"",VLOOKUP($A222,'Annex 2 EHV charges'!$A:$O,10,FALSE)),"")</f>
        <v/>
      </c>
      <c r="G222" s="96" t="str">
        <f>IFERROR(IF(VLOOKUP($A222,'Annex 2 EHV charges'!$A:$O,11,FALSE)=0,"",VLOOKUP($A222,'Annex 2 EHV charges'!$A:$O,11,FALSE)),"")</f>
        <v/>
      </c>
      <c r="H222" s="96" t="str">
        <f>IFERROR(IF(VLOOKUP($A222,'Annex 2 EHV charges'!$A:$O,12,FALSE)=0,"",VLOOKUP($A222,'Annex 2 EHV charges'!$A:$O,12,FALSE)),"")</f>
        <v/>
      </c>
    </row>
    <row r="223" spans="1:8">
      <c r="A223" s="89" t="str">
        <f t="array" ref="A223">IFERROR(INDEX('Annex 2 EHV charges'!$A$11:$A$58, MATCH(0, IF(ISBLANK('Annex 2 EHV charges'!$A$11:$A$58),1, COUNTIF(A$4:$A222, 'Annex 2 EHV charges'!$A$11:$A$58)), 0)),"")</f>
        <v/>
      </c>
      <c r="B223" s="89" t="str">
        <f>IF($A223="","",VLOOKUP($A223,'Annex 2 EHV charges'!$A:$O,2,0))</f>
        <v/>
      </c>
      <c r="C223" s="90" t="str">
        <f>IF($A223="","",VLOOKUP($A223,'Annex 2 EHV charges'!$A:$O,3,0))</f>
        <v/>
      </c>
      <c r="D223" s="89" t="str">
        <f>IF($A223="","",VLOOKUP($A223,'Annex 2 EHV charges'!$A:$O,7,0))</f>
        <v/>
      </c>
      <c r="E223" s="94" t="str">
        <f>IFERROR(IF(VLOOKUP($A223,'Annex 2 EHV charges'!$A:$O,9,FALSE)=0,"",VLOOKUP($A223,'Annex 2 EHV charges'!$A:$O,9,FALSE)),"")</f>
        <v/>
      </c>
      <c r="F223" s="95" t="str">
        <f>IFERROR(IF(VLOOKUP($A223,'Annex 2 EHV charges'!$A:$O,10,FALSE)=0,"",VLOOKUP($A223,'Annex 2 EHV charges'!$A:$O,10,FALSE)),"")</f>
        <v/>
      </c>
      <c r="G223" s="96" t="str">
        <f>IFERROR(IF(VLOOKUP($A223,'Annex 2 EHV charges'!$A:$O,11,FALSE)=0,"",VLOOKUP($A223,'Annex 2 EHV charges'!$A:$O,11,FALSE)),"")</f>
        <v/>
      </c>
      <c r="H223" s="96" t="str">
        <f>IFERROR(IF(VLOOKUP($A223,'Annex 2 EHV charges'!$A:$O,12,FALSE)=0,"",VLOOKUP($A223,'Annex 2 EHV charges'!$A:$O,12,FALSE)),"")</f>
        <v/>
      </c>
    </row>
    <row r="224" spans="1:8">
      <c r="A224" s="89" t="str">
        <f t="array" ref="A224">IFERROR(INDEX('Annex 2 EHV charges'!$A$11:$A$58, MATCH(0, IF(ISBLANK('Annex 2 EHV charges'!$A$11:$A$58),1, COUNTIF(A$4:$A223, 'Annex 2 EHV charges'!$A$11:$A$58)), 0)),"")</f>
        <v/>
      </c>
      <c r="B224" s="89" t="str">
        <f>IF($A224="","",VLOOKUP($A224,'Annex 2 EHV charges'!$A:$O,2,0))</f>
        <v/>
      </c>
      <c r="C224" s="90" t="str">
        <f>IF($A224="","",VLOOKUP($A224,'Annex 2 EHV charges'!$A:$O,3,0))</f>
        <v/>
      </c>
      <c r="D224" s="89" t="str">
        <f>IF($A224="","",VLOOKUP($A224,'Annex 2 EHV charges'!$A:$O,7,0))</f>
        <v/>
      </c>
      <c r="E224" s="94" t="str">
        <f>IFERROR(IF(VLOOKUP($A224,'Annex 2 EHV charges'!$A:$O,9,FALSE)=0,"",VLOOKUP($A224,'Annex 2 EHV charges'!$A:$O,9,FALSE)),"")</f>
        <v/>
      </c>
      <c r="F224" s="95" t="str">
        <f>IFERROR(IF(VLOOKUP($A224,'Annex 2 EHV charges'!$A:$O,10,FALSE)=0,"",VLOOKUP($A224,'Annex 2 EHV charges'!$A:$O,10,FALSE)),"")</f>
        <v/>
      </c>
      <c r="G224" s="96" t="str">
        <f>IFERROR(IF(VLOOKUP($A224,'Annex 2 EHV charges'!$A:$O,11,FALSE)=0,"",VLOOKUP($A224,'Annex 2 EHV charges'!$A:$O,11,FALSE)),"")</f>
        <v/>
      </c>
      <c r="H224" s="96" t="str">
        <f>IFERROR(IF(VLOOKUP($A224,'Annex 2 EHV charges'!$A:$O,12,FALSE)=0,"",VLOOKUP($A224,'Annex 2 EHV charges'!$A:$O,12,FALSE)),"")</f>
        <v/>
      </c>
    </row>
    <row r="225" spans="1:8">
      <c r="A225" s="89" t="str">
        <f t="array" ref="A225">IFERROR(INDEX('Annex 2 EHV charges'!$A$11:$A$58, MATCH(0, IF(ISBLANK('Annex 2 EHV charges'!$A$11:$A$58),1, COUNTIF(A$4:$A224, 'Annex 2 EHV charges'!$A$11:$A$58)), 0)),"")</f>
        <v/>
      </c>
      <c r="B225" s="89" t="str">
        <f>IF($A225="","",VLOOKUP($A225,'Annex 2 EHV charges'!$A:$O,2,0))</f>
        <v/>
      </c>
      <c r="C225" s="90" t="str">
        <f>IF($A225="","",VLOOKUP($A225,'Annex 2 EHV charges'!$A:$O,3,0))</f>
        <v/>
      </c>
      <c r="D225" s="89" t="str">
        <f>IF($A225="","",VLOOKUP($A225,'Annex 2 EHV charges'!$A:$O,7,0))</f>
        <v/>
      </c>
      <c r="E225" s="94" t="str">
        <f>IFERROR(IF(VLOOKUP($A225,'Annex 2 EHV charges'!$A:$O,9,FALSE)=0,"",VLOOKUP($A225,'Annex 2 EHV charges'!$A:$O,9,FALSE)),"")</f>
        <v/>
      </c>
      <c r="F225" s="95" t="str">
        <f>IFERROR(IF(VLOOKUP($A225,'Annex 2 EHV charges'!$A:$O,10,FALSE)=0,"",VLOOKUP($A225,'Annex 2 EHV charges'!$A:$O,10,FALSE)),"")</f>
        <v/>
      </c>
      <c r="G225" s="96" t="str">
        <f>IFERROR(IF(VLOOKUP($A225,'Annex 2 EHV charges'!$A:$O,11,FALSE)=0,"",VLOOKUP($A225,'Annex 2 EHV charges'!$A:$O,11,FALSE)),"")</f>
        <v/>
      </c>
      <c r="H225" s="96" t="str">
        <f>IFERROR(IF(VLOOKUP($A225,'Annex 2 EHV charges'!$A:$O,12,FALSE)=0,"",VLOOKUP($A225,'Annex 2 EHV charges'!$A:$O,12,FALSE)),"")</f>
        <v/>
      </c>
    </row>
    <row r="226" spans="1:8">
      <c r="A226" s="89" t="str">
        <f t="array" ref="A226">IFERROR(INDEX('Annex 2 EHV charges'!$A$11:$A$58, MATCH(0, IF(ISBLANK('Annex 2 EHV charges'!$A$11:$A$58),1, COUNTIF(A$4:$A225, 'Annex 2 EHV charges'!$A$11:$A$58)), 0)),"")</f>
        <v/>
      </c>
      <c r="B226" s="89" t="str">
        <f>IF($A226="","",VLOOKUP($A226,'Annex 2 EHV charges'!$A:$O,2,0))</f>
        <v/>
      </c>
      <c r="C226" s="90" t="str">
        <f>IF($A226="","",VLOOKUP($A226,'Annex 2 EHV charges'!$A:$O,3,0))</f>
        <v/>
      </c>
      <c r="D226" s="89" t="str">
        <f>IF($A226="","",VLOOKUP($A226,'Annex 2 EHV charges'!$A:$O,7,0))</f>
        <v/>
      </c>
      <c r="E226" s="94" t="str">
        <f>IFERROR(IF(VLOOKUP($A226,'Annex 2 EHV charges'!$A:$O,9,FALSE)=0,"",VLOOKUP($A226,'Annex 2 EHV charges'!$A:$O,9,FALSE)),"")</f>
        <v/>
      </c>
      <c r="F226" s="95" t="str">
        <f>IFERROR(IF(VLOOKUP($A226,'Annex 2 EHV charges'!$A:$O,10,FALSE)=0,"",VLOOKUP($A226,'Annex 2 EHV charges'!$A:$O,10,FALSE)),"")</f>
        <v/>
      </c>
      <c r="G226" s="96" t="str">
        <f>IFERROR(IF(VLOOKUP($A226,'Annex 2 EHV charges'!$A:$O,11,FALSE)=0,"",VLOOKUP($A226,'Annex 2 EHV charges'!$A:$O,11,FALSE)),"")</f>
        <v/>
      </c>
      <c r="H226" s="96" t="str">
        <f>IFERROR(IF(VLOOKUP($A226,'Annex 2 EHV charges'!$A:$O,12,FALSE)=0,"",VLOOKUP($A226,'Annex 2 EHV charges'!$A:$O,12,FALSE)),"")</f>
        <v/>
      </c>
    </row>
    <row r="227" spans="1:8">
      <c r="A227" s="89" t="str">
        <f t="array" ref="A227">IFERROR(INDEX('Annex 2 EHV charges'!$A$11:$A$58, MATCH(0, IF(ISBLANK('Annex 2 EHV charges'!$A$11:$A$58),1, COUNTIF(A$4:$A226, 'Annex 2 EHV charges'!$A$11:$A$58)), 0)),"")</f>
        <v/>
      </c>
      <c r="B227" s="89" t="str">
        <f>IF($A227="","",VLOOKUP($A227,'Annex 2 EHV charges'!$A:$O,2,0))</f>
        <v/>
      </c>
      <c r="C227" s="90" t="str">
        <f>IF($A227="","",VLOOKUP($A227,'Annex 2 EHV charges'!$A:$O,3,0))</f>
        <v/>
      </c>
      <c r="D227" s="89" t="str">
        <f>IF($A227="","",VLOOKUP($A227,'Annex 2 EHV charges'!$A:$O,7,0))</f>
        <v/>
      </c>
      <c r="E227" s="94" t="str">
        <f>IFERROR(IF(VLOOKUP($A227,'Annex 2 EHV charges'!$A:$O,9,FALSE)=0,"",VLOOKUP($A227,'Annex 2 EHV charges'!$A:$O,9,FALSE)),"")</f>
        <v/>
      </c>
      <c r="F227" s="95" t="str">
        <f>IFERROR(IF(VLOOKUP($A227,'Annex 2 EHV charges'!$A:$O,10,FALSE)=0,"",VLOOKUP($A227,'Annex 2 EHV charges'!$A:$O,10,FALSE)),"")</f>
        <v/>
      </c>
      <c r="G227" s="96" t="str">
        <f>IFERROR(IF(VLOOKUP($A227,'Annex 2 EHV charges'!$A:$O,11,FALSE)=0,"",VLOOKUP($A227,'Annex 2 EHV charges'!$A:$O,11,FALSE)),"")</f>
        <v/>
      </c>
      <c r="H227" s="96" t="str">
        <f>IFERROR(IF(VLOOKUP($A227,'Annex 2 EHV charges'!$A:$O,12,FALSE)=0,"",VLOOKUP($A227,'Annex 2 EHV charges'!$A:$O,12,FALSE)),"")</f>
        <v/>
      </c>
    </row>
    <row r="228" spans="1:8">
      <c r="A228" s="89" t="str">
        <f t="array" ref="A228">IFERROR(INDEX('Annex 2 EHV charges'!$A$11:$A$58, MATCH(0, IF(ISBLANK('Annex 2 EHV charges'!$A$11:$A$58),1, COUNTIF(A$4:$A227, 'Annex 2 EHV charges'!$A$11:$A$58)), 0)),"")</f>
        <v/>
      </c>
      <c r="B228" s="89" t="str">
        <f>IF($A228="","",VLOOKUP($A228,'Annex 2 EHV charges'!$A:$O,2,0))</f>
        <v/>
      </c>
      <c r="C228" s="90" t="str">
        <f>IF($A228="","",VLOOKUP($A228,'Annex 2 EHV charges'!$A:$O,3,0))</f>
        <v/>
      </c>
      <c r="D228" s="89" t="str">
        <f>IF($A228="","",VLOOKUP($A228,'Annex 2 EHV charges'!$A:$O,7,0))</f>
        <v/>
      </c>
      <c r="E228" s="94" t="str">
        <f>IFERROR(IF(VLOOKUP($A228,'Annex 2 EHV charges'!$A:$O,9,FALSE)=0,"",VLOOKUP($A228,'Annex 2 EHV charges'!$A:$O,9,FALSE)),"")</f>
        <v/>
      </c>
      <c r="F228" s="95" t="str">
        <f>IFERROR(IF(VLOOKUP($A228,'Annex 2 EHV charges'!$A:$O,10,FALSE)=0,"",VLOOKUP($A228,'Annex 2 EHV charges'!$A:$O,10,FALSE)),"")</f>
        <v/>
      </c>
      <c r="G228" s="96" t="str">
        <f>IFERROR(IF(VLOOKUP($A228,'Annex 2 EHV charges'!$A:$O,11,FALSE)=0,"",VLOOKUP($A228,'Annex 2 EHV charges'!$A:$O,11,FALSE)),"")</f>
        <v/>
      </c>
      <c r="H228" s="96" t="str">
        <f>IFERROR(IF(VLOOKUP($A228,'Annex 2 EHV charges'!$A:$O,12,FALSE)=0,"",VLOOKUP($A228,'Annex 2 EHV charges'!$A:$O,12,FALSE)),"")</f>
        <v/>
      </c>
    </row>
    <row r="229" spans="1:8">
      <c r="A229" s="89" t="str">
        <f t="array" ref="A229">IFERROR(INDEX('Annex 2 EHV charges'!$A$11:$A$58, MATCH(0, IF(ISBLANK('Annex 2 EHV charges'!$A$11:$A$58),1, COUNTIF(A$4:$A228, 'Annex 2 EHV charges'!$A$11:$A$58)), 0)),"")</f>
        <v/>
      </c>
      <c r="B229" s="89" t="str">
        <f>IF($A229="","",VLOOKUP($A229,'Annex 2 EHV charges'!$A:$O,2,0))</f>
        <v/>
      </c>
      <c r="C229" s="90" t="str">
        <f>IF($A229="","",VLOOKUP($A229,'Annex 2 EHV charges'!$A:$O,3,0))</f>
        <v/>
      </c>
      <c r="D229" s="89" t="str">
        <f>IF($A229="","",VLOOKUP($A229,'Annex 2 EHV charges'!$A:$O,7,0))</f>
        <v/>
      </c>
      <c r="E229" s="94" t="str">
        <f>IFERROR(IF(VLOOKUP($A229,'Annex 2 EHV charges'!$A:$O,9,FALSE)=0,"",VLOOKUP($A229,'Annex 2 EHV charges'!$A:$O,9,FALSE)),"")</f>
        <v/>
      </c>
      <c r="F229" s="95" t="str">
        <f>IFERROR(IF(VLOOKUP($A229,'Annex 2 EHV charges'!$A:$O,10,FALSE)=0,"",VLOOKUP($A229,'Annex 2 EHV charges'!$A:$O,10,FALSE)),"")</f>
        <v/>
      </c>
      <c r="G229" s="96" t="str">
        <f>IFERROR(IF(VLOOKUP($A229,'Annex 2 EHV charges'!$A:$O,11,FALSE)=0,"",VLOOKUP($A229,'Annex 2 EHV charges'!$A:$O,11,FALSE)),"")</f>
        <v/>
      </c>
      <c r="H229" s="96" t="str">
        <f>IFERROR(IF(VLOOKUP($A229,'Annex 2 EHV charges'!$A:$O,12,FALSE)=0,"",VLOOKUP($A229,'Annex 2 EHV charges'!$A:$O,12,FALSE)),"")</f>
        <v/>
      </c>
    </row>
    <row r="230" spans="1:8">
      <c r="A230" s="89" t="str">
        <f t="array" ref="A230">IFERROR(INDEX('Annex 2 EHV charges'!$A$11:$A$58, MATCH(0, IF(ISBLANK('Annex 2 EHV charges'!$A$11:$A$58),1, COUNTIF(A$4:$A229, 'Annex 2 EHV charges'!$A$11:$A$58)), 0)),"")</f>
        <v/>
      </c>
      <c r="B230" s="89" t="str">
        <f>IF($A230="","",VLOOKUP($A230,'Annex 2 EHV charges'!$A:$O,2,0))</f>
        <v/>
      </c>
      <c r="C230" s="90" t="str">
        <f>IF($A230="","",VLOOKUP($A230,'Annex 2 EHV charges'!$A:$O,3,0))</f>
        <v/>
      </c>
      <c r="D230" s="89" t="str">
        <f>IF($A230="","",VLOOKUP($A230,'Annex 2 EHV charges'!$A:$O,7,0))</f>
        <v/>
      </c>
      <c r="E230" s="94" t="str">
        <f>IFERROR(IF(VLOOKUP($A230,'Annex 2 EHV charges'!$A:$O,9,FALSE)=0,"",VLOOKUP($A230,'Annex 2 EHV charges'!$A:$O,9,FALSE)),"")</f>
        <v/>
      </c>
      <c r="F230" s="95" t="str">
        <f>IFERROR(IF(VLOOKUP($A230,'Annex 2 EHV charges'!$A:$O,10,FALSE)=0,"",VLOOKUP($A230,'Annex 2 EHV charges'!$A:$O,10,FALSE)),"")</f>
        <v/>
      </c>
      <c r="G230" s="96" t="str">
        <f>IFERROR(IF(VLOOKUP($A230,'Annex 2 EHV charges'!$A:$O,11,FALSE)=0,"",VLOOKUP($A230,'Annex 2 EHV charges'!$A:$O,11,FALSE)),"")</f>
        <v/>
      </c>
      <c r="H230" s="96" t="str">
        <f>IFERROR(IF(VLOOKUP($A230,'Annex 2 EHV charges'!$A:$O,12,FALSE)=0,"",VLOOKUP($A230,'Annex 2 EHV charges'!$A:$O,12,FALSE)),"")</f>
        <v/>
      </c>
    </row>
    <row r="231" spans="1:8">
      <c r="A231" s="89" t="str">
        <f t="array" ref="A231">IFERROR(INDEX('Annex 2 EHV charges'!$A$11:$A$58, MATCH(0, IF(ISBLANK('Annex 2 EHV charges'!$A$11:$A$58),1, COUNTIF(A$4:$A230, 'Annex 2 EHV charges'!$A$11:$A$58)), 0)),"")</f>
        <v/>
      </c>
      <c r="B231" s="89" t="str">
        <f>IF($A231="","",VLOOKUP($A231,'Annex 2 EHV charges'!$A:$O,2,0))</f>
        <v/>
      </c>
      <c r="C231" s="90" t="str">
        <f>IF($A231="","",VLOOKUP($A231,'Annex 2 EHV charges'!$A:$O,3,0))</f>
        <v/>
      </c>
      <c r="D231" s="89" t="str">
        <f>IF($A231="","",VLOOKUP($A231,'Annex 2 EHV charges'!$A:$O,7,0))</f>
        <v/>
      </c>
      <c r="E231" s="94" t="str">
        <f>IFERROR(IF(VLOOKUP($A231,'Annex 2 EHV charges'!$A:$O,9,FALSE)=0,"",VLOOKUP($A231,'Annex 2 EHV charges'!$A:$O,9,FALSE)),"")</f>
        <v/>
      </c>
      <c r="F231" s="95" t="str">
        <f>IFERROR(IF(VLOOKUP($A231,'Annex 2 EHV charges'!$A:$O,10,FALSE)=0,"",VLOOKUP($A231,'Annex 2 EHV charges'!$A:$O,10,FALSE)),"")</f>
        <v/>
      </c>
      <c r="G231" s="96" t="str">
        <f>IFERROR(IF(VLOOKUP($A231,'Annex 2 EHV charges'!$A:$O,11,FALSE)=0,"",VLOOKUP($A231,'Annex 2 EHV charges'!$A:$O,11,FALSE)),"")</f>
        <v/>
      </c>
      <c r="H231" s="96" t="str">
        <f>IFERROR(IF(VLOOKUP($A231,'Annex 2 EHV charges'!$A:$O,12,FALSE)=0,"",VLOOKUP($A231,'Annex 2 EHV charges'!$A:$O,12,FALSE)),"")</f>
        <v/>
      </c>
    </row>
    <row r="232" spans="1:8">
      <c r="A232" s="89" t="str">
        <f t="array" ref="A232">IFERROR(INDEX('Annex 2 EHV charges'!$A$11:$A$58, MATCH(0, IF(ISBLANK('Annex 2 EHV charges'!$A$11:$A$58),1, COUNTIF(A$4:$A231, 'Annex 2 EHV charges'!$A$11:$A$58)), 0)),"")</f>
        <v/>
      </c>
      <c r="B232" s="89" t="str">
        <f>IF($A232="","",VLOOKUP($A232,'Annex 2 EHV charges'!$A:$O,2,0))</f>
        <v/>
      </c>
      <c r="C232" s="90" t="str">
        <f>IF($A232="","",VLOOKUP($A232,'Annex 2 EHV charges'!$A:$O,3,0))</f>
        <v/>
      </c>
      <c r="D232" s="89" t="str">
        <f>IF($A232="","",VLOOKUP($A232,'Annex 2 EHV charges'!$A:$O,7,0))</f>
        <v/>
      </c>
      <c r="E232" s="94" t="str">
        <f>IFERROR(IF(VLOOKUP($A232,'Annex 2 EHV charges'!$A:$O,9,FALSE)=0,"",VLOOKUP($A232,'Annex 2 EHV charges'!$A:$O,9,FALSE)),"")</f>
        <v/>
      </c>
      <c r="F232" s="95" t="str">
        <f>IFERROR(IF(VLOOKUP($A232,'Annex 2 EHV charges'!$A:$O,10,FALSE)=0,"",VLOOKUP($A232,'Annex 2 EHV charges'!$A:$O,10,FALSE)),"")</f>
        <v/>
      </c>
      <c r="G232" s="96" t="str">
        <f>IFERROR(IF(VLOOKUP($A232,'Annex 2 EHV charges'!$A:$O,11,FALSE)=0,"",VLOOKUP($A232,'Annex 2 EHV charges'!$A:$O,11,FALSE)),"")</f>
        <v/>
      </c>
      <c r="H232" s="96" t="str">
        <f>IFERROR(IF(VLOOKUP($A232,'Annex 2 EHV charges'!$A:$O,12,FALSE)=0,"",VLOOKUP($A232,'Annex 2 EHV charges'!$A:$O,12,FALSE)),"")</f>
        <v/>
      </c>
    </row>
    <row r="233" spans="1:8">
      <c r="A233" s="89" t="str">
        <f t="array" ref="A233">IFERROR(INDEX('Annex 2 EHV charges'!$A$11:$A$58, MATCH(0, IF(ISBLANK('Annex 2 EHV charges'!$A$11:$A$58),1, COUNTIF(A$4:$A232, 'Annex 2 EHV charges'!$A$11:$A$58)), 0)),"")</f>
        <v/>
      </c>
      <c r="B233" s="89" t="str">
        <f>IF($A233="","",VLOOKUP($A233,'Annex 2 EHV charges'!$A:$O,2,0))</f>
        <v/>
      </c>
      <c r="C233" s="90" t="str">
        <f>IF($A233="","",VLOOKUP($A233,'Annex 2 EHV charges'!$A:$O,3,0))</f>
        <v/>
      </c>
      <c r="D233" s="89" t="str">
        <f>IF($A233="","",VLOOKUP($A233,'Annex 2 EHV charges'!$A:$O,7,0))</f>
        <v/>
      </c>
      <c r="E233" s="94" t="str">
        <f>IFERROR(IF(VLOOKUP($A233,'Annex 2 EHV charges'!$A:$O,9,FALSE)=0,"",VLOOKUP($A233,'Annex 2 EHV charges'!$A:$O,9,FALSE)),"")</f>
        <v/>
      </c>
      <c r="F233" s="95" t="str">
        <f>IFERROR(IF(VLOOKUP($A233,'Annex 2 EHV charges'!$A:$O,10,FALSE)=0,"",VLOOKUP($A233,'Annex 2 EHV charges'!$A:$O,10,FALSE)),"")</f>
        <v/>
      </c>
      <c r="G233" s="96" t="str">
        <f>IFERROR(IF(VLOOKUP($A233,'Annex 2 EHV charges'!$A:$O,11,FALSE)=0,"",VLOOKUP($A233,'Annex 2 EHV charges'!$A:$O,11,FALSE)),"")</f>
        <v/>
      </c>
      <c r="H233" s="96" t="str">
        <f>IFERROR(IF(VLOOKUP($A233,'Annex 2 EHV charges'!$A:$O,12,FALSE)=0,"",VLOOKUP($A233,'Annex 2 EHV charges'!$A:$O,12,FALSE)),"")</f>
        <v/>
      </c>
    </row>
    <row r="234" spans="1:8">
      <c r="A234" s="89" t="str">
        <f t="array" ref="A234">IFERROR(INDEX('Annex 2 EHV charges'!$A$11:$A$58, MATCH(0, IF(ISBLANK('Annex 2 EHV charges'!$A$11:$A$58),1, COUNTIF(A$4:$A233, 'Annex 2 EHV charges'!$A$11:$A$58)), 0)),"")</f>
        <v/>
      </c>
      <c r="B234" s="89" t="str">
        <f>IF($A234="","",VLOOKUP($A234,'Annex 2 EHV charges'!$A:$O,2,0))</f>
        <v/>
      </c>
      <c r="C234" s="90" t="str">
        <f>IF($A234="","",VLOOKUP($A234,'Annex 2 EHV charges'!$A:$O,3,0))</f>
        <v/>
      </c>
      <c r="D234" s="89" t="str">
        <f>IF($A234="","",VLOOKUP($A234,'Annex 2 EHV charges'!$A:$O,7,0))</f>
        <v/>
      </c>
      <c r="E234" s="94" t="str">
        <f>IFERROR(IF(VLOOKUP($A234,'Annex 2 EHV charges'!$A:$O,9,FALSE)=0,"",VLOOKUP($A234,'Annex 2 EHV charges'!$A:$O,9,FALSE)),"")</f>
        <v/>
      </c>
      <c r="F234" s="95" t="str">
        <f>IFERROR(IF(VLOOKUP($A234,'Annex 2 EHV charges'!$A:$O,10,FALSE)=0,"",VLOOKUP($A234,'Annex 2 EHV charges'!$A:$O,10,FALSE)),"")</f>
        <v/>
      </c>
      <c r="G234" s="96" t="str">
        <f>IFERROR(IF(VLOOKUP($A234,'Annex 2 EHV charges'!$A:$O,11,FALSE)=0,"",VLOOKUP($A234,'Annex 2 EHV charges'!$A:$O,11,FALSE)),"")</f>
        <v/>
      </c>
      <c r="H234" s="96" t="str">
        <f>IFERROR(IF(VLOOKUP($A234,'Annex 2 EHV charges'!$A:$O,12,FALSE)=0,"",VLOOKUP($A234,'Annex 2 EHV charges'!$A:$O,12,FALSE)),"")</f>
        <v/>
      </c>
    </row>
    <row r="235" spans="1:8">
      <c r="A235" s="89" t="str">
        <f t="array" ref="A235">IFERROR(INDEX('Annex 2 EHV charges'!$A$11:$A$58, MATCH(0, IF(ISBLANK('Annex 2 EHV charges'!$A$11:$A$58),1, COUNTIF(A$4:$A234, 'Annex 2 EHV charges'!$A$11:$A$58)), 0)),"")</f>
        <v/>
      </c>
      <c r="B235" s="89" t="str">
        <f>IF($A235="","",VLOOKUP($A235,'Annex 2 EHV charges'!$A:$O,2,0))</f>
        <v/>
      </c>
      <c r="C235" s="90" t="str">
        <f>IF($A235="","",VLOOKUP($A235,'Annex 2 EHV charges'!$A:$O,3,0))</f>
        <v/>
      </c>
      <c r="D235" s="89" t="str">
        <f>IF($A235="","",VLOOKUP($A235,'Annex 2 EHV charges'!$A:$O,7,0))</f>
        <v/>
      </c>
      <c r="E235" s="94" t="str">
        <f>IFERROR(IF(VLOOKUP($A235,'Annex 2 EHV charges'!$A:$O,9,FALSE)=0,"",VLOOKUP($A235,'Annex 2 EHV charges'!$A:$O,9,FALSE)),"")</f>
        <v/>
      </c>
      <c r="F235" s="95" t="str">
        <f>IFERROR(IF(VLOOKUP($A235,'Annex 2 EHV charges'!$A:$O,10,FALSE)=0,"",VLOOKUP($A235,'Annex 2 EHV charges'!$A:$O,10,FALSE)),"")</f>
        <v/>
      </c>
      <c r="G235" s="96" t="str">
        <f>IFERROR(IF(VLOOKUP($A235,'Annex 2 EHV charges'!$A:$O,11,FALSE)=0,"",VLOOKUP($A235,'Annex 2 EHV charges'!$A:$O,11,FALSE)),"")</f>
        <v/>
      </c>
      <c r="H235" s="96" t="str">
        <f>IFERROR(IF(VLOOKUP($A235,'Annex 2 EHV charges'!$A:$O,12,FALSE)=0,"",VLOOKUP($A235,'Annex 2 EHV charges'!$A:$O,12,FALSE)),"")</f>
        <v/>
      </c>
    </row>
    <row r="236" spans="1:8">
      <c r="A236" s="89" t="str">
        <f t="array" ref="A236">IFERROR(INDEX('Annex 2 EHV charges'!$A$11:$A$58, MATCH(0, IF(ISBLANK('Annex 2 EHV charges'!$A$11:$A$58),1, COUNTIF(A$4:$A235, 'Annex 2 EHV charges'!$A$11:$A$58)), 0)),"")</f>
        <v/>
      </c>
      <c r="B236" s="89" t="str">
        <f>IF($A236="","",VLOOKUP($A236,'Annex 2 EHV charges'!$A:$O,2,0))</f>
        <v/>
      </c>
      <c r="C236" s="90" t="str">
        <f>IF($A236="","",VLOOKUP($A236,'Annex 2 EHV charges'!$A:$O,3,0))</f>
        <v/>
      </c>
      <c r="D236" s="89" t="str">
        <f>IF($A236="","",VLOOKUP($A236,'Annex 2 EHV charges'!$A:$O,7,0))</f>
        <v/>
      </c>
      <c r="E236" s="94" t="str">
        <f>IFERROR(IF(VLOOKUP($A236,'Annex 2 EHV charges'!$A:$O,9,FALSE)=0,"",VLOOKUP($A236,'Annex 2 EHV charges'!$A:$O,9,FALSE)),"")</f>
        <v/>
      </c>
      <c r="F236" s="95" t="str">
        <f>IFERROR(IF(VLOOKUP($A236,'Annex 2 EHV charges'!$A:$O,10,FALSE)=0,"",VLOOKUP($A236,'Annex 2 EHV charges'!$A:$O,10,FALSE)),"")</f>
        <v/>
      </c>
      <c r="G236" s="96" t="str">
        <f>IFERROR(IF(VLOOKUP($A236,'Annex 2 EHV charges'!$A:$O,11,FALSE)=0,"",VLOOKUP($A236,'Annex 2 EHV charges'!$A:$O,11,FALSE)),"")</f>
        <v/>
      </c>
      <c r="H236" s="96" t="str">
        <f>IFERROR(IF(VLOOKUP($A236,'Annex 2 EHV charges'!$A:$O,12,FALSE)=0,"",VLOOKUP($A236,'Annex 2 EHV charges'!$A:$O,12,FALSE)),"")</f>
        <v/>
      </c>
    </row>
    <row r="237" spans="1:8">
      <c r="A237" s="89" t="str">
        <f t="array" ref="A237">IFERROR(INDEX('Annex 2 EHV charges'!$A$11:$A$58, MATCH(0, IF(ISBLANK('Annex 2 EHV charges'!$A$11:$A$58),1, COUNTIF(A$4:$A236, 'Annex 2 EHV charges'!$A$11:$A$58)), 0)),"")</f>
        <v/>
      </c>
      <c r="B237" s="89" t="str">
        <f>IF($A237="","",VLOOKUP($A237,'Annex 2 EHV charges'!$A:$O,2,0))</f>
        <v/>
      </c>
      <c r="C237" s="90" t="str">
        <f>IF($A237="","",VLOOKUP($A237,'Annex 2 EHV charges'!$A:$O,3,0))</f>
        <v/>
      </c>
      <c r="D237" s="89" t="str">
        <f>IF($A237="","",VLOOKUP($A237,'Annex 2 EHV charges'!$A:$O,7,0))</f>
        <v/>
      </c>
      <c r="E237" s="94" t="str">
        <f>IFERROR(IF(VLOOKUP($A237,'Annex 2 EHV charges'!$A:$O,9,FALSE)=0,"",VLOOKUP($A237,'Annex 2 EHV charges'!$A:$O,9,FALSE)),"")</f>
        <v/>
      </c>
      <c r="F237" s="95" t="str">
        <f>IFERROR(IF(VLOOKUP($A237,'Annex 2 EHV charges'!$A:$O,10,FALSE)=0,"",VLOOKUP($A237,'Annex 2 EHV charges'!$A:$O,10,FALSE)),"")</f>
        <v/>
      </c>
      <c r="G237" s="96" t="str">
        <f>IFERROR(IF(VLOOKUP($A237,'Annex 2 EHV charges'!$A:$O,11,FALSE)=0,"",VLOOKUP($A237,'Annex 2 EHV charges'!$A:$O,11,FALSE)),"")</f>
        <v/>
      </c>
      <c r="H237" s="96" t="str">
        <f>IFERROR(IF(VLOOKUP($A237,'Annex 2 EHV charges'!$A:$O,12,FALSE)=0,"",VLOOKUP($A237,'Annex 2 EHV charges'!$A:$O,12,FALSE)),"")</f>
        <v/>
      </c>
    </row>
    <row r="238" spans="1:8">
      <c r="A238" s="89" t="str">
        <f t="array" ref="A238">IFERROR(INDEX('Annex 2 EHV charges'!$A$11:$A$58, MATCH(0, IF(ISBLANK('Annex 2 EHV charges'!$A$11:$A$58),1, COUNTIF(A$4:$A237, 'Annex 2 EHV charges'!$A$11:$A$58)), 0)),"")</f>
        <v/>
      </c>
      <c r="B238" s="89" t="str">
        <f>IF($A238="","",VLOOKUP($A238,'Annex 2 EHV charges'!$A:$O,2,0))</f>
        <v/>
      </c>
      <c r="C238" s="90" t="str">
        <f>IF($A238="","",VLOOKUP($A238,'Annex 2 EHV charges'!$A:$O,3,0))</f>
        <v/>
      </c>
      <c r="D238" s="89" t="str">
        <f>IF($A238="","",VLOOKUP($A238,'Annex 2 EHV charges'!$A:$O,7,0))</f>
        <v/>
      </c>
      <c r="E238" s="94" t="str">
        <f>IFERROR(IF(VLOOKUP($A238,'Annex 2 EHV charges'!$A:$O,9,FALSE)=0,"",VLOOKUP($A238,'Annex 2 EHV charges'!$A:$O,9,FALSE)),"")</f>
        <v/>
      </c>
      <c r="F238" s="95" t="str">
        <f>IFERROR(IF(VLOOKUP($A238,'Annex 2 EHV charges'!$A:$O,10,FALSE)=0,"",VLOOKUP($A238,'Annex 2 EHV charges'!$A:$O,10,FALSE)),"")</f>
        <v/>
      </c>
      <c r="G238" s="96" t="str">
        <f>IFERROR(IF(VLOOKUP($A238,'Annex 2 EHV charges'!$A:$O,11,FALSE)=0,"",VLOOKUP($A238,'Annex 2 EHV charges'!$A:$O,11,FALSE)),"")</f>
        <v/>
      </c>
      <c r="H238" s="96" t="str">
        <f>IFERROR(IF(VLOOKUP($A238,'Annex 2 EHV charges'!$A:$O,12,FALSE)=0,"",VLOOKUP($A238,'Annex 2 EHV charges'!$A:$O,12,FALSE)),"")</f>
        <v/>
      </c>
    </row>
    <row r="239" spans="1:8">
      <c r="A239" s="89" t="str">
        <f t="array" ref="A239">IFERROR(INDEX('Annex 2 EHV charges'!$A$11:$A$58, MATCH(0, IF(ISBLANK('Annex 2 EHV charges'!$A$11:$A$58),1, COUNTIF(A$4:$A238, 'Annex 2 EHV charges'!$A$11:$A$58)), 0)),"")</f>
        <v/>
      </c>
      <c r="B239" s="89" t="str">
        <f>IF($A239="","",VLOOKUP($A239,'Annex 2 EHV charges'!$A:$O,2,0))</f>
        <v/>
      </c>
      <c r="C239" s="90" t="str">
        <f>IF($A239="","",VLOOKUP($A239,'Annex 2 EHV charges'!$A:$O,3,0))</f>
        <v/>
      </c>
      <c r="D239" s="89" t="str">
        <f>IF($A239="","",VLOOKUP($A239,'Annex 2 EHV charges'!$A:$O,7,0))</f>
        <v/>
      </c>
      <c r="E239" s="94" t="str">
        <f>IFERROR(IF(VLOOKUP($A239,'Annex 2 EHV charges'!$A:$O,9,FALSE)=0,"",VLOOKUP($A239,'Annex 2 EHV charges'!$A:$O,9,FALSE)),"")</f>
        <v/>
      </c>
      <c r="F239" s="95" t="str">
        <f>IFERROR(IF(VLOOKUP($A239,'Annex 2 EHV charges'!$A:$O,10,FALSE)=0,"",VLOOKUP($A239,'Annex 2 EHV charges'!$A:$O,10,FALSE)),"")</f>
        <v/>
      </c>
      <c r="G239" s="96" t="str">
        <f>IFERROR(IF(VLOOKUP($A239,'Annex 2 EHV charges'!$A:$O,11,FALSE)=0,"",VLOOKUP($A239,'Annex 2 EHV charges'!$A:$O,11,FALSE)),"")</f>
        <v/>
      </c>
      <c r="H239" s="96" t="str">
        <f>IFERROR(IF(VLOOKUP($A239,'Annex 2 EHV charges'!$A:$O,12,FALSE)=0,"",VLOOKUP($A239,'Annex 2 EHV charges'!$A:$O,12,FALSE)),"")</f>
        <v/>
      </c>
    </row>
    <row r="240" spans="1:8">
      <c r="A240" s="89" t="str">
        <f t="array" ref="A240">IFERROR(INDEX('Annex 2 EHV charges'!$A$11:$A$58, MATCH(0, IF(ISBLANK('Annex 2 EHV charges'!$A$11:$A$58),1, COUNTIF(A$4:$A239, 'Annex 2 EHV charges'!$A$11:$A$58)), 0)),"")</f>
        <v/>
      </c>
      <c r="B240" s="89" t="str">
        <f>IF($A240="","",VLOOKUP($A240,'Annex 2 EHV charges'!$A:$O,2,0))</f>
        <v/>
      </c>
      <c r="C240" s="90" t="str">
        <f>IF($A240="","",VLOOKUP($A240,'Annex 2 EHV charges'!$A:$O,3,0))</f>
        <v/>
      </c>
      <c r="D240" s="89" t="str">
        <f>IF($A240="","",VLOOKUP($A240,'Annex 2 EHV charges'!$A:$O,7,0))</f>
        <v/>
      </c>
      <c r="E240" s="94" t="str">
        <f>IFERROR(IF(VLOOKUP($A240,'Annex 2 EHV charges'!$A:$O,9,FALSE)=0,"",VLOOKUP($A240,'Annex 2 EHV charges'!$A:$O,9,FALSE)),"")</f>
        <v/>
      </c>
      <c r="F240" s="95" t="str">
        <f>IFERROR(IF(VLOOKUP($A240,'Annex 2 EHV charges'!$A:$O,10,FALSE)=0,"",VLOOKUP($A240,'Annex 2 EHV charges'!$A:$O,10,FALSE)),"")</f>
        <v/>
      </c>
      <c r="G240" s="96" t="str">
        <f>IFERROR(IF(VLOOKUP($A240,'Annex 2 EHV charges'!$A:$O,11,FALSE)=0,"",VLOOKUP($A240,'Annex 2 EHV charges'!$A:$O,11,FALSE)),"")</f>
        <v/>
      </c>
      <c r="H240" s="96" t="str">
        <f>IFERROR(IF(VLOOKUP($A240,'Annex 2 EHV charges'!$A:$O,12,FALSE)=0,"",VLOOKUP($A240,'Annex 2 EHV charges'!$A:$O,12,FALSE)),"")</f>
        <v/>
      </c>
    </row>
    <row r="241" spans="1:8">
      <c r="A241" s="89" t="str">
        <f t="array" ref="A241">IFERROR(INDEX('Annex 2 EHV charges'!$A$11:$A$58, MATCH(0, IF(ISBLANK('Annex 2 EHV charges'!$A$11:$A$58),1, COUNTIF(A$4:$A240, 'Annex 2 EHV charges'!$A$11:$A$58)), 0)),"")</f>
        <v/>
      </c>
      <c r="B241" s="89" t="str">
        <f>IF($A241="","",VLOOKUP($A241,'Annex 2 EHV charges'!$A:$O,2,0))</f>
        <v/>
      </c>
      <c r="C241" s="90" t="str">
        <f>IF($A241="","",VLOOKUP($A241,'Annex 2 EHV charges'!$A:$O,3,0))</f>
        <v/>
      </c>
      <c r="D241" s="89" t="str">
        <f>IF($A241="","",VLOOKUP($A241,'Annex 2 EHV charges'!$A:$O,7,0))</f>
        <v/>
      </c>
      <c r="E241" s="94" t="str">
        <f>IFERROR(IF(VLOOKUP($A241,'Annex 2 EHV charges'!$A:$O,9,FALSE)=0,"",VLOOKUP($A241,'Annex 2 EHV charges'!$A:$O,9,FALSE)),"")</f>
        <v/>
      </c>
      <c r="F241" s="95" t="str">
        <f>IFERROR(IF(VLOOKUP($A241,'Annex 2 EHV charges'!$A:$O,10,FALSE)=0,"",VLOOKUP($A241,'Annex 2 EHV charges'!$A:$O,10,FALSE)),"")</f>
        <v/>
      </c>
      <c r="G241" s="96" t="str">
        <f>IFERROR(IF(VLOOKUP($A241,'Annex 2 EHV charges'!$A:$O,11,FALSE)=0,"",VLOOKUP($A241,'Annex 2 EHV charges'!$A:$O,11,FALSE)),"")</f>
        <v/>
      </c>
      <c r="H241" s="96" t="str">
        <f>IFERROR(IF(VLOOKUP($A241,'Annex 2 EHV charges'!$A:$O,12,FALSE)=0,"",VLOOKUP($A241,'Annex 2 EHV charges'!$A:$O,12,FALSE)),"")</f>
        <v/>
      </c>
    </row>
    <row r="242" spans="1:8">
      <c r="A242" s="89" t="str">
        <f t="array" ref="A242">IFERROR(INDEX('Annex 2 EHV charges'!$A$11:$A$58, MATCH(0, IF(ISBLANK('Annex 2 EHV charges'!$A$11:$A$58),1, COUNTIF(A$4:$A241, 'Annex 2 EHV charges'!$A$11:$A$58)), 0)),"")</f>
        <v/>
      </c>
      <c r="B242" s="89" t="str">
        <f>IF($A242="","",VLOOKUP($A242,'Annex 2 EHV charges'!$A:$O,2,0))</f>
        <v/>
      </c>
      <c r="C242" s="90" t="str">
        <f>IF($A242="","",VLOOKUP($A242,'Annex 2 EHV charges'!$A:$O,3,0))</f>
        <v/>
      </c>
      <c r="D242" s="89" t="str">
        <f>IF($A242="","",VLOOKUP($A242,'Annex 2 EHV charges'!$A:$O,7,0))</f>
        <v/>
      </c>
      <c r="E242" s="94" t="str">
        <f>IFERROR(IF(VLOOKUP($A242,'Annex 2 EHV charges'!$A:$O,9,FALSE)=0,"",VLOOKUP($A242,'Annex 2 EHV charges'!$A:$O,9,FALSE)),"")</f>
        <v/>
      </c>
      <c r="F242" s="95" t="str">
        <f>IFERROR(IF(VLOOKUP($A242,'Annex 2 EHV charges'!$A:$O,10,FALSE)=0,"",VLOOKUP($A242,'Annex 2 EHV charges'!$A:$O,10,FALSE)),"")</f>
        <v/>
      </c>
      <c r="G242" s="96" t="str">
        <f>IFERROR(IF(VLOOKUP($A242,'Annex 2 EHV charges'!$A:$O,11,FALSE)=0,"",VLOOKUP($A242,'Annex 2 EHV charges'!$A:$O,11,FALSE)),"")</f>
        <v/>
      </c>
      <c r="H242" s="96" t="str">
        <f>IFERROR(IF(VLOOKUP($A242,'Annex 2 EHV charges'!$A:$O,12,FALSE)=0,"",VLOOKUP($A242,'Annex 2 EHV charges'!$A:$O,12,FALSE)),"")</f>
        <v/>
      </c>
    </row>
    <row r="243" spans="1:8">
      <c r="A243" s="89" t="str">
        <f t="array" ref="A243">IFERROR(INDEX('Annex 2 EHV charges'!$A$11:$A$58, MATCH(0, IF(ISBLANK('Annex 2 EHV charges'!$A$11:$A$58),1, COUNTIF(A$4:$A242, 'Annex 2 EHV charges'!$A$11:$A$58)), 0)),"")</f>
        <v/>
      </c>
      <c r="B243" s="89" t="str">
        <f>IF($A243="","",VLOOKUP($A243,'Annex 2 EHV charges'!$A:$O,2,0))</f>
        <v/>
      </c>
      <c r="C243" s="90" t="str">
        <f>IF($A243="","",VLOOKUP($A243,'Annex 2 EHV charges'!$A:$O,3,0))</f>
        <v/>
      </c>
      <c r="D243" s="89" t="str">
        <f>IF($A243="","",VLOOKUP($A243,'Annex 2 EHV charges'!$A:$O,7,0))</f>
        <v/>
      </c>
      <c r="E243" s="94" t="str">
        <f>IFERROR(IF(VLOOKUP($A243,'Annex 2 EHV charges'!$A:$O,9,FALSE)=0,"",VLOOKUP($A243,'Annex 2 EHV charges'!$A:$O,9,FALSE)),"")</f>
        <v/>
      </c>
      <c r="F243" s="95" t="str">
        <f>IFERROR(IF(VLOOKUP($A243,'Annex 2 EHV charges'!$A:$O,10,FALSE)=0,"",VLOOKUP($A243,'Annex 2 EHV charges'!$A:$O,10,FALSE)),"")</f>
        <v/>
      </c>
      <c r="G243" s="96" t="str">
        <f>IFERROR(IF(VLOOKUP($A243,'Annex 2 EHV charges'!$A:$O,11,FALSE)=0,"",VLOOKUP($A243,'Annex 2 EHV charges'!$A:$O,11,FALSE)),"")</f>
        <v/>
      </c>
      <c r="H243" s="96" t="str">
        <f>IFERROR(IF(VLOOKUP($A243,'Annex 2 EHV charges'!$A:$O,12,FALSE)=0,"",VLOOKUP($A243,'Annex 2 EHV charges'!$A:$O,12,FALSE)),"")</f>
        <v/>
      </c>
    </row>
    <row r="244" spans="1:8">
      <c r="A244" s="89" t="str">
        <f t="array" ref="A244">IFERROR(INDEX('Annex 2 EHV charges'!$A$11:$A$58, MATCH(0, IF(ISBLANK('Annex 2 EHV charges'!$A$11:$A$58),1, COUNTIF(A$4:$A243, 'Annex 2 EHV charges'!$A$11:$A$58)), 0)),"")</f>
        <v/>
      </c>
      <c r="B244" s="89" t="str">
        <f>IF($A244="","",VLOOKUP($A244,'Annex 2 EHV charges'!$A:$O,2,0))</f>
        <v/>
      </c>
      <c r="C244" s="90" t="str">
        <f>IF($A244="","",VLOOKUP($A244,'Annex 2 EHV charges'!$A:$O,3,0))</f>
        <v/>
      </c>
      <c r="D244" s="89" t="str">
        <f>IF($A244="","",VLOOKUP($A244,'Annex 2 EHV charges'!$A:$O,7,0))</f>
        <v/>
      </c>
      <c r="E244" s="94" t="str">
        <f>IFERROR(IF(VLOOKUP($A244,'Annex 2 EHV charges'!$A:$O,9,FALSE)=0,"",VLOOKUP($A244,'Annex 2 EHV charges'!$A:$O,9,FALSE)),"")</f>
        <v/>
      </c>
      <c r="F244" s="95" t="str">
        <f>IFERROR(IF(VLOOKUP($A244,'Annex 2 EHV charges'!$A:$O,10,FALSE)=0,"",VLOOKUP($A244,'Annex 2 EHV charges'!$A:$O,10,FALSE)),"")</f>
        <v/>
      </c>
      <c r="G244" s="96" t="str">
        <f>IFERROR(IF(VLOOKUP($A244,'Annex 2 EHV charges'!$A:$O,11,FALSE)=0,"",VLOOKUP($A244,'Annex 2 EHV charges'!$A:$O,11,FALSE)),"")</f>
        <v/>
      </c>
      <c r="H244" s="96" t="str">
        <f>IFERROR(IF(VLOOKUP($A244,'Annex 2 EHV charges'!$A:$O,12,FALSE)=0,"",VLOOKUP($A244,'Annex 2 EHV charges'!$A:$O,12,FALSE)),"")</f>
        <v/>
      </c>
    </row>
    <row r="245" spans="1:8">
      <c r="A245" s="89" t="str">
        <f t="array" ref="A245">IFERROR(INDEX('Annex 2 EHV charges'!$A$11:$A$58, MATCH(0, IF(ISBLANK('Annex 2 EHV charges'!$A$11:$A$58),1, COUNTIF(A$4:$A244, 'Annex 2 EHV charges'!$A$11:$A$58)), 0)),"")</f>
        <v/>
      </c>
      <c r="B245" s="89" t="str">
        <f>IF($A245="","",VLOOKUP($A245,'Annex 2 EHV charges'!$A:$O,2,0))</f>
        <v/>
      </c>
      <c r="C245" s="90" t="str">
        <f>IF($A245="","",VLOOKUP($A245,'Annex 2 EHV charges'!$A:$O,3,0))</f>
        <v/>
      </c>
      <c r="D245" s="89" t="str">
        <f>IF($A245="","",VLOOKUP($A245,'Annex 2 EHV charges'!$A:$O,7,0))</f>
        <v/>
      </c>
      <c r="E245" s="94" t="str">
        <f>IFERROR(IF(VLOOKUP($A245,'Annex 2 EHV charges'!$A:$O,9,FALSE)=0,"",VLOOKUP($A245,'Annex 2 EHV charges'!$A:$O,9,FALSE)),"")</f>
        <v/>
      </c>
      <c r="F245" s="95" t="str">
        <f>IFERROR(IF(VLOOKUP($A245,'Annex 2 EHV charges'!$A:$O,10,FALSE)=0,"",VLOOKUP($A245,'Annex 2 EHV charges'!$A:$O,10,FALSE)),"")</f>
        <v/>
      </c>
      <c r="G245" s="96" t="str">
        <f>IFERROR(IF(VLOOKUP($A245,'Annex 2 EHV charges'!$A:$O,11,FALSE)=0,"",VLOOKUP($A245,'Annex 2 EHV charges'!$A:$O,11,FALSE)),"")</f>
        <v/>
      </c>
      <c r="H245" s="96" t="str">
        <f>IFERROR(IF(VLOOKUP($A245,'Annex 2 EHV charges'!$A:$O,12,FALSE)=0,"",VLOOKUP($A245,'Annex 2 EHV charges'!$A:$O,12,FALSE)),"")</f>
        <v/>
      </c>
    </row>
    <row r="246" spans="1:8">
      <c r="A246" s="89" t="str">
        <f t="array" ref="A246">IFERROR(INDEX('Annex 2 EHV charges'!$A$11:$A$58, MATCH(0, IF(ISBLANK('Annex 2 EHV charges'!$A$11:$A$58),1, COUNTIF(A$4:$A245, 'Annex 2 EHV charges'!$A$11:$A$58)), 0)),"")</f>
        <v/>
      </c>
      <c r="B246" s="89" t="str">
        <f>IF($A246="","",VLOOKUP($A246,'Annex 2 EHV charges'!$A:$O,2,0))</f>
        <v/>
      </c>
      <c r="C246" s="90" t="str">
        <f>IF($A246="","",VLOOKUP($A246,'Annex 2 EHV charges'!$A:$O,3,0))</f>
        <v/>
      </c>
      <c r="D246" s="89" t="str">
        <f>IF($A246="","",VLOOKUP($A246,'Annex 2 EHV charges'!$A:$O,7,0))</f>
        <v/>
      </c>
      <c r="E246" s="94" t="str">
        <f>IFERROR(IF(VLOOKUP($A246,'Annex 2 EHV charges'!$A:$O,9,FALSE)=0,"",VLOOKUP($A246,'Annex 2 EHV charges'!$A:$O,9,FALSE)),"")</f>
        <v/>
      </c>
      <c r="F246" s="95" t="str">
        <f>IFERROR(IF(VLOOKUP($A246,'Annex 2 EHV charges'!$A:$O,10,FALSE)=0,"",VLOOKUP($A246,'Annex 2 EHV charges'!$A:$O,10,FALSE)),"")</f>
        <v/>
      </c>
      <c r="G246" s="96" t="str">
        <f>IFERROR(IF(VLOOKUP($A246,'Annex 2 EHV charges'!$A:$O,11,FALSE)=0,"",VLOOKUP($A246,'Annex 2 EHV charges'!$A:$O,11,FALSE)),"")</f>
        <v/>
      </c>
      <c r="H246" s="96" t="str">
        <f>IFERROR(IF(VLOOKUP($A246,'Annex 2 EHV charges'!$A:$O,12,FALSE)=0,"",VLOOKUP($A246,'Annex 2 EHV charges'!$A:$O,12,FALSE)),"")</f>
        <v/>
      </c>
    </row>
    <row r="247" spans="1:8">
      <c r="A247" s="89" t="str">
        <f t="array" ref="A247">IFERROR(INDEX('Annex 2 EHV charges'!$A$11:$A$58, MATCH(0, IF(ISBLANK('Annex 2 EHV charges'!$A$11:$A$58),1, COUNTIF(A$4:$A246, 'Annex 2 EHV charges'!$A$11:$A$58)), 0)),"")</f>
        <v/>
      </c>
      <c r="B247" s="89" t="str">
        <f>IF($A247="","",VLOOKUP($A247,'Annex 2 EHV charges'!$A:$O,2,0))</f>
        <v/>
      </c>
      <c r="C247" s="90" t="str">
        <f>IF($A247="","",VLOOKUP($A247,'Annex 2 EHV charges'!$A:$O,3,0))</f>
        <v/>
      </c>
      <c r="D247" s="89" t="str">
        <f>IF($A247="","",VLOOKUP($A247,'Annex 2 EHV charges'!$A:$O,7,0))</f>
        <v/>
      </c>
      <c r="E247" s="94" t="str">
        <f>IFERROR(IF(VLOOKUP($A247,'Annex 2 EHV charges'!$A:$O,9,FALSE)=0,"",VLOOKUP($A247,'Annex 2 EHV charges'!$A:$O,9,FALSE)),"")</f>
        <v/>
      </c>
      <c r="F247" s="95" t="str">
        <f>IFERROR(IF(VLOOKUP($A247,'Annex 2 EHV charges'!$A:$O,10,FALSE)=0,"",VLOOKUP($A247,'Annex 2 EHV charges'!$A:$O,10,FALSE)),"")</f>
        <v/>
      </c>
      <c r="G247" s="96" t="str">
        <f>IFERROR(IF(VLOOKUP($A247,'Annex 2 EHV charges'!$A:$O,11,FALSE)=0,"",VLOOKUP($A247,'Annex 2 EHV charges'!$A:$O,11,FALSE)),"")</f>
        <v/>
      </c>
      <c r="H247" s="96" t="str">
        <f>IFERROR(IF(VLOOKUP($A247,'Annex 2 EHV charges'!$A:$O,12,FALSE)=0,"",VLOOKUP($A247,'Annex 2 EHV charges'!$A:$O,12,FALSE)),"")</f>
        <v/>
      </c>
    </row>
    <row r="248" spans="1:8">
      <c r="A248" s="89" t="str">
        <f t="array" ref="A248">IFERROR(INDEX('Annex 2 EHV charges'!$A$11:$A$58, MATCH(0, IF(ISBLANK('Annex 2 EHV charges'!$A$11:$A$58),1, COUNTIF(A$4:$A247, 'Annex 2 EHV charges'!$A$11:$A$58)), 0)),"")</f>
        <v/>
      </c>
      <c r="B248" s="89" t="str">
        <f>IF($A248="","",VLOOKUP($A248,'Annex 2 EHV charges'!$A:$O,2,0))</f>
        <v/>
      </c>
      <c r="C248" s="90" t="str">
        <f>IF($A248="","",VLOOKUP($A248,'Annex 2 EHV charges'!$A:$O,3,0))</f>
        <v/>
      </c>
      <c r="D248" s="89" t="str">
        <f>IF($A248="","",VLOOKUP($A248,'Annex 2 EHV charges'!$A:$O,7,0))</f>
        <v/>
      </c>
      <c r="E248" s="94" t="str">
        <f>IFERROR(IF(VLOOKUP($A248,'Annex 2 EHV charges'!$A:$O,9,FALSE)=0,"",VLOOKUP($A248,'Annex 2 EHV charges'!$A:$O,9,FALSE)),"")</f>
        <v/>
      </c>
      <c r="F248" s="95" t="str">
        <f>IFERROR(IF(VLOOKUP($A248,'Annex 2 EHV charges'!$A:$O,10,FALSE)=0,"",VLOOKUP($A248,'Annex 2 EHV charges'!$A:$O,10,FALSE)),"")</f>
        <v/>
      </c>
      <c r="G248" s="96" t="str">
        <f>IFERROR(IF(VLOOKUP($A248,'Annex 2 EHV charges'!$A:$O,11,FALSE)=0,"",VLOOKUP($A248,'Annex 2 EHV charges'!$A:$O,11,FALSE)),"")</f>
        <v/>
      </c>
      <c r="H248" s="96" t="str">
        <f>IFERROR(IF(VLOOKUP($A248,'Annex 2 EHV charges'!$A:$O,12,FALSE)=0,"",VLOOKUP($A248,'Annex 2 EHV charges'!$A:$O,12,FALSE)),"")</f>
        <v/>
      </c>
    </row>
    <row r="249" spans="1:8">
      <c r="A249" s="89" t="str">
        <f t="array" ref="A249">IFERROR(INDEX('Annex 2 EHV charges'!$A$11:$A$58, MATCH(0, IF(ISBLANK('Annex 2 EHV charges'!$A$11:$A$58),1, COUNTIF(A$4:$A248, 'Annex 2 EHV charges'!$A$11:$A$58)), 0)),"")</f>
        <v/>
      </c>
      <c r="B249" s="89" t="str">
        <f>IF($A249="","",VLOOKUP($A249,'Annex 2 EHV charges'!$A:$O,2,0))</f>
        <v/>
      </c>
      <c r="C249" s="90" t="str">
        <f>IF($A249="","",VLOOKUP($A249,'Annex 2 EHV charges'!$A:$O,3,0))</f>
        <v/>
      </c>
      <c r="D249" s="89" t="str">
        <f>IF($A249="","",VLOOKUP($A249,'Annex 2 EHV charges'!$A:$O,7,0))</f>
        <v/>
      </c>
      <c r="E249" s="94" t="str">
        <f>IFERROR(IF(VLOOKUP($A249,'Annex 2 EHV charges'!$A:$O,9,FALSE)=0,"",VLOOKUP($A249,'Annex 2 EHV charges'!$A:$O,9,FALSE)),"")</f>
        <v/>
      </c>
      <c r="F249" s="95" t="str">
        <f>IFERROR(IF(VLOOKUP($A249,'Annex 2 EHV charges'!$A:$O,10,FALSE)=0,"",VLOOKUP($A249,'Annex 2 EHV charges'!$A:$O,10,FALSE)),"")</f>
        <v/>
      </c>
      <c r="G249" s="96" t="str">
        <f>IFERROR(IF(VLOOKUP($A249,'Annex 2 EHV charges'!$A:$O,11,FALSE)=0,"",VLOOKUP($A249,'Annex 2 EHV charges'!$A:$O,11,FALSE)),"")</f>
        <v/>
      </c>
      <c r="H249" s="96" t="str">
        <f>IFERROR(IF(VLOOKUP($A249,'Annex 2 EHV charges'!$A:$O,12,FALSE)=0,"",VLOOKUP($A249,'Annex 2 EHV charges'!$A:$O,12,FALSE)),"")</f>
        <v/>
      </c>
    </row>
    <row r="250" spans="1:8">
      <c r="A250" s="89" t="str">
        <f t="array" ref="A250">IFERROR(INDEX('Annex 2 EHV charges'!$A$11:$A$58, MATCH(0, IF(ISBLANK('Annex 2 EHV charges'!$A$11:$A$58),1, COUNTIF(A$4:$A249, 'Annex 2 EHV charges'!$A$11:$A$58)), 0)),"")</f>
        <v/>
      </c>
      <c r="B250" s="89" t="str">
        <f>IF($A250="","",VLOOKUP($A250,'Annex 2 EHV charges'!$A:$O,2,0))</f>
        <v/>
      </c>
      <c r="C250" s="90" t="str">
        <f>IF($A250="","",VLOOKUP($A250,'Annex 2 EHV charges'!$A:$O,3,0))</f>
        <v/>
      </c>
      <c r="D250" s="89" t="str">
        <f>IF($A250="","",VLOOKUP($A250,'Annex 2 EHV charges'!$A:$O,7,0))</f>
        <v/>
      </c>
      <c r="E250" s="94" t="str">
        <f>IFERROR(IF(VLOOKUP($A250,'Annex 2 EHV charges'!$A:$O,9,FALSE)=0,"",VLOOKUP($A250,'Annex 2 EHV charges'!$A:$O,9,FALSE)),"")</f>
        <v/>
      </c>
      <c r="F250" s="95" t="str">
        <f>IFERROR(IF(VLOOKUP($A250,'Annex 2 EHV charges'!$A:$O,10,FALSE)=0,"",VLOOKUP($A250,'Annex 2 EHV charges'!$A:$O,10,FALSE)),"")</f>
        <v/>
      </c>
      <c r="G250" s="96" t="str">
        <f>IFERROR(IF(VLOOKUP($A250,'Annex 2 EHV charges'!$A:$O,11,FALSE)=0,"",VLOOKUP($A250,'Annex 2 EHV charges'!$A:$O,11,FALSE)),"")</f>
        <v/>
      </c>
      <c r="H250" s="96" t="str">
        <f>IFERROR(IF(VLOOKUP($A250,'Annex 2 EHV charges'!$A:$O,12,FALSE)=0,"",VLOOKUP($A250,'Annex 2 EHV charges'!$A:$O,12,FALSE)),"")</f>
        <v/>
      </c>
    </row>
    <row r="251" spans="1:8">
      <c r="A251" s="89" t="str">
        <f t="array" ref="A251">IFERROR(INDEX('Annex 2 EHV charges'!$A$11:$A$58, MATCH(0, IF(ISBLANK('Annex 2 EHV charges'!$A$11:$A$58),1, COUNTIF(A$4:$A250, 'Annex 2 EHV charges'!$A$11:$A$58)), 0)),"")</f>
        <v/>
      </c>
      <c r="B251" s="89" t="str">
        <f>IF($A251="","",VLOOKUP($A251,'Annex 2 EHV charges'!$A:$O,2,0))</f>
        <v/>
      </c>
      <c r="C251" s="90" t="str">
        <f>IF($A251="","",VLOOKUP($A251,'Annex 2 EHV charges'!$A:$O,3,0))</f>
        <v/>
      </c>
      <c r="D251" s="89" t="str">
        <f>IF($A251="","",VLOOKUP($A251,'Annex 2 EHV charges'!$A:$O,7,0))</f>
        <v/>
      </c>
      <c r="E251" s="94" t="str">
        <f>IFERROR(IF(VLOOKUP($A251,'Annex 2 EHV charges'!$A:$O,9,FALSE)=0,"",VLOOKUP($A251,'Annex 2 EHV charges'!$A:$O,9,FALSE)),"")</f>
        <v/>
      </c>
      <c r="F251" s="95" t="str">
        <f>IFERROR(IF(VLOOKUP($A251,'Annex 2 EHV charges'!$A:$O,10,FALSE)=0,"",VLOOKUP($A251,'Annex 2 EHV charges'!$A:$O,10,FALSE)),"")</f>
        <v/>
      </c>
      <c r="G251" s="96" t="str">
        <f>IFERROR(IF(VLOOKUP($A251,'Annex 2 EHV charges'!$A:$O,11,FALSE)=0,"",VLOOKUP($A251,'Annex 2 EHV charges'!$A:$O,11,FALSE)),"")</f>
        <v/>
      </c>
      <c r="H251" s="96" t="str">
        <f>IFERROR(IF(VLOOKUP($A251,'Annex 2 EHV charges'!$A:$O,12,FALSE)=0,"",VLOOKUP($A251,'Annex 2 EHV charges'!$A:$O,12,FALSE)),"")</f>
        <v/>
      </c>
    </row>
    <row r="252" spans="1:8">
      <c r="A252" s="89" t="str">
        <f t="array" ref="A252">IFERROR(INDEX('Annex 2 EHV charges'!$A$11:$A$58, MATCH(0, IF(ISBLANK('Annex 2 EHV charges'!$A$11:$A$58),1, COUNTIF(A$4:$A251, 'Annex 2 EHV charges'!$A$11:$A$58)), 0)),"")</f>
        <v/>
      </c>
      <c r="B252" s="89" t="str">
        <f>IF($A252="","",VLOOKUP($A252,'Annex 2 EHV charges'!$A:$O,2,0))</f>
        <v/>
      </c>
      <c r="C252" s="90" t="str">
        <f>IF($A252="","",VLOOKUP($A252,'Annex 2 EHV charges'!$A:$O,3,0))</f>
        <v/>
      </c>
      <c r="D252" s="89" t="str">
        <f>IF($A252="","",VLOOKUP($A252,'Annex 2 EHV charges'!$A:$O,7,0))</f>
        <v/>
      </c>
      <c r="E252" s="94" t="str">
        <f>IFERROR(IF(VLOOKUP($A252,'Annex 2 EHV charges'!$A:$O,9,FALSE)=0,"",VLOOKUP($A252,'Annex 2 EHV charges'!$A:$O,9,FALSE)),"")</f>
        <v/>
      </c>
      <c r="F252" s="95" t="str">
        <f>IFERROR(IF(VLOOKUP($A252,'Annex 2 EHV charges'!$A:$O,10,FALSE)=0,"",VLOOKUP($A252,'Annex 2 EHV charges'!$A:$O,10,FALSE)),"")</f>
        <v/>
      </c>
      <c r="G252" s="96" t="str">
        <f>IFERROR(IF(VLOOKUP($A252,'Annex 2 EHV charges'!$A:$O,11,FALSE)=0,"",VLOOKUP($A252,'Annex 2 EHV charges'!$A:$O,11,FALSE)),"")</f>
        <v/>
      </c>
      <c r="H252" s="96" t="str">
        <f>IFERROR(IF(VLOOKUP($A252,'Annex 2 EHV charges'!$A:$O,12,FALSE)=0,"",VLOOKUP($A252,'Annex 2 EHV charges'!$A:$O,12,FALSE)),"")</f>
        <v/>
      </c>
    </row>
    <row r="253" spans="1:8">
      <c r="A253" s="89" t="str">
        <f t="array" ref="A253">IFERROR(INDEX('Annex 2 EHV charges'!$A$11:$A$58, MATCH(0, IF(ISBLANK('Annex 2 EHV charges'!$A$11:$A$58),1, COUNTIF(A$4:$A252, 'Annex 2 EHV charges'!$A$11:$A$58)), 0)),"")</f>
        <v/>
      </c>
      <c r="B253" s="89" t="str">
        <f>IF($A253="","",VLOOKUP($A253,'Annex 2 EHV charges'!$A:$O,2,0))</f>
        <v/>
      </c>
      <c r="C253" s="90" t="str">
        <f>IF($A253="","",VLOOKUP($A253,'Annex 2 EHV charges'!$A:$O,3,0))</f>
        <v/>
      </c>
      <c r="D253" s="89" t="str">
        <f>IF($A253="","",VLOOKUP($A253,'Annex 2 EHV charges'!$A:$O,7,0))</f>
        <v/>
      </c>
      <c r="E253" s="94" t="str">
        <f>IFERROR(IF(VLOOKUP($A253,'Annex 2 EHV charges'!$A:$O,9,FALSE)=0,"",VLOOKUP($A253,'Annex 2 EHV charges'!$A:$O,9,FALSE)),"")</f>
        <v/>
      </c>
      <c r="F253" s="95" t="str">
        <f>IFERROR(IF(VLOOKUP($A253,'Annex 2 EHV charges'!$A:$O,10,FALSE)=0,"",VLOOKUP($A253,'Annex 2 EHV charges'!$A:$O,10,FALSE)),"")</f>
        <v/>
      </c>
      <c r="G253" s="96" t="str">
        <f>IFERROR(IF(VLOOKUP($A253,'Annex 2 EHV charges'!$A:$O,11,FALSE)=0,"",VLOOKUP($A253,'Annex 2 EHV charges'!$A:$O,11,FALSE)),"")</f>
        <v/>
      </c>
      <c r="H253" s="96" t="str">
        <f>IFERROR(IF(VLOOKUP($A253,'Annex 2 EHV charges'!$A:$O,12,FALSE)=0,"",VLOOKUP($A253,'Annex 2 EHV charges'!$A:$O,12,FALSE)),"")</f>
        <v/>
      </c>
    </row>
    <row r="254" spans="1:8">
      <c r="A254" s="89" t="str">
        <f t="array" ref="A254">IFERROR(INDEX('Annex 2 EHV charges'!$A$11:$A$58, MATCH(0, IF(ISBLANK('Annex 2 EHV charges'!$A$11:$A$58),1, COUNTIF(A$4:$A253, 'Annex 2 EHV charges'!$A$11:$A$58)), 0)),"")</f>
        <v/>
      </c>
      <c r="B254" s="89" t="str">
        <f>IF($A254="","",VLOOKUP($A254,'Annex 2 EHV charges'!$A:$O,2,0))</f>
        <v/>
      </c>
      <c r="C254" s="90" t="str">
        <f>IF($A254="","",VLOOKUP($A254,'Annex 2 EHV charges'!$A:$O,3,0))</f>
        <v/>
      </c>
      <c r="D254" s="89" t="str">
        <f>IF($A254="","",VLOOKUP($A254,'Annex 2 EHV charges'!$A:$O,7,0))</f>
        <v/>
      </c>
      <c r="E254" s="94" t="str">
        <f>IFERROR(IF(VLOOKUP($A254,'Annex 2 EHV charges'!$A:$O,9,FALSE)=0,"",VLOOKUP($A254,'Annex 2 EHV charges'!$A:$O,9,FALSE)),"")</f>
        <v/>
      </c>
      <c r="F254" s="95" t="str">
        <f>IFERROR(IF(VLOOKUP($A254,'Annex 2 EHV charges'!$A:$O,10,FALSE)=0,"",VLOOKUP($A254,'Annex 2 EHV charges'!$A:$O,10,FALSE)),"")</f>
        <v/>
      </c>
      <c r="G254" s="96" t="str">
        <f>IFERROR(IF(VLOOKUP($A254,'Annex 2 EHV charges'!$A:$O,11,FALSE)=0,"",VLOOKUP($A254,'Annex 2 EHV charges'!$A:$O,11,FALSE)),"")</f>
        <v/>
      </c>
      <c r="H254" s="96" t="str">
        <f>IFERROR(IF(VLOOKUP($A254,'Annex 2 EHV charges'!$A:$O,12,FALSE)=0,"",VLOOKUP($A254,'Annex 2 EHV charges'!$A:$O,12,FALSE)),"")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activeCell="H9" sqref="H9"/>
    </sheetView>
  </sheetViews>
  <sheetFormatPr defaultRowHeight="12.75"/>
  <cols>
    <col min="1" max="1" width="14.7109375" style="53" customWidth="1"/>
    <col min="2" max="2" width="8.7109375" style="53" customWidth="1"/>
    <col min="3" max="3" width="15.7109375" style="59" bestFit="1" customWidth="1"/>
    <col min="4" max="4" width="50.7109375" style="59" customWidth="1"/>
    <col min="5" max="5" width="14.7109375" style="60" customWidth="1"/>
    <col min="6" max="7" width="14.7109375" style="61" customWidth="1"/>
    <col min="8" max="8" width="14.7109375" style="53" customWidth="1"/>
    <col min="9" max="9" width="15.5703125" style="53" customWidth="1"/>
    <col min="10" max="16384" width="9.140625" style="53"/>
  </cols>
  <sheetData>
    <row r="1" spans="1:15" ht="66.75" customHeight="1">
      <c r="A1" s="245" t="s">
        <v>69</v>
      </c>
      <c r="B1" s="245"/>
      <c r="C1" s="245"/>
      <c r="D1" s="245"/>
      <c r="E1" s="245"/>
      <c r="F1" s="245"/>
      <c r="G1" s="245"/>
      <c r="H1" s="245"/>
    </row>
    <row r="2" spans="1:15" s="54" customFormat="1" ht="25.5" customHeight="1">
      <c r="A2" s="242" t="str">
        <f>Overview!B4&amp; " - Effective from "&amp;Overview!D4&amp;" - "&amp;Overview!E4&amp;" EDCM export charges"</f>
        <v>London Power Networks - Effective from 1 April 2024 - Final EDCM export charges</v>
      </c>
      <c r="B2" s="243"/>
      <c r="C2" s="243"/>
      <c r="D2" s="243"/>
      <c r="E2" s="243"/>
      <c r="F2" s="243"/>
      <c r="G2" s="243"/>
      <c r="H2" s="244"/>
    </row>
    <row r="3" spans="1:15" s="78" customFormat="1" ht="18">
      <c r="A3" s="82"/>
      <c r="B3" s="82"/>
      <c r="C3" s="82"/>
      <c r="D3" s="83"/>
      <c r="E3" s="84"/>
      <c r="F3" s="84"/>
      <c r="G3" s="85"/>
      <c r="H3" s="85"/>
      <c r="I3" s="77"/>
      <c r="J3" s="77"/>
      <c r="K3" s="77"/>
      <c r="L3" s="77"/>
      <c r="M3" s="77"/>
      <c r="N3" s="77"/>
      <c r="O3" s="77"/>
    </row>
    <row r="4" spans="1:15" ht="60.75" customHeight="1">
      <c r="A4" s="55" t="s">
        <v>53</v>
      </c>
      <c r="B4" s="56" t="s">
        <v>35</v>
      </c>
      <c r="C4" s="55" t="s">
        <v>37</v>
      </c>
      <c r="D4" s="57" t="s">
        <v>30</v>
      </c>
      <c r="E4" s="57" t="str">
        <f>'Annex 2 EHV charges'!M10</f>
        <v>Export
Super Red
unit charge
(p/kWh)</v>
      </c>
      <c r="F4" s="57" t="str">
        <f>'Annex 2 EHV charges'!N10</f>
        <v>Export
fixed charge
(p/day)</v>
      </c>
      <c r="G4" s="57" t="str">
        <f>'Annex 2 EHV charges'!O10</f>
        <v>Export
capacity charge
(p/kVA/day)</v>
      </c>
      <c r="H4" s="57" t="str">
        <f>'Annex 2 EHV charges'!P10</f>
        <v>Export
exceeded capacity charge
(p/kVA/day)</v>
      </c>
    </row>
    <row r="5" spans="1:15" ht="12.75" customHeight="1">
      <c r="A5" s="90" t="str">
        <f t="array" ref="A5">IFERROR(INDEX('Annex 2 EHV charges'!$D$11:$D$58, MATCH(0, IF(ISBLANK('Annex 2 EHV charges'!$D$11:$D$58),1, COUNTIF(A$4:$A4, 'Annex 2 EHV charges'!$D$11:$D$58)), 0)),"")</f>
        <v>NR_BOW</v>
      </c>
      <c r="B5" s="89">
        <f>IF($A5="","",VLOOKUP($A5,'Annex 2 EHV charges'!$D:$O,2,0))</f>
        <v>707</v>
      </c>
      <c r="C5" s="90" t="str">
        <f>IF($A5="","",VLOOKUP($A5,'Annex 2 EHV charges'!$D:$O,3,0))</f>
        <v>1200060280430;1200060280459</v>
      </c>
      <c r="D5" s="89" t="str">
        <f>IF($A5="","",VLOOKUP($A5,'Annex 2 EHV charges'!$D:$O,4,0))</f>
        <v>NR_BOW</v>
      </c>
      <c r="E5" s="91" t="str">
        <f>IFERROR(IF(VLOOKUP($A5,'Annex 2 EHV charges'!$D:$O,10,FALSE)=0,"",VLOOKUP($A5,'Annex 2 EHV charges'!$D:$O,10,FALSE)),"")</f>
        <v/>
      </c>
      <c r="F5" s="92" t="str">
        <f>IFERROR(IF(VLOOKUP($A5,'Annex 2 EHV charges'!$D:$O,11,FALSE)=0,"",VLOOKUP($A5,'Annex 2 EHV charges'!$D:$O,11,FALSE)),"")</f>
        <v/>
      </c>
      <c r="G5" s="93" t="str">
        <f>IFERROR(IF(VLOOKUP($A5,'Annex 2 EHV charges'!$D:$O,12,FALSE)=0,"",VLOOKUP($A5,'Annex 2 EHV charges'!$D:$O,12,FALSE)),"")</f>
        <v/>
      </c>
      <c r="H5" s="93" t="str">
        <f>IFERROR(IF(VLOOKUP($A5,'Annex 2 EHV charges'!$D:$P,13,FALSE)=0,"",VLOOKUP($A5,'Annex 2 EHV charges'!$D:$P,13,FALSE)),"")</f>
        <v/>
      </c>
    </row>
    <row r="6" spans="1:15" ht="12.75" customHeight="1">
      <c r="A6" s="90" t="str">
        <f t="array" ref="A6">IFERROR(INDEX('Annex 2 EHV charges'!$D$11:$D$58, MATCH(0, IF(ISBLANK('Annex 2 EHV charges'!$D$11:$D$58),1, COUNTIF(A$4:$A5, 'Annex 2 EHV charges'!$D$11:$D$58)), 0)),"")</f>
        <v>NR_W25</v>
      </c>
      <c r="B6" s="89">
        <f>IF($A6="","",VLOOKUP($A6,'Annex 2 EHV charges'!$D:$O,2,0))</f>
        <v>703</v>
      </c>
      <c r="C6" s="90">
        <f>IF($A6="","",VLOOKUP($A6,'Annex 2 EHV charges'!$D:$O,3,0))</f>
        <v>1200052486866</v>
      </c>
      <c r="D6" s="89" t="str">
        <f>IF($A6="","",VLOOKUP($A6,'Annex 2 EHV charges'!$D:$O,4,0))</f>
        <v>NR_W25</v>
      </c>
      <c r="E6" s="91" t="str">
        <f>IFERROR(IF(VLOOKUP($A6,'Annex 2 EHV charges'!$D:$O,10,FALSE)=0,"",VLOOKUP($A6,'Annex 2 EHV charges'!$D:$O,10,FALSE)),"")</f>
        <v/>
      </c>
      <c r="F6" s="92" t="str">
        <f>IFERROR(IF(VLOOKUP($A6,'Annex 2 EHV charges'!$D:$O,11,FALSE)=0,"",VLOOKUP($A6,'Annex 2 EHV charges'!$D:$O,11,FALSE)),"")</f>
        <v/>
      </c>
      <c r="G6" s="93" t="str">
        <f>IFERROR(IF(VLOOKUP($A6,'Annex 2 EHV charges'!$D:$O,12,FALSE)=0,"",VLOOKUP($A6,'Annex 2 EHV charges'!$D:$O,12,FALSE)),"")</f>
        <v/>
      </c>
      <c r="H6" s="93" t="str">
        <f>IFERROR(IF(VLOOKUP($A6,'Annex 2 EHV charges'!$D:$P,13,FALSE)=0,"",VLOOKUP($A6,'Annex 2 EHV charges'!$D:$P,13,FALSE)),"")</f>
        <v/>
      </c>
    </row>
    <row r="7" spans="1:15" ht="12.75" customHeight="1">
      <c r="A7" s="90" t="str">
        <f t="array" ref="A7">IFERROR(INDEX('Annex 2 EHV charges'!$D$11:$D$58, MATCH(0, IF(ISBLANK('Annex 2 EHV charges'!$D$11:$D$58),1, COUNTIF(A$4:$A6, 'Annex 2 EHV charges'!$D$11:$D$58)), 0)),"")</f>
        <v>NR_WES</v>
      </c>
      <c r="B7" s="89">
        <f>IF($A7="","",VLOOKUP($A7,'Annex 2 EHV charges'!$D:$O,2,0))</f>
        <v>716</v>
      </c>
      <c r="C7" s="90">
        <f>IF($A7="","",VLOOKUP($A7,'Annex 2 EHV charges'!$D:$O,3,0))</f>
        <v>1200052486875</v>
      </c>
      <c r="D7" s="89" t="str">
        <f>IF($A7="","",VLOOKUP($A7,'Annex 2 EHV charges'!$D:$O,4,0))</f>
        <v>NR_WES</v>
      </c>
      <c r="E7" s="91" t="str">
        <f>IFERROR(IF(VLOOKUP($A7,'Annex 2 EHV charges'!$D:$O,10,FALSE)=0,"",VLOOKUP($A7,'Annex 2 EHV charges'!$D:$O,10,FALSE)),"")</f>
        <v/>
      </c>
      <c r="F7" s="92">
        <f>IFERROR(IF(VLOOKUP($A7,'Annex 2 EHV charges'!$D:$O,11,FALSE)=0,"",VLOOKUP($A7,'Annex 2 EHV charges'!$D:$O,11,FALSE)),"")</f>
        <v>606.94000000000005</v>
      </c>
      <c r="G7" s="93">
        <f>IFERROR(IF(VLOOKUP($A7,'Annex 2 EHV charges'!$D:$O,12,FALSE)=0,"",VLOOKUP($A7,'Annex 2 EHV charges'!$D:$O,12,FALSE)),"")</f>
        <v>0.05</v>
      </c>
      <c r="H7" s="93">
        <f>IFERROR(IF(VLOOKUP($A7,'Annex 2 EHV charges'!$D:$P,13,FALSE)=0,"",VLOOKUP($A7,'Annex 2 EHV charges'!$D:$P,13,FALSE)),"")</f>
        <v>0.05</v>
      </c>
    </row>
    <row r="8" spans="1:15" ht="12.75" customHeight="1">
      <c r="A8" s="90" t="str">
        <f t="array" ref="A8">IFERROR(INDEX('Annex 2 EHV charges'!$D$11:$D$58, MATCH(0, IF(ISBLANK('Annex 2 EHV charges'!$D$11:$D$58),1, COUNTIF(A$4:$A7, 'Annex 2 EHV charges'!$D$11:$D$58)), 0)),"")</f>
        <v>THAMEB</v>
      </c>
      <c r="B8" s="89">
        <f>IF($A8="","",VLOOKUP($A8,'Annex 2 EHV charges'!$D:$O,2,0))</f>
        <v>701</v>
      </c>
      <c r="C8" s="90" t="str">
        <f>IF($A8="","",VLOOKUP($A8,'Annex 2 EHV charges'!$D:$O,3,0))</f>
        <v>1200050312030;1200050312040;1200061219394</v>
      </c>
      <c r="D8" s="89" t="str">
        <f>IF($A8="","",VLOOKUP($A8,'Annex 2 EHV charges'!$D:$O,4,0))</f>
        <v>THAMEB</v>
      </c>
      <c r="E8" s="91" t="str">
        <f>IFERROR(IF(VLOOKUP($A8,'Annex 2 EHV charges'!$D:$O,10,FALSE)=0,"",VLOOKUP($A8,'Annex 2 EHV charges'!$D:$O,10,FALSE)),"")</f>
        <v/>
      </c>
      <c r="F8" s="92" t="str">
        <f>IFERROR(IF(VLOOKUP($A8,'Annex 2 EHV charges'!$D:$O,11,FALSE)=0,"",VLOOKUP($A8,'Annex 2 EHV charges'!$D:$O,11,FALSE)),"")</f>
        <v/>
      </c>
      <c r="G8" s="93" t="str">
        <f>IFERROR(IF(VLOOKUP($A8,'Annex 2 EHV charges'!$D:$O,12,FALSE)=0,"",VLOOKUP($A8,'Annex 2 EHV charges'!$D:$O,12,FALSE)),"")</f>
        <v/>
      </c>
      <c r="H8" s="93" t="str">
        <f>IFERROR(IF(VLOOKUP($A8,'Annex 2 EHV charges'!$D:$P,13,FALSE)=0,"",VLOOKUP($A8,'Annex 2 EHV charges'!$D:$P,13,FALSE)),"")</f>
        <v/>
      </c>
    </row>
    <row r="9" spans="1:15" ht="12.75" customHeight="1">
      <c r="A9" s="90" t="str">
        <f t="array" ref="A9">IFERROR(INDEX('Annex 2 EHV charges'!$D$11:$D$58, MATCH(0, IF(ISBLANK('Annex 2 EHV charges'!$D$11:$D$58),1, COUNTIF(A$4:$A8, 'Annex 2 EHV charges'!$D$11:$D$58)), 0)),"")</f>
        <v>THAMEC</v>
      </c>
      <c r="B9" s="89">
        <f>IF($A9="","",VLOOKUP($A9,'Annex 2 EHV charges'!$D:$O,2,0))</f>
        <v>702</v>
      </c>
      <c r="C9" s="90" t="str">
        <f>IF($A9="","",VLOOKUP($A9,'Annex 2 EHV charges'!$D:$O,3,0))</f>
        <v>1200061171342;1200061171351</v>
      </c>
      <c r="D9" s="89" t="str">
        <f>IF($A9="","",VLOOKUP($A9,'Annex 2 EHV charges'!$D:$O,4,0))</f>
        <v>THAMEC</v>
      </c>
      <c r="E9" s="91" t="str">
        <f>IFERROR(IF(VLOOKUP($A9,'Annex 2 EHV charges'!$D:$O,10,FALSE)=0,"",VLOOKUP($A9,'Annex 2 EHV charges'!$D:$O,10,FALSE)),"")</f>
        <v/>
      </c>
      <c r="F9" s="92">
        <f>IFERROR(IF(VLOOKUP($A9,'Annex 2 EHV charges'!$D:$O,11,FALSE)=0,"",VLOOKUP($A9,'Annex 2 EHV charges'!$D:$O,11,FALSE)),"")</f>
        <v>2301.1</v>
      </c>
      <c r="G9" s="93">
        <f>IFERROR(IF(VLOOKUP($A9,'Annex 2 EHV charges'!$D:$O,12,FALSE)=0,"",VLOOKUP($A9,'Annex 2 EHV charges'!$D:$O,12,FALSE)),"")</f>
        <v>0.05</v>
      </c>
      <c r="H9" s="93">
        <f>IFERROR(IF(VLOOKUP($A9,'Annex 2 EHV charges'!$D:$P,13,FALSE)=0,"",VLOOKUP($A9,'Annex 2 EHV charges'!$D:$P,13,FALSE)),"")</f>
        <v>0.05</v>
      </c>
    </row>
    <row r="10" spans="1:15" ht="12.75" customHeight="1">
      <c r="A10" s="90" t="str">
        <f t="array" ref="A10">IFERROR(INDEX('Annex 2 EHV charges'!$D$11:$D$58, MATCH(0, IF(ISBLANK('Annex 2 EHV charges'!$D$11:$D$58),1, COUNTIF(A$4:$A9, 'Annex 2 EHV charges'!$D$11:$D$58)), 0)),"")</f>
        <v>BELVED</v>
      </c>
      <c r="B10" s="89">
        <f>IF($A10="","",VLOOKUP($A10,'Annex 2 EHV charges'!$D:$O,2,0))</f>
        <v>711</v>
      </c>
      <c r="C10" s="90">
        <f>IF($A10="","",VLOOKUP($A10,'Annex 2 EHV charges'!$D:$O,3,0))</f>
        <v>1200060787118</v>
      </c>
      <c r="D10" s="89" t="str">
        <f>IF($A10="","",VLOOKUP($A10,'Annex 2 EHV charges'!$D:$O,4,0))</f>
        <v>BELVED</v>
      </c>
      <c r="E10" s="91">
        <f>IFERROR(IF(VLOOKUP($A10,'Annex 2 EHV charges'!$D:$O,10,FALSE)=0,"",VLOOKUP($A10,'Annex 2 EHV charges'!$D:$O,10,FALSE)),"")</f>
        <v>-2E-3</v>
      </c>
      <c r="F10" s="92">
        <f>IFERROR(IF(VLOOKUP($A10,'Annex 2 EHV charges'!$D:$O,11,FALSE)=0,"",VLOOKUP($A10,'Annex 2 EHV charges'!$D:$O,11,FALSE)),"")</f>
        <v>984.82</v>
      </c>
      <c r="G10" s="93">
        <f>IFERROR(IF(VLOOKUP($A10,'Annex 2 EHV charges'!$D:$O,12,FALSE)=0,"",VLOOKUP($A10,'Annex 2 EHV charges'!$D:$O,12,FALSE)),"")</f>
        <v>0.05</v>
      </c>
      <c r="H10" s="93">
        <f>IFERROR(IF(VLOOKUP($A10,'Annex 2 EHV charges'!$D:$P,13,FALSE)=0,"",VLOOKUP($A10,'Annex 2 EHV charges'!$D:$P,13,FALSE)),"")</f>
        <v>0.05</v>
      </c>
    </row>
    <row r="11" spans="1:15" ht="12.75" customHeight="1">
      <c r="A11" s="90" t="str">
        <f t="array" ref="A11">IFERROR(INDEX('Annex 2 EHV charges'!$D$11:$D$58, MATCH(0, IF(ISBLANK('Annex 2 EHV charges'!$D$11:$D$58),1, COUNTIF(A$4:$A10, 'Annex 2 EHV charges'!$D$11:$D$58)), 0)),"")</f>
        <v>SELCHP</v>
      </c>
      <c r="B11" s="89">
        <f>IF($A11="","",VLOOKUP($A11,'Annex 2 EHV charges'!$D:$O,2,0))</f>
        <v>730</v>
      </c>
      <c r="C11" s="90">
        <f>IF($A11="","",VLOOKUP($A11,'Annex 2 EHV charges'!$D:$O,3,0))</f>
        <v>1200010258304</v>
      </c>
      <c r="D11" s="89" t="str">
        <f>IF($A11="","",VLOOKUP($A11,'Annex 2 EHV charges'!$D:$O,4,0))</f>
        <v>SELCHP</v>
      </c>
      <c r="E11" s="91">
        <f>IFERROR(IF(VLOOKUP($A11,'Annex 2 EHV charges'!$D:$O,10,FALSE)=0,"",VLOOKUP($A11,'Annex 2 EHV charges'!$D:$O,10,FALSE)),"")</f>
        <v>-0.105</v>
      </c>
      <c r="F11" s="92">
        <f>IFERROR(IF(VLOOKUP($A11,'Annex 2 EHV charges'!$D:$O,11,FALSE)=0,"",VLOOKUP($A11,'Annex 2 EHV charges'!$D:$O,11,FALSE)),"")</f>
        <v>4867.47</v>
      </c>
      <c r="G11" s="93">
        <f>IFERROR(IF(VLOOKUP($A11,'Annex 2 EHV charges'!$D:$O,12,FALSE)=0,"",VLOOKUP($A11,'Annex 2 EHV charges'!$D:$O,12,FALSE)),"")</f>
        <v>0.05</v>
      </c>
      <c r="H11" s="93">
        <f>IFERROR(IF(VLOOKUP($A11,'Annex 2 EHV charges'!$D:$P,13,FALSE)=0,"",VLOOKUP($A11,'Annex 2 EHV charges'!$D:$P,13,FALSE)),"")</f>
        <v>0.05</v>
      </c>
    </row>
    <row r="12" spans="1:15" ht="12.75" customHeight="1">
      <c r="A12" s="90" t="str">
        <f t="array" ref="A12">IFERROR(INDEX('Annex 2 EHV charges'!$D$11:$D$58, MATCH(0, IF(ISBLANK('Annex 2 EHV charges'!$D$11:$D$58),1, COUNTIF(A$4:$A11, 'Annex 2 EHV charges'!$D$11:$D$58)), 0)),"")</f>
        <v>TLRSLN</v>
      </c>
      <c r="B12" s="89">
        <f>IF($A12="","",VLOOKUP($A12,'Annex 2 EHV charges'!$D:$O,2,0))</f>
        <v>0</v>
      </c>
      <c r="C12" s="90" t="str">
        <f>IF($A12="","",VLOOKUP($A12,'Annex 2 EHV charges'!$D:$O,3,0))</f>
        <v>MSID: 5538</v>
      </c>
      <c r="D12" s="89" t="str">
        <f>IF($A12="","",VLOOKUP($A12,'Annex 2 EHV charges'!$D:$O,4,0))</f>
        <v>TLRSLN</v>
      </c>
      <c r="E12" s="91">
        <f>IFERROR(IF(VLOOKUP($A12,'Annex 2 EHV charges'!$D:$O,10,FALSE)=0,"",VLOOKUP($A12,'Annex 2 EHV charges'!$D:$O,10,FALSE)),"")</f>
        <v>-6.0000000000000001E-3</v>
      </c>
      <c r="F12" s="92" t="str">
        <f>IFERROR(IF(VLOOKUP($A12,'Annex 2 EHV charges'!$D:$O,11,FALSE)=0,"",VLOOKUP($A12,'Annex 2 EHV charges'!$D:$O,11,FALSE)),"")</f>
        <v/>
      </c>
      <c r="G12" s="93">
        <f>IFERROR(IF(VLOOKUP($A12,'Annex 2 EHV charges'!$D:$O,12,FALSE)=0,"",VLOOKUP($A12,'Annex 2 EHV charges'!$D:$O,12,FALSE)),"")</f>
        <v>0.05</v>
      </c>
      <c r="H12" s="93">
        <f>IFERROR(IF(VLOOKUP($A12,'Annex 2 EHV charges'!$D:$P,13,FALSE)=0,"",VLOOKUP($A12,'Annex 2 EHV charges'!$D:$P,13,FALSE)),"")</f>
        <v>0.05</v>
      </c>
    </row>
    <row r="13" spans="1:15" ht="12.75" customHeight="1">
      <c r="A13" s="90" t="str">
        <f t="array" ref="A13">IFERROR(INDEX('Annex 2 EHV charges'!$D$11:$D$58, MATCH(0, IF(ISBLANK('Annex 2 EHV charges'!$D$11:$D$58),1, COUNTIF(A$4:$A12, 'Annex 2 EHV charges'!$D$11:$D$58)), 0)),"")</f>
        <v/>
      </c>
      <c r="B13" s="89" t="str">
        <f>IF($A13="","",VLOOKUP($A13,'Annex 2 EHV charges'!$D:$O,2,0))</f>
        <v/>
      </c>
      <c r="C13" s="90" t="str">
        <f>IF($A13="","",VLOOKUP($A13,'Annex 2 EHV charges'!$D:$O,3,0))</f>
        <v/>
      </c>
      <c r="D13" s="89" t="str">
        <f>IF($A13="","",VLOOKUP($A13,'Annex 2 EHV charges'!$D:$O,4,0))</f>
        <v/>
      </c>
      <c r="E13" s="91" t="str">
        <f>IFERROR(IF(VLOOKUP($A13,'Annex 2 EHV charges'!$D:$O,10,FALSE)=0,"",VLOOKUP($A13,'Annex 2 EHV charges'!$D:$O,10,FALSE)),"")</f>
        <v/>
      </c>
      <c r="F13" s="92" t="str">
        <f>IFERROR(IF(VLOOKUP($A13,'Annex 2 EHV charges'!$D:$O,11,FALSE)=0,"",VLOOKUP($A13,'Annex 2 EHV charges'!$D:$O,11,FALSE)),"")</f>
        <v/>
      </c>
      <c r="G13" s="93" t="str">
        <f>IFERROR(IF(VLOOKUP($A13,'Annex 2 EHV charges'!$D:$O,12,FALSE)=0,"",VLOOKUP($A13,'Annex 2 EHV charges'!$D:$O,12,FALSE)),"")</f>
        <v/>
      </c>
      <c r="H13" s="93" t="str">
        <f>IFERROR(IF(VLOOKUP($A13,'Annex 2 EHV charges'!$D:$P,13,FALSE)=0,"",VLOOKUP($A13,'Annex 2 EHV charges'!$D:$P,13,FALSE)),"")</f>
        <v/>
      </c>
    </row>
    <row r="14" spans="1:15" ht="12.75" customHeight="1">
      <c r="A14" s="90" t="str">
        <f t="array" ref="A14">IFERROR(INDEX('Annex 2 EHV charges'!$D$11:$D$58, MATCH(0, IF(ISBLANK('Annex 2 EHV charges'!$D$11:$D$58),1, COUNTIF(A$4:$A13, 'Annex 2 EHV charges'!$D$11:$D$58)), 0)),"")</f>
        <v/>
      </c>
      <c r="B14" s="89" t="str">
        <f>IF($A14="","",VLOOKUP($A14,'Annex 2 EHV charges'!$D:$O,2,0))</f>
        <v/>
      </c>
      <c r="C14" s="90" t="str">
        <f>IF($A14="","",VLOOKUP($A14,'Annex 2 EHV charges'!$D:$O,3,0))</f>
        <v/>
      </c>
      <c r="D14" s="89" t="str">
        <f>IF($A14="","",VLOOKUP($A14,'Annex 2 EHV charges'!$D:$O,4,0))</f>
        <v/>
      </c>
      <c r="E14" s="91" t="str">
        <f>IFERROR(IF(VLOOKUP($A14,'Annex 2 EHV charges'!$D:$O,10,FALSE)=0,"",VLOOKUP($A14,'Annex 2 EHV charges'!$D:$O,10,FALSE)),"")</f>
        <v/>
      </c>
      <c r="F14" s="92" t="str">
        <f>IFERROR(IF(VLOOKUP($A14,'Annex 2 EHV charges'!$D:$O,11,FALSE)=0,"",VLOOKUP($A14,'Annex 2 EHV charges'!$D:$O,11,FALSE)),"")</f>
        <v/>
      </c>
      <c r="G14" s="93" t="str">
        <f>IFERROR(IF(VLOOKUP($A14,'Annex 2 EHV charges'!$D:$O,12,FALSE)=0,"",VLOOKUP($A14,'Annex 2 EHV charges'!$D:$O,12,FALSE)),"")</f>
        <v/>
      </c>
      <c r="H14" s="93" t="str">
        <f>IFERROR(IF(VLOOKUP($A14,'Annex 2 EHV charges'!$D:$P,13,FALSE)=0,"",VLOOKUP($A14,'Annex 2 EHV charges'!$D:$P,13,FALSE)),"")</f>
        <v/>
      </c>
    </row>
    <row r="15" spans="1:15" ht="12.75" customHeight="1">
      <c r="A15" s="90" t="str">
        <f t="array" ref="A15">IFERROR(INDEX('Annex 2 EHV charges'!$D$11:$D$58, MATCH(0, IF(ISBLANK('Annex 2 EHV charges'!$D$11:$D$58),1, COUNTIF(A$4:$A14, 'Annex 2 EHV charges'!$D$11:$D$58)), 0)),"")</f>
        <v/>
      </c>
      <c r="B15" s="89" t="str">
        <f>IF($A15="","",VLOOKUP($A15,'Annex 2 EHV charges'!$D:$O,2,0))</f>
        <v/>
      </c>
      <c r="C15" s="90" t="str">
        <f>IF($A15="","",VLOOKUP($A15,'Annex 2 EHV charges'!$D:$O,3,0))</f>
        <v/>
      </c>
      <c r="D15" s="89" t="str">
        <f>IF($A15="","",VLOOKUP($A15,'Annex 2 EHV charges'!$D:$O,4,0))</f>
        <v/>
      </c>
      <c r="E15" s="91" t="str">
        <f>IFERROR(IF(VLOOKUP($A15,'Annex 2 EHV charges'!$D:$O,10,FALSE)=0,"",VLOOKUP($A15,'Annex 2 EHV charges'!$D:$O,10,FALSE)),"")</f>
        <v/>
      </c>
      <c r="F15" s="92" t="str">
        <f>IFERROR(IF(VLOOKUP($A15,'Annex 2 EHV charges'!$D:$O,11,FALSE)=0,"",VLOOKUP($A15,'Annex 2 EHV charges'!$D:$O,11,FALSE)),"")</f>
        <v/>
      </c>
      <c r="G15" s="93" t="str">
        <f>IFERROR(IF(VLOOKUP($A15,'Annex 2 EHV charges'!$D:$O,12,FALSE)=0,"",VLOOKUP($A15,'Annex 2 EHV charges'!$D:$O,12,FALSE)),"")</f>
        <v/>
      </c>
      <c r="H15" s="93" t="str">
        <f>IFERROR(IF(VLOOKUP($A15,'Annex 2 EHV charges'!$D:$P,13,FALSE)=0,"",VLOOKUP($A15,'Annex 2 EHV charges'!$D:$P,13,FALSE)),"")</f>
        <v/>
      </c>
    </row>
    <row r="16" spans="1:15" ht="12.75" customHeight="1">
      <c r="A16" s="90" t="str">
        <f t="array" ref="A16">IFERROR(INDEX('Annex 2 EHV charges'!$D$11:$D$58, MATCH(0, IF(ISBLANK('Annex 2 EHV charges'!$D$11:$D$58),1, COUNTIF(A$4:$A15, 'Annex 2 EHV charges'!$D$11:$D$58)), 0)),"")</f>
        <v/>
      </c>
      <c r="B16" s="89" t="str">
        <f>IF($A16="","",VLOOKUP($A16,'Annex 2 EHV charges'!$D:$O,2,0))</f>
        <v/>
      </c>
      <c r="C16" s="90" t="str">
        <f>IF($A16="","",VLOOKUP($A16,'Annex 2 EHV charges'!$D:$O,3,0))</f>
        <v/>
      </c>
      <c r="D16" s="89" t="str">
        <f>IF($A16="","",VLOOKUP($A16,'Annex 2 EHV charges'!$D:$O,4,0))</f>
        <v/>
      </c>
      <c r="E16" s="91" t="str">
        <f>IFERROR(IF(VLOOKUP($A16,'Annex 2 EHV charges'!$D:$O,10,FALSE)=0,"",VLOOKUP($A16,'Annex 2 EHV charges'!$D:$O,10,FALSE)),"")</f>
        <v/>
      </c>
      <c r="F16" s="92" t="str">
        <f>IFERROR(IF(VLOOKUP($A16,'Annex 2 EHV charges'!$D:$O,11,FALSE)=0,"",VLOOKUP($A16,'Annex 2 EHV charges'!$D:$O,11,FALSE)),"")</f>
        <v/>
      </c>
      <c r="G16" s="93" t="str">
        <f>IFERROR(IF(VLOOKUP($A16,'Annex 2 EHV charges'!$D:$O,12,FALSE)=0,"",VLOOKUP($A16,'Annex 2 EHV charges'!$D:$O,12,FALSE)),"")</f>
        <v/>
      </c>
      <c r="H16" s="93" t="str">
        <f>IFERROR(IF(VLOOKUP($A16,'Annex 2 EHV charges'!$D:$P,13,FALSE)=0,"",VLOOKUP($A16,'Annex 2 EHV charges'!$D:$P,13,FALSE)),"")</f>
        <v/>
      </c>
    </row>
    <row r="17" spans="1:8" ht="12.75" customHeight="1">
      <c r="A17" s="90" t="str">
        <f t="array" ref="A17">IFERROR(INDEX('Annex 2 EHV charges'!$D$11:$D$58, MATCH(0, IF(ISBLANK('Annex 2 EHV charges'!$D$11:$D$58),1, COUNTIF(A$4:$A16, 'Annex 2 EHV charges'!$D$11:$D$58)), 0)),"")</f>
        <v/>
      </c>
      <c r="B17" s="89" t="str">
        <f>IF($A17="","",VLOOKUP($A17,'Annex 2 EHV charges'!$D:$O,2,0))</f>
        <v/>
      </c>
      <c r="C17" s="90" t="str">
        <f>IF($A17="","",VLOOKUP($A17,'Annex 2 EHV charges'!$D:$O,3,0))</f>
        <v/>
      </c>
      <c r="D17" s="89" t="str">
        <f>IF($A17="","",VLOOKUP($A17,'Annex 2 EHV charges'!$D:$O,4,0))</f>
        <v/>
      </c>
      <c r="E17" s="91" t="str">
        <f>IFERROR(IF(VLOOKUP($A17,'Annex 2 EHV charges'!$D:$O,10,FALSE)=0,"",VLOOKUP($A17,'Annex 2 EHV charges'!$D:$O,10,FALSE)),"")</f>
        <v/>
      </c>
      <c r="F17" s="92" t="str">
        <f>IFERROR(IF(VLOOKUP($A17,'Annex 2 EHV charges'!$D:$O,11,FALSE)=0,"",VLOOKUP($A17,'Annex 2 EHV charges'!$D:$O,11,FALSE)),"")</f>
        <v/>
      </c>
      <c r="G17" s="93" t="str">
        <f>IFERROR(IF(VLOOKUP($A17,'Annex 2 EHV charges'!$D:$O,12,FALSE)=0,"",VLOOKUP($A17,'Annex 2 EHV charges'!$D:$O,12,FALSE)),"")</f>
        <v/>
      </c>
      <c r="H17" s="93" t="str">
        <f>IFERROR(IF(VLOOKUP($A17,'Annex 2 EHV charges'!$D:$P,13,FALSE)=0,"",VLOOKUP($A17,'Annex 2 EHV charges'!$D:$P,13,FALSE)),"")</f>
        <v/>
      </c>
    </row>
    <row r="18" spans="1:8" ht="12.75" customHeight="1">
      <c r="A18" s="90" t="str">
        <f t="array" ref="A18">IFERROR(INDEX('Annex 2 EHV charges'!$D$11:$D$58, MATCH(0, IF(ISBLANK('Annex 2 EHV charges'!$D$11:$D$58),1, COUNTIF(A$4:$A17, 'Annex 2 EHV charges'!$D$11:$D$58)), 0)),"")</f>
        <v/>
      </c>
      <c r="B18" s="89" t="str">
        <f>IF($A18="","",VLOOKUP($A18,'Annex 2 EHV charges'!$D:$O,2,0))</f>
        <v/>
      </c>
      <c r="C18" s="90" t="str">
        <f>IF($A18="","",VLOOKUP($A18,'Annex 2 EHV charges'!$D:$O,3,0))</f>
        <v/>
      </c>
      <c r="D18" s="89" t="str">
        <f>IF($A18="","",VLOOKUP($A18,'Annex 2 EHV charges'!$D:$O,4,0))</f>
        <v/>
      </c>
      <c r="E18" s="91" t="str">
        <f>IFERROR(IF(VLOOKUP($A18,'Annex 2 EHV charges'!$D:$O,10,FALSE)=0,"",VLOOKUP($A18,'Annex 2 EHV charges'!$D:$O,10,FALSE)),"")</f>
        <v/>
      </c>
      <c r="F18" s="92" t="str">
        <f>IFERROR(IF(VLOOKUP($A18,'Annex 2 EHV charges'!$D:$O,11,FALSE)=0,"",VLOOKUP($A18,'Annex 2 EHV charges'!$D:$O,11,FALSE)),"")</f>
        <v/>
      </c>
      <c r="G18" s="93" t="str">
        <f>IFERROR(IF(VLOOKUP($A18,'Annex 2 EHV charges'!$D:$O,12,FALSE)=0,"",VLOOKUP($A18,'Annex 2 EHV charges'!$D:$O,12,FALSE)),"")</f>
        <v/>
      </c>
      <c r="H18" s="93" t="str">
        <f>IFERROR(IF(VLOOKUP($A18,'Annex 2 EHV charges'!$D:$P,13,FALSE)=0,"",VLOOKUP($A18,'Annex 2 EHV charges'!$D:$P,13,FALSE)),"")</f>
        <v/>
      </c>
    </row>
    <row r="19" spans="1:8" ht="12.75" customHeight="1">
      <c r="A19" s="90" t="str">
        <f t="array" ref="A19">IFERROR(INDEX('Annex 2 EHV charges'!$D$11:$D$58, MATCH(0, IF(ISBLANK('Annex 2 EHV charges'!$D$11:$D$58),1, COUNTIF(A$4:$A18, 'Annex 2 EHV charges'!$D$11:$D$58)), 0)),"")</f>
        <v/>
      </c>
      <c r="B19" s="89" t="str">
        <f>IF($A19="","",VLOOKUP($A19,'Annex 2 EHV charges'!$D:$O,2,0))</f>
        <v/>
      </c>
      <c r="C19" s="90" t="str">
        <f>IF($A19="","",VLOOKUP($A19,'Annex 2 EHV charges'!$D:$O,3,0))</f>
        <v/>
      </c>
      <c r="D19" s="89" t="str">
        <f>IF($A19="","",VLOOKUP($A19,'Annex 2 EHV charges'!$D:$O,4,0))</f>
        <v/>
      </c>
      <c r="E19" s="91" t="str">
        <f>IFERROR(IF(VLOOKUP($A19,'Annex 2 EHV charges'!$D:$O,10,FALSE)=0,"",VLOOKUP($A19,'Annex 2 EHV charges'!$D:$O,10,FALSE)),"")</f>
        <v/>
      </c>
      <c r="F19" s="92" t="str">
        <f>IFERROR(IF(VLOOKUP($A19,'Annex 2 EHV charges'!$D:$O,11,FALSE)=0,"",VLOOKUP($A19,'Annex 2 EHV charges'!$D:$O,11,FALSE)),"")</f>
        <v/>
      </c>
      <c r="G19" s="93" t="str">
        <f>IFERROR(IF(VLOOKUP($A19,'Annex 2 EHV charges'!$D:$O,12,FALSE)=0,"",VLOOKUP($A19,'Annex 2 EHV charges'!$D:$O,12,FALSE)),"")</f>
        <v/>
      </c>
      <c r="H19" s="93" t="str">
        <f>IFERROR(IF(VLOOKUP($A19,'Annex 2 EHV charges'!$D:$P,13,FALSE)=0,"",VLOOKUP($A19,'Annex 2 EHV charges'!$D:$P,13,FALSE)),"")</f>
        <v/>
      </c>
    </row>
    <row r="20" spans="1:8" ht="12.75" customHeight="1">
      <c r="A20" s="90" t="str">
        <f t="array" ref="A20">IFERROR(INDEX('Annex 2 EHV charges'!$D$11:$D$58, MATCH(0, IF(ISBLANK('Annex 2 EHV charges'!$D$11:$D$58),1, COUNTIF(A$4:$A19, 'Annex 2 EHV charges'!$D$11:$D$58)), 0)),"")</f>
        <v/>
      </c>
      <c r="B20" s="89" t="str">
        <f>IF($A20="","",VLOOKUP($A20,'Annex 2 EHV charges'!$D:$O,2,0))</f>
        <v/>
      </c>
      <c r="C20" s="90" t="str">
        <f>IF($A20="","",VLOOKUP($A20,'Annex 2 EHV charges'!$D:$O,3,0))</f>
        <v/>
      </c>
      <c r="D20" s="89" t="str">
        <f>IF($A20="","",VLOOKUP($A20,'Annex 2 EHV charges'!$D:$O,4,0))</f>
        <v/>
      </c>
      <c r="E20" s="91" t="str">
        <f>IFERROR(IF(VLOOKUP($A20,'Annex 2 EHV charges'!$D:$O,10,FALSE)=0,"",VLOOKUP($A20,'Annex 2 EHV charges'!$D:$O,10,FALSE)),"")</f>
        <v/>
      </c>
      <c r="F20" s="92" t="str">
        <f>IFERROR(IF(VLOOKUP($A20,'Annex 2 EHV charges'!$D:$O,11,FALSE)=0,"",VLOOKUP($A20,'Annex 2 EHV charges'!$D:$O,11,FALSE)),"")</f>
        <v/>
      </c>
      <c r="G20" s="93" t="str">
        <f>IFERROR(IF(VLOOKUP($A20,'Annex 2 EHV charges'!$D:$O,12,FALSE)=0,"",VLOOKUP($A20,'Annex 2 EHV charges'!$D:$O,12,FALSE)),"")</f>
        <v/>
      </c>
      <c r="H20" s="93" t="str">
        <f>IFERROR(IF(VLOOKUP($A20,'Annex 2 EHV charges'!$D:$P,13,FALSE)=0,"",VLOOKUP($A20,'Annex 2 EHV charges'!$D:$P,13,FALSE)),"")</f>
        <v/>
      </c>
    </row>
    <row r="21" spans="1:8" ht="12.75" customHeight="1">
      <c r="A21" s="90" t="str">
        <f t="array" ref="A21">IFERROR(INDEX('Annex 2 EHV charges'!$D$11:$D$58, MATCH(0, IF(ISBLANK('Annex 2 EHV charges'!$D$11:$D$58),1, COUNTIF(A$4:$A20, 'Annex 2 EHV charges'!$D$11:$D$58)), 0)),"")</f>
        <v/>
      </c>
      <c r="B21" s="89" t="str">
        <f>IF($A21="","",VLOOKUP($A21,'Annex 2 EHV charges'!$D:$O,2,0))</f>
        <v/>
      </c>
      <c r="C21" s="90" t="str">
        <f>IF($A21="","",VLOOKUP($A21,'Annex 2 EHV charges'!$D:$O,3,0))</f>
        <v/>
      </c>
      <c r="D21" s="89" t="str">
        <f>IF($A21="","",VLOOKUP($A21,'Annex 2 EHV charges'!$D:$O,4,0))</f>
        <v/>
      </c>
      <c r="E21" s="91" t="str">
        <f>IFERROR(IF(VLOOKUP($A21,'Annex 2 EHV charges'!$D:$O,10,FALSE)=0,"",VLOOKUP($A21,'Annex 2 EHV charges'!$D:$O,10,FALSE)),"")</f>
        <v/>
      </c>
      <c r="F21" s="92" t="str">
        <f>IFERROR(IF(VLOOKUP($A21,'Annex 2 EHV charges'!$D:$O,11,FALSE)=0,"",VLOOKUP($A21,'Annex 2 EHV charges'!$D:$O,11,FALSE)),"")</f>
        <v/>
      </c>
      <c r="G21" s="93" t="str">
        <f>IFERROR(IF(VLOOKUP($A21,'Annex 2 EHV charges'!$D:$O,12,FALSE)=0,"",VLOOKUP($A21,'Annex 2 EHV charges'!$D:$O,12,FALSE)),"")</f>
        <v/>
      </c>
      <c r="H21" s="93" t="str">
        <f>IFERROR(IF(VLOOKUP($A21,'Annex 2 EHV charges'!$D:$P,13,FALSE)=0,"",VLOOKUP($A21,'Annex 2 EHV charges'!$D:$P,13,FALSE)),"")</f>
        <v/>
      </c>
    </row>
    <row r="22" spans="1:8" ht="12.75" customHeight="1">
      <c r="A22" s="90" t="str">
        <f t="array" ref="A22">IFERROR(INDEX('Annex 2 EHV charges'!$D$11:$D$58, MATCH(0, IF(ISBLANK('Annex 2 EHV charges'!$D$11:$D$58),1, COUNTIF(A$4:$A21, 'Annex 2 EHV charges'!$D$11:$D$58)), 0)),"")</f>
        <v/>
      </c>
      <c r="B22" s="89" t="str">
        <f>IF($A22="","",VLOOKUP($A22,'Annex 2 EHV charges'!$D:$O,2,0))</f>
        <v/>
      </c>
      <c r="C22" s="90" t="str">
        <f>IF($A22="","",VLOOKUP($A22,'Annex 2 EHV charges'!$D:$O,3,0))</f>
        <v/>
      </c>
      <c r="D22" s="89" t="str">
        <f>IF($A22="","",VLOOKUP($A22,'Annex 2 EHV charges'!$D:$O,4,0))</f>
        <v/>
      </c>
      <c r="E22" s="91" t="str">
        <f>IFERROR(IF(VLOOKUP($A22,'Annex 2 EHV charges'!$D:$O,10,FALSE)=0,"",VLOOKUP($A22,'Annex 2 EHV charges'!$D:$O,10,FALSE)),"")</f>
        <v/>
      </c>
      <c r="F22" s="92" t="str">
        <f>IFERROR(IF(VLOOKUP($A22,'Annex 2 EHV charges'!$D:$O,11,FALSE)=0,"",VLOOKUP($A22,'Annex 2 EHV charges'!$D:$O,11,FALSE)),"")</f>
        <v/>
      </c>
      <c r="G22" s="93" t="str">
        <f>IFERROR(IF(VLOOKUP($A22,'Annex 2 EHV charges'!$D:$O,12,FALSE)=0,"",VLOOKUP($A22,'Annex 2 EHV charges'!$D:$O,12,FALSE)),"")</f>
        <v/>
      </c>
      <c r="H22" s="93" t="str">
        <f>IFERROR(IF(VLOOKUP($A22,'Annex 2 EHV charges'!$D:$P,13,FALSE)=0,"",VLOOKUP($A22,'Annex 2 EHV charges'!$D:$P,13,FALSE)),"")</f>
        <v/>
      </c>
    </row>
    <row r="23" spans="1:8" ht="12.75" customHeight="1">
      <c r="A23" s="90" t="str">
        <f t="array" ref="A23">IFERROR(INDEX('Annex 2 EHV charges'!$D$11:$D$58, MATCH(0, IF(ISBLANK('Annex 2 EHV charges'!$D$11:$D$58),1, COUNTIF(A$4:$A22, 'Annex 2 EHV charges'!$D$11:$D$58)), 0)),"")</f>
        <v/>
      </c>
      <c r="B23" s="89" t="str">
        <f>IF($A23="","",VLOOKUP($A23,'Annex 2 EHV charges'!$D:$O,2,0))</f>
        <v/>
      </c>
      <c r="C23" s="90" t="str">
        <f>IF($A23="","",VLOOKUP($A23,'Annex 2 EHV charges'!$D:$O,3,0))</f>
        <v/>
      </c>
      <c r="D23" s="89" t="str">
        <f>IF($A23="","",VLOOKUP($A23,'Annex 2 EHV charges'!$D:$O,4,0))</f>
        <v/>
      </c>
      <c r="E23" s="91" t="str">
        <f>IFERROR(IF(VLOOKUP($A23,'Annex 2 EHV charges'!$D:$O,10,FALSE)=0,"",VLOOKUP($A23,'Annex 2 EHV charges'!$D:$O,10,FALSE)),"")</f>
        <v/>
      </c>
      <c r="F23" s="92" t="str">
        <f>IFERROR(IF(VLOOKUP($A23,'Annex 2 EHV charges'!$D:$O,11,FALSE)=0,"",VLOOKUP($A23,'Annex 2 EHV charges'!$D:$O,11,FALSE)),"")</f>
        <v/>
      </c>
      <c r="G23" s="93" t="str">
        <f>IFERROR(IF(VLOOKUP($A23,'Annex 2 EHV charges'!$D:$O,12,FALSE)=0,"",VLOOKUP($A23,'Annex 2 EHV charges'!$D:$O,12,FALSE)),"")</f>
        <v/>
      </c>
      <c r="H23" s="93" t="str">
        <f>IFERROR(IF(VLOOKUP($A23,'Annex 2 EHV charges'!$D:$P,13,FALSE)=0,"",VLOOKUP($A23,'Annex 2 EHV charges'!$D:$P,13,FALSE)),"")</f>
        <v/>
      </c>
    </row>
    <row r="24" spans="1:8" ht="12.75" customHeight="1">
      <c r="A24" s="90" t="str">
        <f t="array" ref="A24">IFERROR(INDEX('Annex 2 EHV charges'!$D$11:$D$58, MATCH(0, IF(ISBLANK('Annex 2 EHV charges'!$D$11:$D$58),1, COUNTIF(A$4:$A23, 'Annex 2 EHV charges'!$D$11:$D$58)), 0)),"")</f>
        <v/>
      </c>
      <c r="B24" s="89" t="str">
        <f>IF($A24="","",VLOOKUP($A24,'Annex 2 EHV charges'!$D:$O,2,0))</f>
        <v/>
      </c>
      <c r="C24" s="90" t="str">
        <f>IF($A24="","",VLOOKUP($A24,'Annex 2 EHV charges'!$D:$O,3,0))</f>
        <v/>
      </c>
      <c r="D24" s="89" t="str">
        <f>IF($A24="","",VLOOKUP($A24,'Annex 2 EHV charges'!$D:$O,4,0))</f>
        <v/>
      </c>
      <c r="E24" s="91" t="str">
        <f>IFERROR(IF(VLOOKUP($A24,'Annex 2 EHV charges'!$D:$O,10,FALSE)=0,"",VLOOKUP($A24,'Annex 2 EHV charges'!$D:$O,10,FALSE)),"")</f>
        <v/>
      </c>
      <c r="F24" s="92" t="str">
        <f>IFERROR(IF(VLOOKUP($A24,'Annex 2 EHV charges'!$D:$O,11,FALSE)=0,"",VLOOKUP($A24,'Annex 2 EHV charges'!$D:$O,11,FALSE)),"")</f>
        <v/>
      </c>
      <c r="G24" s="93" t="str">
        <f>IFERROR(IF(VLOOKUP($A24,'Annex 2 EHV charges'!$D:$O,12,FALSE)=0,"",VLOOKUP($A24,'Annex 2 EHV charges'!$D:$O,12,FALSE)),"")</f>
        <v/>
      </c>
      <c r="H24" s="93" t="str">
        <f>IFERROR(IF(VLOOKUP($A24,'Annex 2 EHV charges'!$D:$P,13,FALSE)=0,"",VLOOKUP($A24,'Annex 2 EHV charges'!$D:$P,13,FALSE)),"")</f>
        <v/>
      </c>
    </row>
    <row r="25" spans="1:8" ht="12.75" customHeight="1">
      <c r="A25" s="90" t="str">
        <f t="array" ref="A25">IFERROR(INDEX('Annex 2 EHV charges'!$D$11:$D$58, MATCH(0, IF(ISBLANK('Annex 2 EHV charges'!$D$11:$D$58),1, COUNTIF(A$4:$A24, 'Annex 2 EHV charges'!$D$11:$D$58)), 0)),"")</f>
        <v/>
      </c>
      <c r="B25" s="89" t="str">
        <f>IF($A25="","",VLOOKUP($A25,'Annex 2 EHV charges'!$D:$O,2,0))</f>
        <v/>
      </c>
      <c r="C25" s="90" t="str">
        <f>IF($A25="","",VLOOKUP($A25,'Annex 2 EHV charges'!$D:$O,3,0))</f>
        <v/>
      </c>
      <c r="D25" s="89" t="str">
        <f>IF($A25="","",VLOOKUP($A25,'Annex 2 EHV charges'!$D:$O,4,0))</f>
        <v/>
      </c>
      <c r="E25" s="91" t="str">
        <f>IFERROR(IF(VLOOKUP($A25,'Annex 2 EHV charges'!$D:$O,10,FALSE)=0,"",VLOOKUP($A25,'Annex 2 EHV charges'!$D:$O,10,FALSE)),"")</f>
        <v/>
      </c>
      <c r="F25" s="92" t="str">
        <f>IFERROR(IF(VLOOKUP($A25,'Annex 2 EHV charges'!$D:$O,11,FALSE)=0,"",VLOOKUP($A25,'Annex 2 EHV charges'!$D:$O,11,FALSE)),"")</f>
        <v/>
      </c>
      <c r="G25" s="93" t="str">
        <f>IFERROR(IF(VLOOKUP($A25,'Annex 2 EHV charges'!$D:$O,12,FALSE)=0,"",VLOOKUP($A25,'Annex 2 EHV charges'!$D:$O,12,FALSE)),"")</f>
        <v/>
      </c>
      <c r="H25" s="93" t="str">
        <f>IFERROR(IF(VLOOKUP($A25,'Annex 2 EHV charges'!$D:$P,13,FALSE)=0,"",VLOOKUP($A25,'Annex 2 EHV charges'!$D:$P,13,FALSE)),"")</f>
        <v/>
      </c>
    </row>
    <row r="26" spans="1:8" ht="12.75" customHeight="1">
      <c r="A26" s="90" t="str">
        <f t="array" ref="A26">IFERROR(INDEX('Annex 2 EHV charges'!$D$11:$D$58, MATCH(0, IF(ISBLANK('Annex 2 EHV charges'!$D$11:$D$58),1, COUNTIF(A$4:$A25, 'Annex 2 EHV charges'!$D$11:$D$58)), 0)),"")</f>
        <v/>
      </c>
      <c r="B26" s="89" t="str">
        <f>IF($A26="","",VLOOKUP($A26,'Annex 2 EHV charges'!$D:$O,2,0))</f>
        <v/>
      </c>
      <c r="C26" s="90" t="str">
        <f>IF($A26="","",VLOOKUP($A26,'Annex 2 EHV charges'!$D:$O,3,0))</f>
        <v/>
      </c>
      <c r="D26" s="89" t="str">
        <f>IF($A26="","",VLOOKUP($A26,'Annex 2 EHV charges'!$D:$O,4,0))</f>
        <v/>
      </c>
      <c r="E26" s="91" t="str">
        <f>IFERROR(IF(VLOOKUP($A26,'Annex 2 EHV charges'!$D:$O,10,FALSE)=0,"",VLOOKUP($A26,'Annex 2 EHV charges'!$D:$O,10,FALSE)),"")</f>
        <v/>
      </c>
      <c r="F26" s="92" t="str">
        <f>IFERROR(IF(VLOOKUP($A26,'Annex 2 EHV charges'!$D:$O,11,FALSE)=0,"",VLOOKUP($A26,'Annex 2 EHV charges'!$D:$O,11,FALSE)),"")</f>
        <v/>
      </c>
      <c r="G26" s="93" t="str">
        <f>IFERROR(IF(VLOOKUP($A26,'Annex 2 EHV charges'!$D:$O,12,FALSE)=0,"",VLOOKUP($A26,'Annex 2 EHV charges'!$D:$O,12,FALSE)),"")</f>
        <v/>
      </c>
      <c r="H26" s="93" t="str">
        <f>IFERROR(IF(VLOOKUP($A26,'Annex 2 EHV charges'!$D:$P,13,FALSE)=0,"",VLOOKUP($A26,'Annex 2 EHV charges'!$D:$P,13,FALSE)),"")</f>
        <v/>
      </c>
    </row>
    <row r="27" spans="1:8" ht="12.75" customHeight="1">
      <c r="A27" s="90" t="str">
        <f t="array" ref="A27">IFERROR(INDEX('Annex 2 EHV charges'!$D$11:$D$58, MATCH(0, IF(ISBLANK('Annex 2 EHV charges'!$D$11:$D$58),1, COUNTIF(A$4:$A26, 'Annex 2 EHV charges'!$D$11:$D$58)), 0)),"")</f>
        <v/>
      </c>
      <c r="B27" s="89" t="str">
        <f>IF($A27="","",VLOOKUP($A27,'Annex 2 EHV charges'!$D:$O,2,0))</f>
        <v/>
      </c>
      <c r="C27" s="90" t="str">
        <f>IF($A27="","",VLOOKUP($A27,'Annex 2 EHV charges'!$D:$O,3,0))</f>
        <v/>
      </c>
      <c r="D27" s="89" t="str">
        <f>IF($A27="","",VLOOKUP($A27,'Annex 2 EHV charges'!$D:$O,4,0))</f>
        <v/>
      </c>
      <c r="E27" s="91" t="str">
        <f>IFERROR(IF(VLOOKUP($A27,'Annex 2 EHV charges'!$D:$O,10,FALSE)=0,"",VLOOKUP($A27,'Annex 2 EHV charges'!$D:$O,10,FALSE)),"")</f>
        <v/>
      </c>
      <c r="F27" s="92" t="str">
        <f>IFERROR(IF(VLOOKUP($A27,'Annex 2 EHV charges'!$D:$O,11,FALSE)=0,"",VLOOKUP($A27,'Annex 2 EHV charges'!$D:$O,11,FALSE)),"")</f>
        <v/>
      </c>
      <c r="G27" s="93" t="str">
        <f>IFERROR(IF(VLOOKUP($A27,'Annex 2 EHV charges'!$D:$O,12,FALSE)=0,"",VLOOKUP($A27,'Annex 2 EHV charges'!$D:$O,12,FALSE)),"")</f>
        <v/>
      </c>
      <c r="H27" s="93" t="str">
        <f>IFERROR(IF(VLOOKUP($A27,'Annex 2 EHV charges'!$D:$P,13,FALSE)=0,"",VLOOKUP($A27,'Annex 2 EHV charges'!$D:$P,13,FALSE)),"")</f>
        <v/>
      </c>
    </row>
    <row r="28" spans="1:8" ht="12.75" customHeight="1">
      <c r="A28" s="90" t="str">
        <f t="array" ref="A28">IFERROR(INDEX('Annex 2 EHV charges'!$D$11:$D$58, MATCH(0, IF(ISBLANK('Annex 2 EHV charges'!$D$11:$D$58),1, COUNTIF(A$4:$A27, 'Annex 2 EHV charges'!$D$11:$D$58)), 0)),"")</f>
        <v/>
      </c>
      <c r="B28" s="89" t="str">
        <f>IF($A28="","",VLOOKUP($A28,'Annex 2 EHV charges'!$D:$O,2,0))</f>
        <v/>
      </c>
      <c r="C28" s="90" t="str">
        <f>IF($A28="","",VLOOKUP($A28,'Annex 2 EHV charges'!$D:$O,3,0))</f>
        <v/>
      </c>
      <c r="D28" s="89" t="str">
        <f>IF($A28="","",VLOOKUP($A28,'Annex 2 EHV charges'!$D:$O,4,0))</f>
        <v/>
      </c>
      <c r="E28" s="91" t="str">
        <f>IFERROR(IF(VLOOKUP($A28,'Annex 2 EHV charges'!$D:$O,10,FALSE)=0,"",VLOOKUP($A28,'Annex 2 EHV charges'!$D:$O,10,FALSE)),"")</f>
        <v/>
      </c>
      <c r="F28" s="92" t="str">
        <f>IFERROR(IF(VLOOKUP($A28,'Annex 2 EHV charges'!$D:$O,11,FALSE)=0,"",VLOOKUP($A28,'Annex 2 EHV charges'!$D:$O,11,FALSE)),"")</f>
        <v/>
      </c>
      <c r="G28" s="93" t="str">
        <f>IFERROR(IF(VLOOKUP($A28,'Annex 2 EHV charges'!$D:$O,12,FALSE)=0,"",VLOOKUP($A28,'Annex 2 EHV charges'!$D:$O,12,FALSE)),"")</f>
        <v/>
      </c>
      <c r="H28" s="93" t="str">
        <f>IFERROR(IF(VLOOKUP($A28,'Annex 2 EHV charges'!$D:$P,13,FALSE)=0,"",VLOOKUP($A28,'Annex 2 EHV charges'!$D:$P,13,FALSE)),"")</f>
        <v/>
      </c>
    </row>
    <row r="29" spans="1:8" ht="12.75" customHeight="1">
      <c r="A29" s="90" t="str">
        <f t="array" ref="A29">IFERROR(INDEX('Annex 2 EHV charges'!$D$11:$D$58, MATCH(0, IF(ISBLANK('Annex 2 EHV charges'!$D$11:$D$58),1, COUNTIF(A$4:$A28, 'Annex 2 EHV charges'!$D$11:$D$58)), 0)),"")</f>
        <v/>
      </c>
      <c r="B29" s="89" t="str">
        <f>IF($A29="","",VLOOKUP($A29,'Annex 2 EHV charges'!$D:$O,2,0))</f>
        <v/>
      </c>
      <c r="C29" s="90" t="str">
        <f>IF($A29="","",VLOOKUP($A29,'Annex 2 EHV charges'!$D:$O,3,0))</f>
        <v/>
      </c>
      <c r="D29" s="89" t="str">
        <f>IF($A29="","",VLOOKUP($A29,'Annex 2 EHV charges'!$D:$O,4,0))</f>
        <v/>
      </c>
      <c r="E29" s="91" t="str">
        <f>IFERROR(IF(VLOOKUP($A29,'Annex 2 EHV charges'!$D:$O,10,FALSE)=0,"",VLOOKUP($A29,'Annex 2 EHV charges'!$D:$O,10,FALSE)),"")</f>
        <v/>
      </c>
      <c r="F29" s="92" t="str">
        <f>IFERROR(IF(VLOOKUP($A29,'Annex 2 EHV charges'!$D:$O,11,FALSE)=0,"",VLOOKUP($A29,'Annex 2 EHV charges'!$D:$O,11,FALSE)),"")</f>
        <v/>
      </c>
      <c r="G29" s="93" t="str">
        <f>IFERROR(IF(VLOOKUP($A29,'Annex 2 EHV charges'!$D:$O,12,FALSE)=0,"",VLOOKUP($A29,'Annex 2 EHV charges'!$D:$O,12,FALSE)),"")</f>
        <v/>
      </c>
      <c r="H29" s="93" t="str">
        <f>IFERROR(IF(VLOOKUP($A29,'Annex 2 EHV charges'!$D:$P,13,FALSE)=0,"",VLOOKUP($A29,'Annex 2 EHV charges'!$D:$P,13,FALSE)),"")</f>
        <v/>
      </c>
    </row>
    <row r="30" spans="1:8" ht="12.75" customHeight="1">
      <c r="A30" s="90" t="str">
        <f t="array" ref="A30">IFERROR(INDEX('Annex 2 EHV charges'!$D$11:$D$58, MATCH(0, IF(ISBLANK('Annex 2 EHV charges'!$D$11:$D$58),1, COUNTIF(A$4:$A29, 'Annex 2 EHV charges'!$D$11:$D$58)), 0)),"")</f>
        <v/>
      </c>
      <c r="B30" s="89" t="str">
        <f>IF($A30="","",VLOOKUP($A30,'Annex 2 EHV charges'!$D:$O,2,0))</f>
        <v/>
      </c>
      <c r="C30" s="90" t="str">
        <f>IF($A30="","",VLOOKUP($A30,'Annex 2 EHV charges'!$D:$O,3,0))</f>
        <v/>
      </c>
      <c r="D30" s="89" t="str">
        <f>IF($A30="","",VLOOKUP($A30,'Annex 2 EHV charges'!$D:$O,4,0))</f>
        <v/>
      </c>
      <c r="E30" s="91" t="str">
        <f>IFERROR(IF(VLOOKUP($A30,'Annex 2 EHV charges'!$D:$O,10,FALSE)=0,"",VLOOKUP($A30,'Annex 2 EHV charges'!$D:$O,10,FALSE)),"")</f>
        <v/>
      </c>
      <c r="F30" s="92" t="str">
        <f>IFERROR(IF(VLOOKUP($A30,'Annex 2 EHV charges'!$D:$O,11,FALSE)=0,"",VLOOKUP($A30,'Annex 2 EHV charges'!$D:$O,11,FALSE)),"")</f>
        <v/>
      </c>
      <c r="G30" s="93" t="str">
        <f>IFERROR(IF(VLOOKUP($A30,'Annex 2 EHV charges'!$D:$O,12,FALSE)=0,"",VLOOKUP($A30,'Annex 2 EHV charges'!$D:$O,12,FALSE)),"")</f>
        <v/>
      </c>
      <c r="H30" s="93" t="str">
        <f>IFERROR(IF(VLOOKUP($A30,'Annex 2 EHV charges'!$D:$P,13,FALSE)=0,"",VLOOKUP($A30,'Annex 2 EHV charges'!$D:$P,13,FALSE)),"")</f>
        <v/>
      </c>
    </row>
    <row r="31" spans="1:8" ht="12.75" customHeight="1">
      <c r="A31" s="90" t="str">
        <f t="array" ref="A31">IFERROR(INDEX('Annex 2 EHV charges'!$D$11:$D$58, MATCH(0, IF(ISBLANK('Annex 2 EHV charges'!$D$11:$D$58),1, COUNTIF(A$4:$A30, 'Annex 2 EHV charges'!$D$11:$D$58)), 0)),"")</f>
        <v/>
      </c>
      <c r="B31" s="89" t="str">
        <f>IF($A31="","",VLOOKUP($A31,'Annex 2 EHV charges'!$D:$O,2,0))</f>
        <v/>
      </c>
      <c r="C31" s="90" t="str">
        <f>IF($A31="","",VLOOKUP($A31,'Annex 2 EHV charges'!$D:$O,3,0))</f>
        <v/>
      </c>
      <c r="D31" s="89" t="str">
        <f>IF($A31="","",VLOOKUP($A31,'Annex 2 EHV charges'!$D:$O,4,0))</f>
        <v/>
      </c>
      <c r="E31" s="91" t="str">
        <f>IFERROR(IF(VLOOKUP($A31,'Annex 2 EHV charges'!$D:$O,10,FALSE)=0,"",VLOOKUP($A31,'Annex 2 EHV charges'!$D:$O,10,FALSE)),"")</f>
        <v/>
      </c>
      <c r="F31" s="92" t="str">
        <f>IFERROR(IF(VLOOKUP($A31,'Annex 2 EHV charges'!$D:$O,11,FALSE)=0,"",VLOOKUP($A31,'Annex 2 EHV charges'!$D:$O,11,FALSE)),"")</f>
        <v/>
      </c>
      <c r="G31" s="93" t="str">
        <f>IFERROR(IF(VLOOKUP($A31,'Annex 2 EHV charges'!$D:$O,12,FALSE)=0,"",VLOOKUP($A31,'Annex 2 EHV charges'!$D:$O,12,FALSE)),"")</f>
        <v/>
      </c>
      <c r="H31" s="93" t="str">
        <f>IFERROR(IF(VLOOKUP($A31,'Annex 2 EHV charges'!$D:$P,13,FALSE)=0,"",VLOOKUP($A31,'Annex 2 EHV charges'!$D:$P,13,FALSE)),"")</f>
        <v/>
      </c>
    </row>
    <row r="32" spans="1:8" ht="12.75" customHeight="1">
      <c r="A32" s="90" t="str">
        <f t="array" ref="A32">IFERROR(INDEX('Annex 2 EHV charges'!$D$11:$D$58, MATCH(0, IF(ISBLANK('Annex 2 EHV charges'!$D$11:$D$58),1, COUNTIF(A$4:$A31, 'Annex 2 EHV charges'!$D$11:$D$58)), 0)),"")</f>
        <v/>
      </c>
      <c r="B32" s="89" t="str">
        <f>IF($A32="","",VLOOKUP($A32,'Annex 2 EHV charges'!$D:$O,2,0))</f>
        <v/>
      </c>
      <c r="C32" s="90" t="str">
        <f>IF($A32="","",VLOOKUP($A32,'Annex 2 EHV charges'!$D:$O,3,0))</f>
        <v/>
      </c>
      <c r="D32" s="89" t="str">
        <f>IF($A32="","",VLOOKUP($A32,'Annex 2 EHV charges'!$D:$O,4,0))</f>
        <v/>
      </c>
      <c r="E32" s="91" t="str">
        <f>IFERROR(IF(VLOOKUP($A32,'Annex 2 EHV charges'!$D:$O,10,FALSE)=0,"",VLOOKUP($A32,'Annex 2 EHV charges'!$D:$O,10,FALSE)),"")</f>
        <v/>
      </c>
      <c r="F32" s="92" t="str">
        <f>IFERROR(IF(VLOOKUP($A32,'Annex 2 EHV charges'!$D:$O,11,FALSE)=0,"",VLOOKUP($A32,'Annex 2 EHV charges'!$D:$O,11,FALSE)),"")</f>
        <v/>
      </c>
      <c r="G32" s="93" t="str">
        <f>IFERROR(IF(VLOOKUP($A32,'Annex 2 EHV charges'!$D:$O,12,FALSE)=0,"",VLOOKUP($A32,'Annex 2 EHV charges'!$D:$O,12,FALSE)),"")</f>
        <v/>
      </c>
      <c r="H32" s="93" t="str">
        <f>IFERROR(IF(VLOOKUP($A32,'Annex 2 EHV charges'!$D:$P,13,FALSE)=0,"",VLOOKUP($A32,'Annex 2 EHV charges'!$D:$P,13,FALSE)),"")</f>
        <v/>
      </c>
    </row>
    <row r="33" spans="1:8" ht="12.75" customHeight="1">
      <c r="A33" s="90" t="str">
        <f t="array" ref="A33">IFERROR(INDEX('Annex 2 EHV charges'!$D$11:$D$58, MATCH(0, IF(ISBLANK('Annex 2 EHV charges'!$D$11:$D$58),1, COUNTIF(A$4:$A32, 'Annex 2 EHV charges'!$D$11:$D$58)), 0)),"")</f>
        <v/>
      </c>
      <c r="B33" s="89" t="str">
        <f>IF($A33="","",VLOOKUP($A33,'Annex 2 EHV charges'!$D:$O,2,0))</f>
        <v/>
      </c>
      <c r="C33" s="90" t="str">
        <f>IF($A33="","",VLOOKUP($A33,'Annex 2 EHV charges'!$D:$O,3,0))</f>
        <v/>
      </c>
      <c r="D33" s="89" t="str">
        <f>IF($A33="","",VLOOKUP($A33,'Annex 2 EHV charges'!$D:$O,4,0))</f>
        <v/>
      </c>
      <c r="E33" s="91" t="str">
        <f>IFERROR(IF(VLOOKUP($A33,'Annex 2 EHV charges'!$D:$O,10,FALSE)=0,"",VLOOKUP($A33,'Annex 2 EHV charges'!$D:$O,10,FALSE)),"")</f>
        <v/>
      </c>
      <c r="F33" s="92" t="str">
        <f>IFERROR(IF(VLOOKUP($A33,'Annex 2 EHV charges'!$D:$O,11,FALSE)=0,"",VLOOKUP($A33,'Annex 2 EHV charges'!$D:$O,11,FALSE)),"")</f>
        <v/>
      </c>
      <c r="G33" s="93" t="str">
        <f>IFERROR(IF(VLOOKUP($A33,'Annex 2 EHV charges'!$D:$O,12,FALSE)=0,"",VLOOKUP($A33,'Annex 2 EHV charges'!$D:$O,12,FALSE)),"")</f>
        <v/>
      </c>
      <c r="H33" s="93" t="str">
        <f>IFERROR(IF(VLOOKUP($A33,'Annex 2 EHV charges'!$D:$P,13,FALSE)=0,"",VLOOKUP($A33,'Annex 2 EHV charges'!$D:$P,13,FALSE)),"")</f>
        <v/>
      </c>
    </row>
    <row r="34" spans="1:8" ht="12.75" customHeight="1">
      <c r="A34" s="90" t="str">
        <f t="array" ref="A34">IFERROR(INDEX('Annex 2 EHV charges'!$D$11:$D$58, MATCH(0, IF(ISBLANK('Annex 2 EHV charges'!$D$11:$D$58),1, COUNTIF(A$4:$A33, 'Annex 2 EHV charges'!$D$11:$D$58)), 0)),"")</f>
        <v/>
      </c>
      <c r="B34" s="89" t="str">
        <f>IF($A34="","",VLOOKUP($A34,'Annex 2 EHV charges'!$D:$O,2,0))</f>
        <v/>
      </c>
      <c r="C34" s="90" t="str">
        <f>IF($A34="","",VLOOKUP($A34,'Annex 2 EHV charges'!$D:$O,3,0))</f>
        <v/>
      </c>
      <c r="D34" s="89" t="str">
        <f>IF($A34="","",VLOOKUP($A34,'Annex 2 EHV charges'!$D:$O,4,0))</f>
        <v/>
      </c>
      <c r="E34" s="91" t="str">
        <f>IFERROR(IF(VLOOKUP($A34,'Annex 2 EHV charges'!$D:$O,10,FALSE)=0,"",VLOOKUP($A34,'Annex 2 EHV charges'!$D:$O,10,FALSE)),"")</f>
        <v/>
      </c>
      <c r="F34" s="92" t="str">
        <f>IFERROR(IF(VLOOKUP($A34,'Annex 2 EHV charges'!$D:$O,11,FALSE)=0,"",VLOOKUP($A34,'Annex 2 EHV charges'!$D:$O,11,FALSE)),"")</f>
        <v/>
      </c>
      <c r="G34" s="93" t="str">
        <f>IFERROR(IF(VLOOKUP($A34,'Annex 2 EHV charges'!$D:$O,12,FALSE)=0,"",VLOOKUP($A34,'Annex 2 EHV charges'!$D:$O,12,FALSE)),"")</f>
        <v/>
      </c>
      <c r="H34" s="93" t="str">
        <f>IFERROR(IF(VLOOKUP($A34,'Annex 2 EHV charges'!$D:$P,13,FALSE)=0,"",VLOOKUP($A34,'Annex 2 EHV charges'!$D:$P,13,FALSE)),"")</f>
        <v/>
      </c>
    </row>
    <row r="35" spans="1:8" ht="12.75" customHeight="1">
      <c r="A35" s="90" t="str">
        <f t="array" ref="A35">IFERROR(INDEX('Annex 2 EHV charges'!$D$11:$D$58, MATCH(0, IF(ISBLANK('Annex 2 EHV charges'!$D$11:$D$58),1, COUNTIF(A$4:$A34, 'Annex 2 EHV charges'!$D$11:$D$58)), 0)),"")</f>
        <v/>
      </c>
      <c r="B35" s="89" t="str">
        <f>IF($A35="","",VLOOKUP($A35,'Annex 2 EHV charges'!$D:$O,2,0))</f>
        <v/>
      </c>
      <c r="C35" s="90" t="str">
        <f>IF($A35="","",VLOOKUP($A35,'Annex 2 EHV charges'!$D:$O,3,0))</f>
        <v/>
      </c>
      <c r="D35" s="89" t="str">
        <f>IF($A35="","",VLOOKUP($A35,'Annex 2 EHV charges'!$D:$O,4,0))</f>
        <v/>
      </c>
      <c r="E35" s="91" t="str">
        <f>IFERROR(IF(VLOOKUP($A35,'Annex 2 EHV charges'!$D:$O,10,FALSE)=0,"",VLOOKUP($A35,'Annex 2 EHV charges'!$D:$O,10,FALSE)),"")</f>
        <v/>
      </c>
      <c r="F35" s="92" t="str">
        <f>IFERROR(IF(VLOOKUP($A35,'Annex 2 EHV charges'!$D:$O,11,FALSE)=0,"",VLOOKUP($A35,'Annex 2 EHV charges'!$D:$O,11,FALSE)),"")</f>
        <v/>
      </c>
      <c r="G35" s="93" t="str">
        <f>IFERROR(IF(VLOOKUP($A35,'Annex 2 EHV charges'!$D:$O,12,FALSE)=0,"",VLOOKUP($A35,'Annex 2 EHV charges'!$D:$O,12,FALSE)),"")</f>
        <v/>
      </c>
      <c r="H35" s="93" t="str">
        <f>IFERROR(IF(VLOOKUP($A35,'Annex 2 EHV charges'!$D:$P,13,FALSE)=0,"",VLOOKUP($A35,'Annex 2 EHV charges'!$D:$P,13,FALSE)),"")</f>
        <v/>
      </c>
    </row>
    <row r="36" spans="1:8" ht="12.75" customHeight="1">
      <c r="A36" s="90" t="str">
        <f t="array" ref="A36">IFERROR(INDEX('Annex 2 EHV charges'!$D$11:$D$58, MATCH(0, IF(ISBLANK('Annex 2 EHV charges'!$D$11:$D$58),1, COUNTIF(A$4:$A35, 'Annex 2 EHV charges'!$D$11:$D$58)), 0)),"")</f>
        <v/>
      </c>
      <c r="B36" s="89" t="str">
        <f>IF($A36="","",VLOOKUP($A36,'Annex 2 EHV charges'!$D:$O,2,0))</f>
        <v/>
      </c>
      <c r="C36" s="90" t="str">
        <f>IF($A36="","",VLOOKUP($A36,'Annex 2 EHV charges'!$D:$O,3,0))</f>
        <v/>
      </c>
      <c r="D36" s="89" t="str">
        <f>IF($A36="","",VLOOKUP($A36,'Annex 2 EHV charges'!$D:$O,4,0))</f>
        <v/>
      </c>
      <c r="E36" s="91" t="str">
        <f>IFERROR(IF(VLOOKUP($A36,'Annex 2 EHV charges'!$D:$O,10,FALSE)=0,"",VLOOKUP($A36,'Annex 2 EHV charges'!$D:$O,10,FALSE)),"")</f>
        <v/>
      </c>
      <c r="F36" s="92" t="str">
        <f>IFERROR(IF(VLOOKUP($A36,'Annex 2 EHV charges'!$D:$O,11,FALSE)=0,"",VLOOKUP($A36,'Annex 2 EHV charges'!$D:$O,11,FALSE)),"")</f>
        <v/>
      </c>
      <c r="G36" s="93" t="str">
        <f>IFERROR(IF(VLOOKUP($A36,'Annex 2 EHV charges'!$D:$O,12,FALSE)=0,"",VLOOKUP($A36,'Annex 2 EHV charges'!$D:$O,12,FALSE)),"")</f>
        <v/>
      </c>
      <c r="H36" s="93" t="str">
        <f>IFERROR(IF(VLOOKUP($A36,'Annex 2 EHV charges'!$D:$P,13,FALSE)=0,"",VLOOKUP($A36,'Annex 2 EHV charges'!$D:$P,13,FALSE)),"")</f>
        <v/>
      </c>
    </row>
    <row r="37" spans="1:8" ht="12.75" customHeight="1">
      <c r="A37" s="90" t="str">
        <f t="array" ref="A37">IFERROR(INDEX('Annex 2 EHV charges'!$D$11:$D$58, MATCH(0, IF(ISBLANK('Annex 2 EHV charges'!$D$11:$D$58),1, COUNTIF(A$4:$A36, 'Annex 2 EHV charges'!$D$11:$D$58)), 0)),"")</f>
        <v/>
      </c>
      <c r="B37" s="89" t="str">
        <f>IF($A37="","",VLOOKUP($A37,'Annex 2 EHV charges'!$D:$O,2,0))</f>
        <v/>
      </c>
      <c r="C37" s="90" t="str">
        <f>IF($A37="","",VLOOKUP($A37,'Annex 2 EHV charges'!$D:$O,3,0))</f>
        <v/>
      </c>
      <c r="D37" s="89" t="str">
        <f>IF($A37="","",VLOOKUP($A37,'Annex 2 EHV charges'!$D:$O,4,0))</f>
        <v/>
      </c>
      <c r="E37" s="91" t="str">
        <f>IFERROR(IF(VLOOKUP($A37,'Annex 2 EHV charges'!$D:$O,10,FALSE)=0,"",VLOOKUP($A37,'Annex 2 EHV charges'!$D:$O,10,FALSE)),"")</f>
        <v/>
      </c>
      <c r="F37" s="92" t="str">
        <f>IFERROR(IF(VLOOKUP($A37,'Annex 2 EHV charges'!$D:$O,11,FALSE)=0,"",VLOOKUP($A37,'Annex 2 EHV charges'!$D:$O,11,FALSE)),"")</f>
        <v/>
      </c>
      <c r="G37" s="93" t="str">
        <f>IFERROR(IF(VLOOKUP($A37,'Annex 2 EHV charges'!$D:$O,12,FALSE)=0,"",VLOOKUP($A37,'Annex 2 EHV charges'!$D:$O,12,FALSE)),"")</f>
        <v/>
      </c>
      <c r="H37" s="93" t="str">
        <f>IFERROR(IF(VLOOKUP($A37,'Annex 2 EHV charges'!$D:$P,13,FALSE)=0,"",VLOOKUP($A37,'Annex 2 EHV charges'!$D:$P,13,FALSE)),"")</f>
        <v/>
      </c>
    </row>
    <row r="38" spans="1:8" ht="12.75" customHeight="1">
      <c r="A38" s="90" t="str">
        <f t="array" ref="A38">IFERROR(INDEX('Annex 2 EHV charges'!$D$11:$D$58, MATCH(0, IF(ISBLANK('Annex 2 EHV charges'!$D$11:$D$58),1, COUNTIF(A$4:$A37, 'Annex 2 EHV charges'!$D$11:$D$58)), 0)),"")</f>
        <v/>
      </c>
      <c r="B38" s="89" t="str">
        <f>IF($A38="","",VLOOKUP($A38,'Annex 2 EHV charges'!$D:$O,2,0))</f>
        <v/>
      </c>
      <c r="C38" s="90" t="str">
        <f>IF($A38="","",VLOOKUP($A38,'Annex 2 EHV charges'!$D:$O,3,0))</f>
        <v/>
      </c>
      <c r="D38" s="89" t="str">
        <f>IF($A38="","",VLOOKUP($A38,'Annex 2 EHV charges'!$D:$O,4,0))</f>
        <v/>
      </c>
      <c r="E38" s="91" t="str">
        <f>IFERROR(IF(VLOOKUP($A38,'Annex 2 EHV charges'!$D:$O,10,FALSE)=0,"",VLOOKUP($A38,'Annex 2 EHV charges'!$D:$O,10,FALSE)),"")</f>
        <v/>
      </c>
      <c r="F38" s="92" t="str">
        <f>IFERROR(IF(VLOOKUP($A38,'Annex 2 EHV charges'!$D:$O,11,FALSE)=0,"",VLOOKUP($A38,'Annex 2 EHV charges'!$D:$O,11,FALSE)),"")</f>
        <v/>
      </c>
      <c r="G38" s="93" t="str">
        <f>IFERROR(IF(VLOOKUP($A38,'Annex 2 EHV charges'!$D:$O,12,FALSE)=0,"",VLOOKUP($A38,'Annex 2 EHV charges'!$D:$O,12,FALSE)),"")</f>
        <v/>
      </c>
      <c r="H38" s="93" t="str">
        <f>IFERROR(IF(VLOOKUP($A38,'Annex 2 EHV charges'!$D:$P,13,FALSE)=0,"",VLOOKUP($A38,'Annex 2 EHV charges'!$D:$P,13,FALSE)),"")</f>
        <v/>
      </c>
    </row>
    <row r="39" spans="1:8" ht="12.75" customHeight="1">
      <c r="A39" s="90" t="str">
        <f t="array" ref="A39">IFERROR(INDEX('Annex 2 EHV charges'!$D$11:$D$58, MATCH(0, IF(ISBLANK('Annex 2 EHV charges'!$D$11:$D$58),1, COUNTIF(A$4:$A38, 'Annex 2 EHV charges'!$D$11:$D$58)), 0)),"")</f>
        <v/>
      </c>
      <c r="B39" s="89" t="str">
        <f>IF($A39="","",VLOOKUP($A39,'Annex 2 EHV charges'!$D:$O,2,0))</f>
        <v/>
      </c>
      <c r="C39" s="90" t="str">
        <f>IF($A39="","",VLOOKUP($A39,'Annex 2 EHV charges'!$D:$O,3,0))</f>
        <v/>
      </c>
      <c r="D39" s="89" t="str">
        <f>IF($A39="","",VLOOKUP($A39,'Annex 2 EHV charges'!$D:$O,4,0))</f>
        <v/>
      </c>
      <c r="E39" s="91" t="str">
        <f>IFERROR(IF(VLOOKUP($A39,'Annex 2 EHV charges'!$D:$O,10,FALSE)=0,"",VLOOKUP($A39,'Annex 2 EHV charges'!$D:$O,10,FALSE)),"")</f>
        <v/>
      </c>
      <c r="F39" s="92" t="str">
        <f>IFERROR(IF(VLOOKUP($A39,'Annex 2 EHV charges'!$D:$O,11,FALSE)=0,"",VLOOKUP($A39,'Annex 2 EHV charges'!$D:$O,11,FALSE)),"")</f>
        <v/>
      </c>
      <c r="G39" s="93" t="str">
        <f>IFERROR(IF(VLOOKUP($A39,'Annex 2 EHV charges'!$D:$O,12,FALSE)=0,"",VLOOKUP($A39,'Annex 2 EHV charges'!$D:$O,12,FALSE)),"")</f>
        <v/>
      </c>
      <c r="H39" s="93" t="str">
        <f>IFERROR(IF(VLOOKUP($A39,'Annex 2 EHV charges'!$D:$P,13,FALSE)=0,"",VLOOKUP($A39,'Annex 2 EHV charges'!$D:$P,13,FALSE)),"")</f>
        <v/>
      </c>
    </row>
    <row r="40" spans="1:8" ht="12.75" customHeight="1">
      <c r="A40" s="90" t="str">
        <f t="array" ref="A40">IFERROR(INDEX('Annex 2 EHV charges'!$D$11:$D$58, MATCH(0, IF(ISBLANK('Annex 2 EHV charges'!$D$11:$D$58),1, COUNTIF(A$4:$A39, 'Annex 2 EHV charges'!$D$11:$D$58)), 0)),"")</f>
        <v/>
      </c>
      <c r="B40" s="89" t="str">
        <f>IF($A40="","",VLOOKUP($A40,'Annex 2 EHV charges'!$D:$O,2,0))</f>
        <v/>
      </c>
      <c r="C40" s="90" t="str">
        <f>IF($A40="","",VLOOKUP($A40,'Annex 2 EHV charges'!$D:$O,3,0))</f>
        <v/>
      </c>
      <c r="D40" s="89" t="str">
        <f>IF($A40="","",VLOOKUP($A40,'Annex 2 EHV charges'!$D:$O,4,0))</f>
        <v/>
      </c>
      <c r="E40" s="91" t="str">
        <f>IFERROR(IF(VLOOKUP($A40,'Annex 2 EHV charges'!$D:$O,10,FALSE)=0,"",VLOOKUP($A40,'Annex 2 EHV charges'!$D:$O,10,FALSE)),"")</f>
        <v/>
      </c>
      <c r="F40" s="92" t="str">
        <f>IFERROR(IF(VLOOKUP($A40,'Annex 2 EHV charges'!$D:$O,11,FALSE)=0,"",VLOOKUP($A40,'Annex 2 EHV charges'!$D:$O,11,FALSE)),"")</f>
        <v/>
      </c>
      <c r="G40" s="93" t="str">
        <f>IFERROR(IF(VLOOKUP($A40,'Annex 2 EHV charges'!$D:$O,12,FALSE)=0,"",VLOOKUP($A40,'Annex 2 EHV charges'!$D:$O,12,FALSE)),"")</f>
        <v/>
      </c>
      <c r="H40" s="93" t="str">
        <f>IFERROR(IF(VLOOKUP($A40,'Annex 2 EHV charges'!$D:$P,13,FALSE)=0,"",VLOOKUP($A40,'Annex 2 EHV charges'!$D:$P,13,FALSE)),"")</f>
        <v/>
      </c>
    </row>
    <row r="41" spans="1:8" ht="12.75" customHeight="1">
      <c r="A41" s="90" t="str">
        <f t="array" ref="A41">IFERROR(INDEX('Annex 2 EHV charges'!$D$11:$D$58, MATCH(0, IF(ISBLANK('Annex 2 EHV charges'!$D$11:$D$58),1, COUNTIF(A$4:$A40, 'Annex 2 EHV charges'!$D$11:$D$58)), 0)),"")</f>
        <v/>
      </c>
      <c r="B41" s="89" t="str">
        <f>IF($A41="","",VLOOKUP($A41,'Annex 2 EHV charges'!$D:$O,2,0))</f>
        <v/>
      </c>
      <c r="C41" s="90" t="str">
        <f>IF($A41="","",VLOOKUP($A41,'Annex 2 EHV charges'!$D:$O,3,0))</f>
        <v/>
      </c>
      <c r="D41" s="89" t="str">
        <f>IF($A41="","",VLOOKUP($A41,'Annex 2 EHV charges'!$D:$O,4,0))</f>
        <v/>
      </c>
      <c r="E41" s="91" t="str">
        <f>IFERROR(IF(VLOOKUP($A41,'Annex 2 EHV charges'!$D:$O,10,FALSE)=0,"",VLOOKUP($A41,'Annex 2 EHV charges'!$D:$O,10,FALSE)),"")</f>
        <v/>
      </c>
      <c r="F41" s="92" t="str">
        <f>IFERROR(IF(VLOOKUP($A41,'Annex 2 EHV charges'!$D:$O,11,FALSE)=0,"",VLOOKUP($A41,'Annex 2 EHV charges'!$D:$O,11,FALSE)),"")</f>
        <v/>
      </c>
      <c r="G41" s="93" t="str">
        <f>IFERROR(IF(VLOOKUP($A41,'Annex 2 EHV charges'!$D:$O,12,FALSE)=0,"",VLOOKUP($A41,'Annex 2 EHV charges'!$D:$O,12,FALSE)),"")</f>
        <v/>
      </c>
      <c r="H41" s="93" t="str">
        <f>IFERROR(IF(VLOOKUP($A41,'Annex 2 EHV charges'!$D:$P,13,FALSE)=0,"",VLOOKUP($A41,'Annex 2 EHV charges'!$D:$P,13,FALSE)),"")</f>
        <v/>
      </c>
    </row>
    <row r="42" spans="1:8" ht="12.75" customHeight="1">
      <c r="A42" s="90" t="str">
        <f t="array" ref="A42">IFERROR(INDEX('Annex 2 EHV charges'!$D$11:$D$58, MATCH(0, IF(ISBLANK('Annex 2 EHV charges'!$D$11:$D$58),1, COUNTIF(A$4:$A41, 'Annex 2 EHV charges'!$D$11:$D$58)), 0)),"")</f>
        <v/>
      </c>
      <c r="B42" s="89" t="str">
        <f>IF($A42="","",VLOOKUP($A42,'Annex 2 EHV charges'!$D:$O,2,0))</f>
        <v/>
      </c>
      <c r="C42" s="90" t="str">
        <f>IF($A42="","",VLOOKUP($A42,'Annex 2 EHV charges'!$D:$O,3,0))</f>
        <v/>
      </c>
      <c r="D42" s="89" t="str">
        <f>IF($A42="","",VLOOKUP($A42,'Annex 2 EHV charges'!$D:$O,4,0))</f>
        <v/>
      </c>
      <c r="E42" s="91" t="str">
        <f>IFERROR(IF(VLOOKUP($A42,'Annex 2 EHV charges'!$D:$O,10,FALSE)=0,"",VLOOKUP($A42,'Annex 2 EHV charges'!$D:$O,10,FALSE)),"")</f>
        <v/>
      </c>
      <c r="F42" s="92" t="str">
        <f>IFERROR(IF(VLOOKUP($A42,'Annex 2 EHV charges'!$D:$O,11,FALSE)=0,"",VLOOKUP($A42,'Annex 2 EHV charges'!$D:$O,11,FALSE)),"")</f>
        <v/>
      </c>
      <c r="G42" s="93" t="str">
        <f>IFERROR(IF(VLOOKUP($A42,'Annex 2 EHV charges'!$D:$O,12,FALSE)=0,"",VLOOKUP($A42,'Annex 2 EHV charges'!$D:$O,12,FALSE)),"")</f>
        <v/>
      </c>
      <c r="H42" s="93" t="str">
        <f>IFERROR(IF(VLOOKUP($A42,'Annex 2 EHV charges'!$D:$P,13,FALSE)=0,"",VLOOKUP($A42,'Annex 2 EHV charges'!$D:$P,13,FALSE)),"")</f>
        <v/>
      </c>
    </row>
    <row r="43" spans="1:8" ht="12.75" customHeight="1">
      <c r="A43" s="90" t="str">
        <f t="array" ref="A43">IFERROR(INDEX('Annex 2 EHV charges'!$D$11:$D$58, MATCH(0, IF(ISBLANK('Annex 2 EHV charges'!$D$11:$D$58),1, COUNTIF(A$4:$A42, 'Annex 2 EHV charges'!$D$11:$D$58)), 0)),"")</f>
        <v/>
      </c>
      <c r="B43" s="89" t="str">
        <f>IF($A43="","",VLOOKUP($A43,'Annex 2 EHV charges'!$D:$O,2,0))</f>
        <v/>
      </c>
      <c r="C43" s="90" t="str">
        <f>IF($A43="","",VLOOKUP($A43,'Annex 2 EHV charges'!$D:$O,3,0))</f>
        <v/>
      </c>
      <c r="D43" s="89" t="str">
        <f>IF($A43="","",VLOOKUP($A43,'Annex 2 EHV charges'!$D:$O,4,0))</f>
        <v/>
      </c>
      <c r="E43" s="91" t="str">
        <f>IFERROR(IF(VLOOKUP($A43,'Annex 2 EHV charges'!$D:$O,10,FALSE)=0,"",VLOOKUP($A43,'Annex 2 EHV charges'!$D:$O,10,FALSE)),"")</f>
        <v/>
      </c>
      <c r="F43" s="92" t="str">
        <f>IFERROR(IF(VLOOKUP($A43,'Annex 2 EHV charges'!$D:$O,11,FALSE)=0,"",VLOOKUP($A43,'Annex 2 EHV charges'!$D:$O,11,FALSE)),"")</f>
        <v/>
      </c>
      <c r="G43" s="93" t="str">
        <f>IFERROR(IF(VLOOKUP($A43,'Annex 2 EHV charges'!$D:$O,12,FALSE)=0,"",VLOOKUP($A43,'Annex 2 EHV charges'!$D:$O,12,FALSE)),"")</f>
        <v/>
      </c>
      <c r="H43" s="93" t="str">
        <f>IFERROR(IF(VLOOKUP($A43,'Annex 2 EHV charges'!$D:$P,13,FALSE)=0,"",VLOOKUP($A43,'Annex 2 EHV charges'!$D:$P,13,FALSE)),"")</f>
        <v/>
      </c>
    </row>
    <row r="44" spans="1:8" ht="12.75" customHeight="1">
      <c r="A44" s="90" t="str">
        <f t="array" ref="A44">IFERROR(INDEX('Annex 2 EHV charges'!$D$11:$D$58, MATCH(0, IF(ISBLANK('Annex 2 EHV charges'!$D$11:$D$58),1, COUNTIF(A$4:$A43, 'Annex 2 EHV charges'!$D$11:$D$58)), 0)),"")</f>
        <v/>
      </c>
      <c r="B44" s="89" t="str">
        <f>IF($A44="","",VLOOKUP($A44,'Annex 2 EHV charges'!$D:$O,2,0))</f>
        <v/>
      </c>
      <c r="C44" s="90" t="str">
        <f>IF($A44="","",VLOOKUP($A44,'Annex 2 EHV charges'!$D:$O,3,0))</f>
        <v/>
      </c>
      <c r="D44" s="89" t="str">
        <f>IF($A44="","",VLOOKUP($A44,'Annex 2 EHV charges'!$D:$O,4,0))</f>
        <v/>
      </c>
      <c r="E44" s="91" t="str">
        <f>IFERROR(IF(VLOOKUP($A44,'Annex 2 EHV charges'!$D:$O,10,FALSE)=0,"",VLOOKUP($A44,'Annex 2 EHV charges'!$D:$O,10,FALSE)),"")</f>
        <v/>
      </c>
      <c r="F44" s="92" t="str">
        <f>IFERROR(IF(VLOOKUP($A44,'Annex 2 EHV charges'!$D:$O,11,FALSE)=0,"",VLOOKUP($A44,'Annex 2 EHV charges'!$D:$O,11,FALSE)),"")</f>
        <v/>
      </c>
      <c r="G44" s="93" t="str">
        <f>IFERROR(IF(VLOOKUP($A44,'Annex 2 EHV charges'!$D:$O,12,FALSE)=0,"",VLOOKUP($A44,'Annex 2 EHV charges'!$D:$O,12,FALSE)),"")</f>
        <v/>
      </c>
      <c r="H44" s="93" t="str">
        <f>IFERROR(IF(VLOOKUP($A44,'Annex 2 EHV charges'!$D:$P,13,FALSE)=0,"",VLOOKUP($A44,'Annex 2 EHV charges'!$D:$P,13,FALSE)),"")</f>
        <v/>
      </c>
    </row>
    <row r="45" spans="1:8" ht="12.75" customHeight="1">
      <c r="A45" s="90" t="str">
        <f t="array" ref="A45">IFERROR(INDEX('Annex 2 EHV charges'!$D$11:$D$58, MATCH(0, IF(ISBLANK('Annex 2 EHV charges'!$D$11:$D$58),1, COUNTIF(A$4:$A44, 'Annex 2 EHV charges'!$D$11:$D$58)), 0)),"")</f>
        <v/>
      </c>
      <c r="B45" s="89" t="str">
        <f>IF($A45="","",VLOOKUP($A45,'Annex 2 EHV charges'!$D:$O,2,0))</f>
        <v/>
      </c>
      <c r="C45" s="90" t="str">
        <f>IF($A45="","",VLOOKUP($A45,'Annex 2 EHV charges'!$D:$O,3,0))</f>
        <v/>
      </c>
      <c r="D45" s="89" t="str">
        <f>IF($A45="","",VLOOKUP($A45,'Annex 2 EHV charges'!$D:$O,4,0))</f>
        <v/>
      </c>
      <c r="E45" s="91" t="str">
        <f>IFERROR(IF(VLOOKUP($A45,'Annex 2 EHV charges'!$D:$O,10,FALSE)=0,"",VLOOKUP($A45,'Annex 2 EHV charges'!$D:$O,10,FALSE)),"")</f>
        <v/>
      </c>
      <c r="F45" s="92" t="str">
        <f>IFERROR(IF(VLOOKUP($A45,'Annex 2 EHV charges'!$D:$O,11,FALSE)=0,"",VLOOKUP($A45,'Annex 2 EHV charges'!$D:$O,11,FALSE)),"")</f>
        <v/>
      </c>
      <c r="G45" s="93" t="str">
        <f>IFERROR(IF(VLOOKUP($A45,'Annex 2 EHV charges'!$D:$O,12,FALSE)=0,"",VLOOKUP($A45,'Annex 2 EHV charges'!$D:$O,12,FALSE)),"")</f>
        <v/>
      </c>
      <c r="H45" s="93" t="str">
        <f>IFERROR(IF(VLOOKUP($A45,'Annex 2 EHV charges'!$D:$P,13,FALSE)=0,"",VLOOKUP($A45,'Annex 2 EHV charges'!$D:$P,13,FALSE)),"")</f>
        <v/>
      </c>
    </row>
    <row r="46" spans="1:8" ht="12.75" customHeight="1">
      <c r="A46" s="90" t="str">
        <f t="array" ref="A46">IFERROR(INDEX('Annex 2 EHV charges'!$D$11:$D$58, MATCH(0, IF(ISBLANK('Annex 2 EHV charges'!$D$11:$D$58),1, COUNTIF(A$4:$A45, 'Annex 2 EHV charges'!$D$11:$D$58)), 0)),"")</f>
        <v/>
      </c>
      <c r="B46" s="89" t="str">
        <f>IF($A46="","",VLOOKUP($A46,'Annex 2 EHV charges'!$D:$O,2,0))</f>
        <v/>
      </c>
      <c r="C46" s="90" t="str">
        <f>IF($A46="","",VLOOKUP($A46,'Annex 2 EHV charges'!$D:$O,3,0))</f>
        <v/>
      </c>
      <c r="D46" s="89" t="str">
        <f>IF($A46="","",VLOOKUP($A46,'Annex 2 EHV charges'!$D:$O,4,0))</f>
        <v/>
      </c>
      <c r="E46" s="91" t="str">
        <f>IFERROR(IF(VLOOKUP($A46,'Annex 2 EHV charges'!$D:$O,10,FALSE)=0,"",VLOOKUP($A46,'Annex 2 EHV charges'!$D:$O,10,FALSE)),"")</f>
        <v/>
      </c>
      <c r="F46" s="92" t="str">
        <f>IFERROR(IF(VLOOKUP($A46,'Annex 2 EHV charges'!$D:$O,11,FALSE)=0,"",VLOOKUP($A46,'Annex 2 EHV charges'!$D:$O,11,FALSE)),"")</f>
        <v/>
      </c>
      <c r="G46" s="93" t="str">
        <f>IFERROR(IF(VLOOKUP($A46,'Annex 2 EHV charges'!$D:$O,12,FALSE)=0,"",VLOOKUP($A46,'Annex 2 EHV charges'!$D:$O,12,FALSE)),"")</f>
        <v/>
      </c>
      <c r="H46" s="93" t="str">
        <f>IFERROR(IF(VLOOKUP($A46,'Annex 2 EHV charges'!$D:$P,13,FALSE)=0,"",VLOOKUP($A46,'Annex 2 EHV charges'!$D:$P,13,FALSE)),"")</f>
        <v/>
      </c>
    </row>
    <row r="47" spans="1:8" ht="12.75" customHeight="1">
      <c r="A47" s="90" t="str">
        <f t="array" ref="A47">IFERROR(INDEX('Annex 2 EHV charges'!$D$11:$D$58, MATCH(0, IF(ISBLANK('Annex 2 EHV charges'!$D$11:$D$58),1, COUNTIF(A$4:$A46, 'Annex 2 EHV charges'!$D$11:$D$58)), 0)),"")</f>
        <v/>
      </c>
      <c r="B47" s="89" t="str">
        <f>IF($A47="","",VLOOKUP($A47,'Annex 2 EHV charges'!$D:$O,2,0))</f>
        <v/>
      </c>
      <c r="C47" s="90" t="str">
        <f>IF($A47="","",VLOOKUP($A47,'Annex 2 EHV charges'!$D:$O,3,0))</f>
        <v/>
      </c>
      <c r="D47" s="89" t="str">
        <f>IF($A47="","",VLOOKUP($A47,'Annex 2 EHV charges'!$D:$O,4,0))</f>
        <v/>
      </c>
      <c r="E47" s="91" t="str">
        <f>IFERROR(IF(VLOOKUP($A47,'Annex 2 EHV charges'!$D:$O,10,FALSE)=0,"",VLOOKUP($A47,'Annex 2 EHV charges'!$D:$O,10,FALSE)),"")</f>
        <v/>
      </c>
      <c r="F47" s="92" t="str">
        <f>IFERROR(IF(VLOOKUP($A47,'Annex 2 EHV charges'!$D:$O,11,FALSE)=0,"",VLOOKUP($A47,'Annex 2 EHV charges'!$D:$O,11,FALSE)),"")</f>
        <v/>
      </c>
      <c r="G47" s="93" t="str">
        <f>IFERROR(IF(VLOOKUP($A47,'Annex 2 EHV charges'!$D:$O,12,FALSE)=0,"",VLOOKUP($A47,'Annex 2 EHV charges'!$D:$O,12,FALSE)),"")</f>
        <v/>
      </c>
      <c r="H47" s="93" t="str">
        <f>IFERROR(IF(VLOOKUP($A47,'Annex 2 EHV charges'!$D:$P,13,FALSE)=0,"",VLOOKUP($A47,'Annex 2 EHV charges'!$D:$P,13,FALSE)),"")</f>
        <v/>
      </c>
    </row>
    <row r="48" spans="1:8" ht="12.75" customHeight="1">
      <c r="A48" s="90" t="str">
        <f t="array" ref="A48">IFERROR(INDEX('Annex 2 EHV charges'!$D$11:$D$58, MATCH(0, IF(ISBLANK('Annex 2 EHV charges'!$D$11:$D$58),1, COUNTIF(A$4:$A47, 'Annex 2 EHV charges'!$D$11:$D$58)), 0)),"")</f>
        <v/>
      </c>
      <c r="B48" s="89" t="str">
        <f>IF($A48="","",VLOOKUP($A48,'Annex 2 EHV charges'!$D:$O,2,0))</f>
        <v/>
      </c>
      <c r="C48" s="90" t="str">
        <f>IF($A48="","",VLOOKUP($A48,'Annex 2 EHV charges'!$D:$O,3,0))</f>
        <v/>
      </c>
      <c r="D48" s="89" t="str">
        <f>IF($A48="","",VLOOKUP($A48,'Annex 2 EHV charges'!$D:$O,4,0))</f>
        <v/>
      </c>
      <c r="E48" s="91" t="str">
        <f>IFERROR(IF(VLOOKUP($A48,'Annex 2 EHV charges'!$D:$O,10,FALSE)=0,"",VLOOKUP($A48,'Annex 2 EHV charges'!$D:$O,10,FALSE)),"")</f>
        <v/>
      </c>
      <c r="F48" s="92" t="str">
        <f>IFERROR(IF(VLOOKUP($A48,'Annex 2 EHV charges'!$D:$O,11,FALSE)=0,"",VLOOKUP($A48,'Annex 2 EHV charges'!$D:$O,11,FALSE)),"")</f>
        <v/>
      </c>
      <c r="G48" s="93" t="str">
        <f>IFERROR(IF(VLOOKUP($A48,'Annex 2 EHV charges'!$D:$O,12,FALSE)=0,"",VLOOKUP($A48,'Annex 2 EHV charges'!$D:$O,12,FALSE)),"")</f>
        <v/>
      </c>
      <c r="H48" s="93" t="str">
        <f>IFERROR(IF(VLOOKUP($A48,'Annex 2 EHV charges'!$D:$P,13,FALSE)=0,"",VLOOKUP($A48,'Annex 2 EHV charges'!$D:$P,13,FALSE)),"")</f>
        <v/>
      </c>
    </row>
    <row r="49" spans="1:8" ht="12.75" customHeight="1">
      <c r="A49" s="90" t="str">
        <f t="array" ref="A49">IFERROR(INDEX('Annex 2 EHV charges'!$D$11:$D$58, MATCH(0, IF(ISBLANK('Annex 2 EHV charges'!$D$11:$D$58),1, COUNTIF(A$4:$A48, 'Annex 2 EHV charges'!$D$11:$D$58)), 0)),"")</f>
        <v/>
      </c>
      <c r="B49" s="89" t="str">
        <f>IF($A49="","",VLOOKUP($A49,'Annex 2 EHV charges'!$D:$O,2,0))</f>
        <v/>
      </c>
      <c r="C49" s="90" t="str">
        <f>IF($A49="","",VLOOKUP($A49,'Annex 2 EHV charges'!$D:$O,3,0))</f>
        <v/>
      </c>
      <c r="D49" s="89" t="str">
        <f>IF($A49="","",VLOOKUP($A49,'Annex 2 EHV charges'!$D:$O,4,0))</f>
        <v/>
      </c>
      <c r="E49" s="91" t="str">
        <f>IFERROR(IF(VLOOKUP($A49,'Annex 2 EHV charges'!$D:$O,10,FALSE)=0,"",VLOOKUP($A49,'Annex 2 EHV charges'!$D:$O,10,FALSE)),"")</f>
        <v/>
      </c>
      <c r="F49" s="92" t="str">
        <f>IFERROR(IF(VLOOKUP($A49,'Annex 2 EHV charges'!$D:$O,11,FALSE)=0,"",VLOOKUP($A49,'Annex 2 EHV charges'!$D:$O,11,FALSE)),"")</f>
        <v/>
      </c>
      <c r="G49" s="93" t="str">
        <f>IFERROR(IF(VLOOKUP($A49,'Annex 2 EHV charges'!$D:$O,12,FALSE)=0,"",VLOOKUP($A49,'Annex 2 EHV charges'!$D:$O,12,FALSE)),"")</f>
        <v/>
      </c>
      <c r="H49" s="93" t="str">
        <f>IFERROR(IF(VLOOKUP($A49,'Annex 2 EHV charges'!$D:$P,13,FALSE)=0,"",VLOOKUP($A49,'Annex 2 EHV charges'!$D:$P,13,FALSE)),"")</f>
        <v/>
      </c>
    </row>
    <row r="50" spans="1:8" ht="12.75" customHeight="1">
      <c r="A50" s="90" t="str">
        <f t="array" ref="A50">IFERROR(INDEX('Annex 2 EHV charges'!$D$11:$D$58, MATCH(0, IF(ISBLANK('Annex 2 EHV charges'!$D$11:$D$58),1, COUNTIF(A$4:$A49, 'Annex 2 EHV charges'!$D$11:$D$58)), 0)),"")</f>
        <v/>
      </c>
      <c r="B50" s="89" t="str">
        <f>IF($A50="","",VLOOKUP($A50,'Annex 2 EHV charges'!$D:$O,2,0))</f>
        <v/>
      </c>
      <c r="C50" s="90" t="str">
        <f>IF($A50="","",VLOOKUP($A50,'Annex 2 EHV charges'!$D:$O,3,0))</f>
        <v/>
      </c>
      <c r="D50" s="89" t="str">
        <f>IF($A50="","",VLOOKUP($A50,'Annex 2 EHV charges'!$D:$O,4,0))</f>
        <v/>
      </c>
      <c r="E50" s="91" t="str">
        <f>IFERROR(IF(VLOOKUP($A50,'Annex 2 EHV charges'!$D:$O,10,FALSE)=0,"",VLOOKUP($A50,'Annex 2 EHV charges'!$D:$O,10,FALSE)),"")</f>
        <v/>
      </c>
      <c r="F50" s="92" t="str">
        <f>IFERROR(IF(VLOOKUP($A50,'Annex 2 EHV charges'!$D:$O,11,FALSE)=0,"",VLOOKUP($A50,'Annex 2 EHV charges'!$D:$O,11,FALSE)),"")</f>
        <v/>
      </c>
      <c r="G50" s="93" t="str">
        <f>IFERROR(IF(VLOOKUP($A50,'Annex 2 EHV charges'!$D:$O,12,FALSE)=0,"",VLOOKUP($A50,'Annex 2 EHV charges'!$D:$O,12,FALSE)),"")</f>
        <v/>
      </c>
      <c r="H50" s="93" t="str">
        <f>IFERROR(IF(VLOOKUP($A50,'Annex 2 EHV charges'!$D:$P,13,FALSE)=0,"",VLOOKUP($A50,'Annex 2 EHV charges'!$D:$P,13,FALSE)),"")</f>
        <v/>
      </c>
    </row>
    <row r="51" spans="1:8" ht="12.75" customHeight="1">
      <c r="A51" s="90" t="str">
        <f t="array" ref="A51">IFERROR(INDEX('Annex 2 EHV charges'!$D$11:$D$58, MATCH(0, IF(ISBLANK('Annex 2 EHV charges'!$D$11:$D$58),1, COUNTIF(A$4:$A50, 'Annex 2 EHV charges'!$D$11:$D$58)), 0)),"")</f>
        <v/>
      </c>
      <c r="B51" s="89" t="str">
        <f>IF($A51="","",VLOOKUP($A51,'Annex 2 EHV charges'!$D:$O,2,0))</f>
        <v/>
      </c>
      <c r="C51" s="90" t="str">
        <f>IF($A51="","",VLOOKUP($A51,'Annex 2 EHV charges'!$D:$O,3,0))</f>
        <v/>
      </c>
      <c r="D51" s="89" t="str">
        <f>IF($A51="","",VLOOKUP($A51,'Annex 2 EHV charges'!$D:$O,4,0))</f>
        <v/>
      </c>
      <c r="E51" s="91" t="str">
        <f>IFERROR(IF(VLOOKUP($A51,'Annex 2 EHV charges'!$D:$O,10,FALSE)=0,"",VLOOKUP($A51,'Annex 2 EHV charges'!$D:$O,10,FALSE)),"")</f>
        <v/>
      </c>
      <c r="F51" s="92" t="str">
        <f>IFERROR(IF(VLOOKUP($A51,'Annex 2 EHV charges'!$D:$O,11,FALSE)=0,"",VLOOKUP($A51,'Annex 2 EHV charges'!$D:$O,11,FALSE)),"")</f>
        <v/>
      </c>
      <c r="G51" s="93" t="str">
        <f>IFERROR(IF(VLOOKUP($A51,'Annex 2 EHV charges'!$D:$O,12,FALSE)=0,"",VLOOKUP($A51,'Annex 2 EHV charges'!$D:$O,12,FALSE)),"")</f>
        <v/>
      </c>
      <c r="H51" s="93" t="str">
        <f>IFERROR(IF(VLOOKUP($A51,'Annex 2 EHV charges'!$D:$P,13,FALSE)=0,"",VLOOKUP($A51,'Annex 2 EHV charges'!$D:$P,13,FALSE)),"")</f>
        <v/>
      </c>
    </row>
    <row r="52" spans="1:8" ht="12.75" customHeight="1">
      <c r="A52" s="90" t="str">
        <f t="array" ref="A52">IFERROR(INDEX('Annex 2 EHV charges'!$D$11:$D$58, MATCH(0, IF(ISBLANK('Annex 2 EHV charges'!$D$11:$D$58),1, COUNTIF(A$4:$A51, 'Annex 2 EHV charges'!$D$11:$D$58)), 0)),"")</f>
        <v/>
      </c>
      <c r="B52" s="89" t="str">
        <f>IF($A52="","",VLOOKUP($A52,'Annex 2 EHV charges'!$D:$O,2,0))</f>
        <v/>
      </c>
      <c r="C52" s="90" t="str">
        <f>IF($A52="","",VLOOKUP($A52,'Annex 2 EHV charges'!$D:$O,3,0))</f>
        <v/>
      </c>
      <c r="D52" s="89" t="str">
        <f>IF($A52="","",VLOOKUP($A52,'Annex 2 EHV charges'!$D:$O,4,0))</f>
        <v/>
      </c>
      <c r="E52" s="91" t="str">
        <f>IFERROR(IF(VLOOKUP($A52,'Annex 2 EHV charges'!$D:$O,10,FALSE)=0,"",VLOOKUP($A52,'Annex 2 EHV charges'!$D:$O,10,FALSE)),"")</f>
        <v/>
      </c>
      <c r="F52" s="92" t="str">
        <f>IFERROR(IF(VLOOKUP($A52,'Annex 2 EHV charges'!$D:$O,11,FALSE)=0,"",VLOOKUP($A52,'Annex 2 EHV charges'!$D:$O,11,FALSE)),"")</f>
        <v/>
      </c>
      <c r="G52" s="93" t="str">
        <f>IFERROR(IF(VLOOKUP($A52,'Annex 2 EHV charges'!$D:$O,12,FALSE)=0,"",VLOOKUP($A52,'Annex 2 EHV charges'!$D:$O,12,FALSE)),"")</f>
        <v/>
      </c>
      <c r="H52" s="93" t="str">
        <f>IFERROR(IF(VLOOKUP($A52,'Annex 2 EHV charges'!$D:$P,13,FALSE)=0,"",VLOOKUP($A52,'Annex 2 EHV charges'!$D:$P,13,FALSE)),"")</f>
        <v/>
      </c>
    </row>
    <row r="53" spans="1:8" ht="12.75" customHeight="1">
      <c r="A53" s="90" t="str">
        <f t="array" ref="A53">IFERROR(INDEX('Annex 2 EHV charges'!$D$11:$D$58, MATCH(0, IF(ISBLANK('Annex 2 EHV charges'!$D$11:$D$58),1, COUNTIF(A$4:$A52, 'Annex 2 EHV charges'!$D$11:$D$58)), 0)),"")</f>
        <v/>
      </c>
      <c r="B53" s="89" t="str">
        <f>IF($A53="","",VLOOKUP($A53,'Annex 2 EHV charges'!$D:$O,2,0))</f>
        <v/>
      </c>
      <c r="C53" s="90" t="str">
        <f>IF($A53="","",VLOOKUP($A53,'Annex 2 EHV charges'!$D:$O,3,0))</f>
        <v/>
      </c>
      <c r="D53" s="89" t="str">
        <f>IF($A53="","",VLOOKUP($A53,'Annex 2 EHV charges'!$D:$O,4,0))</f>
        <v/>
      </c>
      <c r="E53" s="91" t="str">
        <f>IFERROR(IF(VLOOKUP($A53,'Annex 2 EHV charges'!$D:$O,10,FALSE)=0,"",VLOOKUP($A53,'Annex 2 EHV charges'!$D:$O,10,FALSE)),"")</f>
        <v/>
      </c>
      <c r="F53" s="92" t="str">
        <f>IFERROR(IF(VLOOKUP($A53,'Annex 2 EHV charges'!$D:$O,11,FALSE)=0,"",VLOOKUP($A53,'Annex 2 EHV charges'!$D:$O,11,FALSE)),"")</f>
        <v/>
      </c>
      <c r="G53" s="93" t="str">
        <f>IFERROR(IF(VLOOKUP($A53,'Annex 2 EHV charges'!$D:$O,12,FALSE)=0,"",VLOOKUP($A53,'Annex 2 EHV charges'!$D:$O,12,FALSE)),"")</f>
        <v/>
      </c>
      <c r="H53" s="93" t="str">
        <f>IFERROR(IF(VLOOKUP($A53,'Annex 2 EHV charges'!$D:$P,13,FALSE)=0,"",VLOOKUP($A53,'Annex 2 EHV charges'!$D:$P,13,FALSE)),"")</f>
        <v/>
      </c>
    </row>
    <row r="54" spans="1:8" ht="12.75" customHeight="1">
      <c r="A54" s="90" t="str">
        <f t="array" ref="A54">IFERROR(INDEX('Annex 2 EHV charges'!$D$11:$D$58, MATCH(0, IF(ISBLANK('Annex 2 EHV charges'!$D$11:$D$58),1, COUNTIF(A$4:$A53, 'Annex 2 EHV charges'!$D$11:$D$58)), 0)),"")</f>
        <v/>
      </c>
      <c r="B54" s="89" t="str">
        <f>IF($A54="","",VLOOKUP($A54,'Annex 2 EHV charges'!$D:$O,2,0))</f>
        <v/>
      </c>
      <c r="C54" s="90" t="str">
        <f>IF($A54="","",VLOOKUP($A54,'Annex 2 EHV charges'!$D:$O,3,0))</f>
        <v/>
      </c>
      <c r="D54" s="89" t="str">
        <f>IF($A54="","",VLOOKUP($A54,'Annex 2 EHV charges'!$D:$O,4,0))</f>
        <v/>
      </c>
      <c r="E54" s="91" t="str">
        <f>IFERROR(IF(VLOOKUP($A54,'Annex 2 EHV charges'!$D:$O,10,FALSE)=0,"",VLOOKUP($A54,'Annex 2 EHV charges'!$D:$O,10,FALSE)),"")</f>
        <v/>
      </c>
      <c r="F54" s="92" t="str">
        <f>IFERROR(IF(VLOOKUP($A54,'Annex 2 EHV charges'!$D:$O,11,FALSE)=0,"",VLOOKUP($A54,'Annex 2 EHV charges'!$D:$O,11,FALSE)),"")</f>
        <v/>
      </c>
      <c r="G54" s="93" t="str">
        <f>IFERROR(IF(VLOOKUP($A54,'Annex 2 EHV charges'!$D:$O,12,FALSE)=0,"",VLOOKUP($A54,'Annex 2 EHV charges'!$D:$O,12,FALSE)),"")</f>
        <v/>
      </c>
      <c r="H54" s="93" t="str">
        <f>IFERROR(IF(VLOOKUP($A54,'Annex 2 EHV charges'!$D:$P,13,FALSE)=0,"",VLOOKUP($A54,'Annex 2 EHV charges'!$D:$P,13,FALSE)),"")</f>
        <v/>
      </c>
    </row>
    <row r="55" spans="1:8" ht="12.75" customHeight="1">
      <c r="A55" s="90" t="str">
        <f t="array" ref="A55">IFERROR(INDEX('Annex 2 EHV charges'!$D$11:$D$58, MATCH(0, IF(ISBLANK('Annex 2 EHV charges'!$D$11:$D$58),1, COUNTIF(A$4:$A54, 'Annex 2 EHV charges'!$D$11:$D$58)), 0)),"")</f>
        <v/>
      </c>
      <c r="B55" s="89" t="str">
        <f>IF($A55="","",VLOOKUP($A55,'Annex 2 EHV charges'!$D:$O,2,0))</f>
        <v/>
      </c>
      <c r="C55" s="90" t="str">
        <f>IF($A55="","",VLOOKUP($A55,'Annex 2 EHV charges'!$D:$O,3,0))</f>
        <v/>
      </c>
      <c r="D55" s="89" t="str">
        <f>IF($A55="","",VLOOKUP($A55,'Annex 2 EHV charges'!$D:$O,4,0))</f>
        <v/>
      </c>
      <c r="E55" s="91" t="str">
        <f>IFERROR(IF(VLOOKUP($A55,'Annex 2 EHV charges'!$D:$O,10,FALSE)=0,"",VLOOKUP($A55,'Annex 2 EHV charges'!$D:$O,10,FALSE)),"")</f>
        <v/>
      </c>
      <c r="F55" s="92" t="str">
        <f>IFERROR(IF(VLOOKUP($A55,'Annex 2 EHV charges'!$D:$O,11,FALSE)=0,"",VLOOKUP($A55,'Annex 2 EHV charges'!$D:$O,11,FALSE)),"")</f>
        <v/>
      </c>
      <c r="G55" s="93" t="str">
        <f>IFERROR(IF(VLOOKUP($A55,'Annex 2 EHV charges'!$D:$O,12,FALSE)=0,"",VLOOKUP($A55,'Annex 2 EHV charges'!$D:$O,12,FALSE)),"")</f>
        <v/>
      </c>
      <c r="H55" s="93" t="str">
        <f>IFERROR(IF(VLOOKUP($A55,'Annex 2 EHV charges'!$D:$P,13,FALSE)=0,"",VLOOKUP($A55,'Annex 2 EHV charges'!$D:$P,13,FALSE)),"")</f>
        <v/>
      </c>
    </row>
    <row r="56" spans="1:8" ht="12.75" customHeight="1">
      <c r="A56" s="90" t="str">
        <f t="array" ref="A56">IFERROR(INDEX('Annex 2 EHV charges'!$D$11:$D$58, MATCH(0, IF(ISBLANK('Annex 2 EHV charges'!$D$11:$D$58),1, COUNTIF(A$4:$A55, 'Annex 2 EHV charges'!$D$11:$D$58)), 0)),"")</f>
        <v/>
      </c>
      <c r="B56" s="89" t="str">
        <f>IF($A56="","",VLOOKUP($A56,'Annex 2 EHV charges'!$D:$O,2,0))</f>
        <v/>
      </c>
      <c r="C56" s="90" t="str">
        <f>IF($A56="","",VLOOKUP($A56,'Annex 2 EHV charges'!$D:$O,3,0))</f>
        <v/>
      </c>
      <c r="D56" s="89" t="str">
        <f>IF($A56="","",VLOOKUP($A56,'Annex 2 EHV charges'!$D:$O,4,0))</f>
        <v/>
      </c>
      <c r="E56" s="91" t="str">
        <f>IFERROR(IF(VLOOKUP($A56,'Annex 2 EHV charges'!$D:$O,10,FALSE)=0,"",VLOOKUP($A56,'Annex 2 EHV charges'!$D:$O,10,FALSE)),"")</f>
        <v/>
      </c>
      <c r="F56" s="92" t="str">
        <f>IFERROR(IF(VLOOKUP($A56,'Annex 2 EHV charges'!$D:$O,11,FALSE)=0,"",VLOOKUP($A56,'Annex 2 EHV charges'!$D:$O,11,FALSE)),"")</f>
        <v/>
      </c>
      <c r="G56" s="93" t="str">
        <f>IFERROR(IF(VLOOKUP($A56,'Annex 2 EHV charges'!$D:$O,12,FALSE)=0,"",VLOOKUP($A56,'Annex 2 EHV charges'!$D:$O,12,FALSE)),"")</f>
        <v/>
      </c>
      <c r="H56" s="93" t="str">
        <f>IFERROR(IF(VLOOKUP($A56,'Annex 2 EHV charges'!$D:$P,13,FALSE)=0,"",VLOOKUP($A56,'Annex 2 EHV charges'!$D:$P,13,FALSE)),"")</f>
        <v/>
      </c>
    </row>
    <row r="57" spans="1:8" ht="12.75" customHeight="1">
      <c r="A57" s="90" t="str">
        <f t="array" ref="A57">IFERROR(INDEX('Annex 2 EHV charges'!$D$11:$D$58, MATCH(0, IF(ISBLANK('Annex 2 EHV charges'!$D$11:$D$58),1, COUNTIF(A$4:$A56, 'Annex 2 EHV charges'!$D$11:$D$58)), 0)),"")</f>
        <v/>
      </c>
      <c r="B57" s="89" t="str">
        <f>IF($A57="","",VLOOKUP($A57,'Annex 2 EHV charges'!$D:$O,2,0))</f>
        <v/>
      </c>
      <c r="C57" s="90" t="str">
        <f>IF($A57="","",VLOOKUP($A57,'Annex 2 EHV charges'!$D:$O,3,0))</f>
        <v/>
      </c>
      <c r="D57" s="89" t="str">
        <f>IF($A57="","",VLOOKUP($A57,'Annex 2 EHV charges'!$D:$O,4,0))</f>
        <v/>
      </c>
      <c r="E57" s="91" t="str">
        <f>IFERROR(IF(VLOOKUP($A57,'Annex 2 EHV charges'!$D:$O,10,FALSE)=0,"",VLOOKUP($A57,'Annex 2 EHV charges'!$D:$O,10,FALSE)),"")</f>
        <v/>
      </c>
      <c r="F57" s="92" t="str">
        <f>IFERROR(IF(VLOOKUP($A57,'Annex 2 EHV charges'!$D:$O,11,FALSE)=0,"",VLOOKUP($A57,'Annex 2 EHV charges'!$D:$O,11,FALSE)),"")</f>
        <v/>
      </c>
      <c r="G57" s="93" t="str">
        <f>IFERROR(IF(VLOOKUP($A57,'Annex 2 EHV charges'!$D:$O,12,FALSE)=0,"",VLOOKUP($A57,'Annex 2 EHV charges'!$D:$O,12,FALSE)),"")</f>
        <v/>
      </c>
      <c r="H57" s="93" t="str">
        <f>IFERROR(IF(VLOOKUP($A57,'Annex 2 EHV charges'!$D:$P,13,FALSE)=0,"",VLOOKUP($A57,'Annex 2 EHV charges'!$D:$P,13,FALSE)),"")</f>
        <v/>
      </c>
    </row>
    <row r="58" spans="1:8" ht="12.75" customHeight="1">
      <c r="A58" s="90" t="str">
        <f t="array" ref="A58">IFERROR(INDEX('Annex 2 EHV charges'!$D$11:$D$58, MATCH(0, IF(ISBLANK('Annex 2 EHV charges'!$D$11:$D$58),1, COUNTIF(A$4:$A57, 'Annex 2 EHV charges'!$D$11:$D$58)), 0)),"")</f>
        <v/>
      </c>
      <c r="B58" s="89" t="str">
        <f>IF($A58="","",VLOOKUP($A58,'Annex 2 EHV charges'!$D:$O,2,0))</f>
        <v/>
      </c>
      <c r="C58" s="90" t="str">
        <f>IF($A58="","",VLOOKUP($A58,'Annex 2 EHV charges'!$D:$O,3,0))</f>
        <v/>
      </c>
      <c r="D58" s="89" t="str">
        <f>IF($A58="","",VLOOKUP($A58,'Annex 2 EHV charges'!$D:$O,4,0))</f>
        <v/>
      </c>
      <c r="E58" s="91" t="str">
        <f>IFERROR(IF(VLOOKUP($A58,'Annex 2 EHV charges'!$D:$O,10,FALSE)=0,"",VLOOKUP($A58,'Annex 2 EHV charges'!$D:$O,10,FALSE)),"")</f>
        <v/>
      </c>
      <c r="F58" s="92" t="str">
        <f>IFERROR(IF(VLOOKUP($A58,'Annex 2 EHV charges'!$D:$O,11,FALSE)=0,"",VLOOKUP($A58,'Annex 2 EHV charges'!$D:$O,11,FALSE)),"")</f>
        <v/>
      </c>
      <c r="G58" s="93" t="str">
        <f>IFERROR(IF(VLOOKUP($A58,'Annex 2 EHV charges'!$D:$O,12,FALSE)=0,"",VLOOKUP($A58,'Annex 2 EHV charges'!$D:$O,12,FALSE)),"")</f>
        <v/>
      </c>
      <c r="H58" s="93" t="str">
        <f>IFERROR(IF(VLOOKUP($A58,'Annex 2 EHV charges'!$D:$P,13,FALSE)=0,"",VLOOKUP($A58,'Annex 2 EHV charges'!$D:$P,13,FALSE)),"")</f>
        <v/>
      </c>
    </row>
    <row r="59" spans="1:8" ht="12.75" customHeight="1">
      <c r="A59" s="90" t="str">
        <f t="array" ref="A59">IFERROR(INDEX('Annex 2 EHV charges'!$D$11:$D$58, MATCH(0, IF(ISBLANK('Annex 2 EHV charges'!$D$11:$D$58),1, COUNTIF(A$4:$A58, 'Annex 2 EHV charges'!$D$11:$D$58)), 0)),"")</f>
        <v/>
      </c>
      <c r="B59" s="89" t="str">
        <f>IF($A59="","",VLOOKUP($A59,'Annex 2 EHV charges'!$D:$O,2,0))</f>
        <v/>
      </c>
      <c r="C59" s="90" t="str">
        <f>IF($A59="","",VLOOKUP($A59,'Annex 2 EHV charges'!$D:$O,3,0))</f>
        <v/>
      </c>
      <c r="D59" s="89" t="str">
        <f>IF($A59="","",VLOOKUP($A59,'Annex 2 EHV charges'!$D:$O,4,0))</f>
        <v/>
      </c>
      <c r="E59" s="91" t="str">
        <f>IFERROR(IF(VLOOKUP($A59,'Annex 2 EHV charges'!$D:$O,10,FALSE)=0,"",VLOOKUP($A59,'Annex 2 EHV charges'!$D:$O,10,FALSE)),"")</f>
        <v/>
      </c>
      <c r="F59" s="92" t="str">
        <f>IFERROR(IF(VLOOKUP($A59,'Annex 2 EHV charges'!$D:$O,11,FALSE)=0,"",VLOOKUP($A59,'Annex 2 EHV charges'!$D:$O,11,FALSE)),"")</f>
        <v/>
      </c>
      <c r="G59" s="93" t="str">
        <f>IFERROR(IF(VLOOKUP($A59,'Annex 2 EHV charges'!$D:$O,12,FALSE)=0,"",VLOOKUP($A59,'Annex 2 EHV charges'!$D:$O,12,FALSE)),"")</f>
        <v/>
      </c>
      <c r="H59" s="93" t="str">
        <f>IFERROR(IF(VLOOKUP($A59,'Annex 2 EHV charges'!$D:$P,13,FALSE)=0,"",VLOOKUP($A59,'Annex 2 EHV charges'!$D:$P,13,FALSE)),"")</f>
        <v/>
      </c>
    </row>
    <row r="60" spans="1:8" ht="12.75" customHeight="1">
      <c r="A60" s="90" t="str">
        <f t="array" ref="A60">IFERROR(INDEX('Annex 2 EHV charges'!$D$11:$D$58, MATCH(0, IF(ISBLANK('Annex 2 EHV charges'!$D$11:$D$58),1, COUNTIF(A$4:$A59, 'Annex 2 EHV charges'!$D$11:$D$58)), 0)),"")</f>
        <v/>
      </c>
      <c r="B60" s="89" t="str">
        <f>IF($A60="","",VLOOKUP($A60,'Annex 2 EHV charges'!$D:$O,2,0))</f>
        <v/>
      </c>
      <c r="C60" s="90" t="str">
        <f>IF($A60="","",VLOOKUP($A60,'Annex 2 EHV charges'!$D:$O,3,0))</f>
        <v/>
      </c>
      <c r="D60" s="89" t="str">
        <f>IF($A60="","",VLOOKUP($A60,'Annex 2 EHV charges'!$D:$O,4,0))</f>
        <v/>
      </c>
      <c r="E60" s="91" t="str">
        <f>IFERROR(IF(VLOOKUP($A60,'Annex 2 EHV charges'!$D:$O,10,FALSE)=0,"",VLOOKUP($A60,'Annex 2 EHV charges'!$D:$O,10,FALSE)),"")</f>
        <v/>
      </c>
      <c r="F60" s="92" t="str">
        <f>IFERROR(IF(VLOOKUP($A60,'Annex 2 EHV charges'!$D:$O,11,FALSE)=0,"",VLOOKUP($A60,'Annex 2 EHV charges'!$D:$O,11,FALSE)),"")</f>
        <v/>
      </c>
      <c r="G60" s="93" t="str">
        <f>IFERROR(IF(VLOOKUP($A60,'Annex 2 EHV charges'!$D:$O,12,FALSE)=0,"",VLOOKUP($A60,'Annex 2 EHV charges'!$D:$O,12,FALSE)),"")</f>
        <v/>
      </c>
      <c r="H60" s="93" t="str">
        <f>IFERROR(IF(VLOOKUP($A60,'Annex 2 EHV charges'!$D:$P,13,FALSE)=0,"",VLOOKUP($A60,'Annex 2 EHV charges'!$D:$P,13,FALSE)),"")</f>
        <v/>
      </c>
    </row>
    <row r="61" spans="1:8" ht="12.75" customHeight="1">
      <c r="A61" s="90" t="str">
        <f t="array" ref="A61">IFERROR(INDEX('Annex 2 EHV charges'!$D$11:$D$58, MATCH(0, IF(ISBLANK('Annex 2 EHV charges'!$D$11:$D$58),1, COUNTIF(A$4:$A60, 'Annex 2 EHV charges'!$D$11:$D$58)), 0)),"")</f>
        <v/>
      </c>
      <c r="B61" s="89" t="str">
        <f>IF($A61="","",VLOOKUP($A61,'Annex 2 EHV charges'!$D:$O,2,0))</f>
        <v/>
      </c>
      <c r="C61" s="90" t="str">
        <f>IF($A61="","",VLOOKUP($A61,'Annex 2 EHV charges'!$D:$O,3,0))</f>
        <v/>
      </c>
      <c r="D61" s="89" t="str">
        <f>IF($A61="","",VLOOKUP($A61,'Annex 2 EHV charges'!$D:$O,4,0))</f>
        <v/>
      </c>
      <c r="E61" s="91" t="str">
        <f>IFERROR(IF(VLOOKUP($A61,'Annex 2 EHV charges'!$D:$O,10,FALSE)=0,"",VLOOKUP($A61,'Annex 2 EHV charges'!$D:$O,10,FALSE)),"")</f>
        <v/>
      </c>
      <c r="F61" s="92" t="str">
        <f>IFERROR(IF(VLOOKUP($A61,'Annex 2 EHV charges'!$D:$O,11,FALSE)=0,"",VLOOKUP($A61,'Annex 2 EHV charges'!$D:$O,11,FALSE)),"")</f>
        <v/>
      </c>
      <c r="G61" s="93" t="str">
        <f>IFERROR(IF(VLOOKUP($A61,'Annex 2 EHV charges'!$D:$O,12,FALSE)=0,"",VLOOKUP($A61,'Annex 2 EHV charges'!$D:$O,12,FALSE)),"")</f>
        <v/>
      </c>
      <c r="H61" s="93" t="str">
        <f>IFERROR(IF(VLOOKUP($A61,'Annex 2 EHV charges'!$D:$P,13,FALSE)=0,"",VLOOKUP($A61,'Annex 2 EHV charges'!$D:$P,13,FALSE)),"")</f>
        <v/>
      </c>
    </row>
    <row r="62" spans="1:8" ht="12.75" customHeight="1">
      <c r="A62" s="90" t="str">
        <f t="array" ref="A62">IFERROR(INDEX('Annex 2 EHV charges'!$D$11:$D$58, MATCH(0, IF(ISBLANK('Annex 2 EHV charges'!$D$11:$D$58),1, COUNTIF(A$4:$A61, 'Annex 2 EHV charges'!$D$11:$D$58)), 0)),"")</f>
        <v/>
      </c>
      <c r="B62" s="89" t="str">
        <f>IF($A62="","",VLOOKUP($A62,'Annex 2 EHV charges'!$D:$O,2,0))</f>
        <v/>
      </c>
      <c r="C62" s="90" t="str">
        <f>IF($A62="","",VLOOKUP($A62,'Annex 2 EHV charges'!$D:$O,3,0))</f>
        <v/>
      </c>
      <c r="D62" s="89" t="str">
        <f>IF($A62="","",VLOOKUP($A62,'Annex 2 EHV charges'!$D:$O,4,0))</f>
        <v/>
      </c>
      <c r="E62" s="91" t="str">
        <f>IFERROR(IF(VLOOKUP($A62,'Annex 2 EHV charges'!$D:$O,10,FALSE)=0,"",VLOOKUP($A62,'Annex 2 EHV charges'!$D:$O,10,FALSE)),"")</f>
        <v/>
      </c>
      <c r="F62" s="92" t="str">
        <f>IFERROR(IF(VLOOKUP($A62,'Annex 2 EHV charges'!$D:$O,11,FALSE)=0,"",VLOOKUP($A62,'Annex 2 EHV charges'!$D:$O,11,FALSE)),"")</f>
        <v/>
      </c>
      <c r="G62" s="93" t="str">
        <f>IFERROR(IF(VLOOKUP($A62,'Annex 2 EHV charges'!$D:$O,12,FALSE)=0,"",VLOOKUP($A62,'Annex 2 EHV charges'!$D:$O,12,FALSE)),"")</f>
        <v/>
      </c>
      <c r="H62" s="93" t="str">
        <f>IFERROR(IF(VLOOKUP($A62,'Annex 2 EHV charges'!$D:$P,13,FALSE)=0,"",VLOOKUP($A62,'Annex 2 EHV charges'!$D:$P,13,FALSE)),"")</f>
        <v/>
      </c>
    </row>
    <row r="63" spans="1:8" ht="12.75" customHeight="1">
      <c r="A63" s="90" t="str">
        <f t="array" ref="A63">IFERROR(INDEX('Annex 2 EHV charges'!$D$11:$D$58, MATCH(0, IF(ISBLANK('Annex 2 EHV charges'!$D$11:$D$58),1, COUNTIF(A$4:$A62, 'Annex 2 EHV charges'!$D$11:$D$58)), 0)),"")</f>
        <v/>
      </c>
      <c r="B63" s="89" t="str">
        <f>IF($A63="","",VLOOKUP($A63,'Annex 2 EHV charges'!$D:$O,2,0))</f>
        <v/>
      </c>
      <c r="C63" s="90" t="str">
        <f>IF($A63="","",VLOOKUP($A63,'Annex 2 EHV charges'!$D:$O,3,0))</f>
        <v/>
      </c>
      <c r="D63" s="89" t="str">
        <f>IF($A63="","",VLOOKUP($A63,'Annex 2 EHV charges'!$D:$O,4,0))</f>
        <v/>
      </c>
      <c r="E63" s="91" t="str">
        <f>IFERROR(IF(VLOOKUP($A63,'Annex 2 EHV charges'!$D:$O,10,FALSE)=0,"",VLOOKUP($A63,'Annex 2 EHV charges'!$D:$O,10,FALSE)),"")</f>
        <v/>
      </c>
      <c r="F63" s="92" t="str">
        <f>IFERROR(IF(VLOOKUP($A63,'Annex 2 EHV charges'!$D:$O,11,FALSE)=0,"",VLOOKUP($A63,'Annex 2 EHV charges'!$D:$O,11,FALSE)),"")</f>
        <v/>
      </c>
      <c r="G63" s="93" t="str">
        <f>IFERROR(IF(VLOOKUP($A63,'Annex 2 EHV charges'!$D:$O,12,FALSE)=0,"",VLOOKUP($A63,'Annex 2 EHV charges'!$D:$O,12,FALSE)),"")</f>
        <v/>
      </c>
      <c r="H63" s="93" t="str">
        <f>IFERROR(IF(VLOOKUP($A63,'Annex 2 EHV charges'!$D:$P,13,FALSE)=0,"",VLOOKUP($A63,'Annex 2 EHV charges'!$D:$P,13,FALSE)),"")</f>
        <v/>
      </c>
    </row>
    <row r="64" spans="1:8" ht="12.75" customHeight="1">
      <c r="A64" s="90" t="str">
        <f t="array" ref="A64">IFERROR(INDEX('Annex 2 EHV charges'!$D$11:$D$58, MATCH(0, IF(ISBLANK('Annex 2 EHV charges'!$D$11:$D$58),1, COUNTIF(A$4:$A63, 'Annex 2 EHV charges'!$D$11:$D$58)), 0)),"")</f>
        <v/>
      </c>
      <c r="B64" s="89" t="str">
        <f>IF($A64="","",VLOOKUP($A64,'Annex 2 EHV charges'!$D:$O,2,0))</f>
        <v/>
      </c>
      <c r="C64" s="90" t="str">
        <f>IF($A64="","",VLOOKUP($A64,'Annex 2 EHV charges'!$D:$O,3,0))</f>
        <v/>
      </c>
      <c r="D64" s="89" t="str">
        <f>IF($A64="","",VLOOKUP($A64,'Annex 2 EHV charges'!$D:$O,4,0))</f>
        <v/>
      </c>
      <c r="E64" s="91" t="str">
        <f>IFERROR(IF(VLOOKUP($A64,'Annex 2 EHV charges'!$D:$O,10,FALSE)=0,"",VLOOKUP($A64,'Annex 2 EHV charges'!$D:$O,10,FALSE)),"")</f>
        <v/>
      </c>
      <c r="F64" s="92" t="str">
        <f>IFERROR(IF(VLOOKUP($A64,'Annex 2 EHV charges'!$D:$O,11,FALSE)=0,"",VLOOKUP($A64,'Annex 2 EHV charges'!$D:$O,11,FALSE)),"")</f>
        <v/>
      </c>
      <c r="G64" s="93" t="str">
        <f>IFERROR(IF(VLOOKUP($A64,'Annex 2 EHV charges'!$D:$O,12,FALSE)=0,"",VLOOKUP($A64,'Annex 2 EHV charges'!$D:$O,12,FALSE)),"")</f>
        <v/>
      </c>
      <c r="H64" s="93" t="str">
        <f>IFERROR(IF(VLOOKUP($A64,'Annex 2 EHV charges'!$D:$P,13,FALSE)=0,"",VLOOKUP($A64,'Annex 2 EHV charges'!$D:$P,13,FALSE)),"")</f>
        <v/>
      </c>
    </row>
    <row r="65" spans="1:8" ht="12.75" customHeight="1">
      <c r="A65" s="90" t="str">
        <f t="array" ref="A65">IFERROR(INDEX('Annex 2 EHV charges'!$D$11:$D$58, MATCH(0, IF(ISBLANK('Annex 2 EHV charges'!$D$11:$D$58),1, COUNTIF(A$4:$A64, 'Annex 2 EHV charges'!$D$11:$D$58)), 0)),"")</f>
        <v/>
      </c>
      <c r="B65" s="89" t="str">
        <f>IF($A65="","",VLOOKUP($A65,'Annex 2 EHV charges'!$D:$O,2,0))</f>
        <v/>
      </c>
      <c r="C65" s="90" t="str">
        <f>IF($A65="","",VLOOKUP($A65,'Annex 2 EHV charges'!$D:$O,3,0))</f>
        <v/>
      </c>
      <c r="D65" s="89" t="str">
        <f>IF($A65="","",VLOOKUP($A65,'Annex 2 EHV charges'!$D:$O,4,0))</f>
        <v/>
      </c>
      <c r="E65" s="91" t="str">
        <f>IFERROR(IF(VLOOKUP($A65,'Annex 2 EHV charges'!$D:$O,10,FALSE)=0,"",VLOOKUP($A65,'Annex 2 EHV charges'!$D:$O,10,FALSE)),"")</f>
        <v/>
      </c>
      <c r="F65" s="92" t="str">
        <f>IFERROR(IF(VLOOKUP($A65,'Annex 2 EHV charges'!$D:$O,11,FALSE)=0,"",VLOOKUP($A65,'Annex 2 EHV charges'!$D:$O,11,FALSE)),"")</f>
        <v/>
      </c>
      <c r="G65" s="93" t="str">
        <f>IFERROR(IF(VLOOKUP($A65,'Annex 2 EHV charges'!$D:$O,12,FALSE)=0,"",VLOOKUP($A65,'Annex 2 EHV charges'!$D:$O,12,FALSE)),"")</f>
        <v/>
      </c>
      <c r="H65" s="93" t="str">
        <f>IFERROR(IF(VLOOKUP($A65,'Annex 2 EHV charges'!$D:$P,13,FALSE)=0,"",VLOOKUP($A65,'Annex 2 EHV charges'!$D:$P,13,FALSE)),"")</f>
        <v/>
      </c>
    </row>
    <row r="66" spans="1:8" ht="12.75" customHeight="1">
      <c r="A66" s="90" t="str">
        <f t="array" ref="A66">IFERROR(INDEX('Annex 2 EHV charges'!$D$11:$D$58, MATCH(0, IF(ISBLANK('Annex 2 EHV charges'!$D$11:$D$58),1, COUNTIF(A$4:$A65, 'Annex 2 EHV charges'!$D$11:$D$58)), 0)),"")</f>
        <v/>
      </c>
      <c r="B66" s="89" t="str">
        <f>IF($A66="","",VLOOKUP($A66,'Annex 2 EHV charges'!$D:$O,2,0))</f>
        <v/>
      </c>
      <c r="C66" s="90" t="str">
        <f>IF($A66="","",VLOOKUP($A66,'Annex 2 EHV charges'!$D:$O,3,0))</f>
        <v/>
      </c>
      <c r="D66" s="89" t="str">
        <f>IF($A66="","",VLOOKUP($A66,'Annex 2 EHV charges'!$D:$O,4,0))</f>
        <v/>
      </c>
      <c r="E66" s="91" t="str">
        <f>IFERROR(IF(VLOOKUP($A66,'Annex 2 EHV charges'!$D:$O,10,FALSE)=0,"",VLOOKUP($A66,'Annex 2 EHV charges'!$D:$O,10,FALSE)),"")</f>
        <v/>
      </c>
      <c r="F66" s="92" t="str">
        <f>IFERROR(IF(VLOOKUP($A66,'Annex 2 EHV charges'!$D:$O,11,FALSE)=0,"",VLOOKUP($A66,'Annex 2 EHV charges'!$D:$O,11,FALSE)),"")</f>
        <v/>
      </c>
      <c r="G66" s="93" t="str">
        <f>IFERROR(IF(VLOOKUP($A66,'Annex 2 EHV charges'!$D:$O,12,FALSE)=0,"",VLOOKUP($A66,'Annex 2 EHV charges'!$D:$O,12,FALSE)),"")</f>
        <v/>
      </c>
      <c r="H66" s="93" t="str">
        <f>IFERROR(IF(VLOOKUP($A66,'Annex 2 EHV charges'!$D:$P,13,FALSE)=0,"",VLOOKUP($A66,'Annex 2 EHV charges'!$D:$P,13,FALSE)),"")</f>
        <v/>
      </c>
    </row>
    <row r="67" spans="1:8" ht="12.75" customHeight="1">
      <c r="A67" s="90" t="str">
        <f t="array" ref="A67">IFERROR(INDEX('Annex 2 EHV charges'!$D$11:$D$58, MATCH(0, IF(ISBLANK('Annex 2 EHV charges'!$D$11:$D$58),1, COUNTIF(A$4:$A66, 'Annex 2 EHV charges'!$D$11:$D$58)), 0)),"")</f>
        <v/>
      </c>
      <c r="B67" s="89" t="str">
        <f>IF($A67="","",VLOOKUP($A67,'Annex 2 EHV charges'!$D:$O,2,0))</f>
        <v/>
      </c>
      <c r="C67" s="90" t="str">
        <f>IF($A67="","",VLOOKUP($A67,'Annex 2 EHV charges'!$D:$O,3,0))</f>
        <v/>
      </c>
      <c r="D67" s="89" t="str">
        <f>IF($A67="","",VLOOKUP($A67,'Annex 2 EHV charges'!$D:$O,4,0))</f>
        <v/>
      </c>
      <c r="E67" s="91" t="str">
        <f>IFERROR(IF(VLOOKUP($A67,'Annex 2 EHV charges'!$D:$O,10,FALSE)=0,"",VLOOKUP($A67,'Annex 2 EHV charges'!$D:$O,10,FALSE)),"")</f>
        <v/>
      </c>
      <c r="F67" s="92" t="str">
        <f>IFERROR(IF(VLOOKUP($A67,'Annex 2 EHV charges'!$D:$O,11,FALSE)=0,"",VLOOKUP($A67,'Annex 2 EHV charges'!$D:$O,11,FALSE)),"")</f>
        <v/>
      </c>
      <c r="G67" s="93" t="str">
        <f>IFERROR(IF(VLOOKUP($A67,'Annex 2 EHV charges'!$D:$O,12,FALSE)=0,"",VLOOKUP($A67,'Annex 2 EHV charges'!$D:$O,12,FALSE)),"")</f>
        <v/>
      </c>
      <c r="H67" s="93" t="str">
        <f>IFERROR(IF(VLOOKUP($A67,'Annex 2 EHV charges'!$D:$P,13,FALSE)=0,"",VLOOKUP($A67,'Annex 2 EHV charges'!$D:$P,13,FALSE)),"")</f>
        <v/>
      </c>
    </row>
    <row r="68" spans="1:8" ht="12.75" customHeight="1">
      <c r="A68" s="90" t="str">
        <f t="array" ref="A68">IFERROR(INDEX('Annex 2 EHV charges'!$D$11:$D$58, MATCH(0, IF(ISBLANK('Annex 2 EHV charges'!$D$11:$D$58),1, COUNTIF(A$4:$A67, 'Annex 2 EHV charges'!$D$11:$D$58)), 0)),"")</f>
        <v/>
      </c>
      <c r="B68" s="89" t="str">
        <f>IF($A68="","",VLOOKUP($A68,'Annex 2 EHV charges'!$D:$O,2,0))</f>
        <v/>
      </c>
      <c r="C68" s="90" t="str">
        <f>IF($A68="","",VLOOKUP($A68,'Annex 2 EHV charges'!$D:$O,3,0))</f>
        <v/>
      </c>
      <c r="D68" s="89" t="str">
        <f>IF($A68="","",VLOOKUP($A68,'Annex 2 EHV charges'!$D:$O,4,0))</f>
        <v/>
      </c>
      <c r="E68" s="91" t="str">
        <f>IFERROR(IF(VLOOKUP($A68,'Annex 2 EHV charges'!$D:$O,10,FALSE)=0,"",VLOOKUP($A68,'Annex 2 EHV charges'!$D:$O,10,FALSE)),"")</f>
        <v/>
      </c>
      <c r="F68" s="92" t="str">
        <f>IFERROR(IF(VLOOKUP($A68,'Annex 2 EHV charges'!$D:$O,11,FALSE)=0,"",VLOOKUP($A68,'Annex 2 EHV charges'!$D:$O,11,FALSE)),"")</f>
        <v/>
      </c>
      <c r="G68" s="93" t="str">
        <f>IFERROR(IF(VLOOKUP($A68,'Annex 2 EHV charges'!$D:$O,12,FALSE)=0,"",VLOOKUP($A68,'Annex 2 EHV charges'!$D:$O,12,FALSE)),"")</f>
        <v/>
      </c>
      <c r="H68" s="93" t="str">
        <f>IFERROR(IF(VLOOKUP($A68,'Annex 2 EHV charges'!$D:$P,13,FALSE)=0,"",VLOOKUP($A68,'Annex 2 EHV charges'!$D:$P,13,FALSE)),"")</f>
        <v/>
      </c>
    </row>
    <row r="69" spans="1:8" ht="12.75" customHeight="1">
      <c r="A69" s="90" t="str">
        <f t="array" ref="A69">IFERROR(INDEX('Annex 2 EHV charges'!$D$11:$D$58, MATCH(0, IF(ISBLANK('Annex 2 EHV charges'!$D$11:$D$58),1, COUNTIF(A$4:$A68, 'Annex 2 EHV charges'!$D$11:$D$58)), 0)),"")</f>
        <v/>
      </c>
      <c r="B69" s="89" t="str">
        <f>IF($A69="","",VLOOKUP($A69,'Annex 2 EHV charges'!$D:$O,2,0))</f>
        <v/>
      </c>
      <c r="C69" s="90" t="str">
        <f>IF($A69="","",VLOOKUP($A69,'Annex 2 EHV charges'!$D:$O,3,0))</f>
        <v/>
      </c>
      <c r="D69" s="89" t="str">
        <f>IF($A69="","",VLOOKUP($A69,'Annex 2 EHV charges'!$D:$O,4,0))</f>
        <v/>
      </c>
      <c r="E69" s="91" t="str">
        <f>IFERROR(IF(VLOOKUP($A69,'Annex 2 EHV charges'!$D:$O,10,FALSE)=0,"",VLOOKUP($A69,'Annex 2 EHV charges'!$D:$O,10,FALSE)),"")</f>
        <v/>
      </c>
      <c r="F69" s="92" t="str">
        <f>IFERROR(IF(VLOOKUP($A69,'Annex 2 EHV charges'!$D:$O,11,FALSE)=0,"",VLOOKUP($A69,'Annex 2 EHV charges'!$D:$O,11,FALSE)),"")</f>
        <v/>
      </c>
      <c r="G69" s="93" t="str">
        <f>IFERROR(IF(VLOOKUP($A69,'Annex 2 EHV charges'!$D:$O,12,FALSE)=0,"",VLOOKUP($A69,'Annex 2 EHV charges'!$D:$O,12,FALSE)),"")</f>
        <v/>
      </c>
      <c r="H69" s="93" t="str">
        <f>IFERROR(IF(VLOOKUP($A69,'Annex 2 EHV charges'!$D:$P,13,FALSE)=0,"",VLOOKUP($A69,'Annex 2 EHV charges'!$D:$P,13,FALSE)),"")</f>
        <v/>
      </c>
    </row>
    <row r="70" spans="1:8" ht="12.75" customHeight="1">
      <c r="A70" s="90" t="str">
        <f t="array" ref="A70">IFERROR(INDEX('Annex 2 EHV charges'!$D$11:$D$58, MATCH(0, IF(ISBLANK('Annex 2 EHV charges'!$D$11:$D$58),1, COUNTIF(A$4:$A69, 'Annex 2 EHV charges'!$D$11:$D$58)), 0)),"")</f>
        <v/>
      </c>
      <c r="B70" s="89" t="str">
        <f>IF($A70="","",VLOOKUP($A70,'Annex 2 EHV charges'!$D:$O,2,0))</f>
        <v/>
      </c>
      <c r="C70" s="90" t="str">
        <f>IF($A70="","",VLOOKUP($A70,'Annex 2 EHV charges'!$D:$O,3,0))</f>
        <v/>
      </c>
      <c r="D70" s="89" t="str">
        <f>IF($A70="","",VLOOKUP($A70,'Annex 2 EHV charges'!$D:$O,4,0))</f>
        <v/>
      </c>
      <c r="E70" s="91" t="str">
        <f>IFERROR(IF(VLOOKUP($A70,'Annex 2 EHV charges'!$D:$O,10,FALSE)=0,"",VLOOKUP($A70,'Annex 2 EHV charges'!$D:$O,10,FALSE)),"")</f>
        <v/>
      </c>
      <c r="F70" s="92" t="str">
        <f>IFERROR(IF(VLOOKUP($A70,'Annex 2 EHV charges'!$D:$O,11,FALSE)=0,"",VLOOKUP($A70,'Annex 2 EHV charges'!$D:$O,11,FALSE)),"")</f>
        <v/>
      </c>
      <c r="G70" s="93" t="str">
        <f>IFERROR(IF(VLOOKUP($A70,'Annex 2 EHV charges'!$D:$O,12,FALSE)=0,"",VLOOKUP($A70,'Annex 2 EHV charges'!$D:$O,12,FALSE)),"")</f>
        <v/>
      </c>
      <c r="H70" s="93" t="str">
        <f>IFERROR(IF(VLOOKUP($A70,'Annex 2 EHV charges'!$D:$P,13,FALSE)=0,"",VLOOKUP($A70,'Annex 2 EHV charges'!$D:$P,13,FALSE)),"")</f>
        <v/>
      </c>
    </row>
    <row r="71" spans="1:8" ht="12.75" customHeight="1">
      <c r="A71" s="90" t="str">
        <f t="array" ref="A71">IFERROR(INDEX('Annex 2 EHV charges'!$D$11:$D$58, MATCH(0, IF(ISBLANK('Annex 2 EHV charges'!$D$11:$D$58),1, COUNTIF(A$4:$A70, 'Annex 2 EHV charges'!$D$11:$D$58)), 0)),"")</f>
        <v/>
      </c>
      <c r="B71" s="89" t="str">
        <f>IF($A71="","",VLOOKUP($A71,'Annex 2 EHV charges'!$D:$O,2,0))</f>
        <v/>
      </c>
      <c r="C71" s="90" t="str">
        <f>IF($A71="","",VLOOKUP($A71,'Annex 2 EHV charges'!$D:$O,3,0))</f>
        <v/>
      </c>
      <c r="D71" s="89" t="str">
        <f>IF($A71="","",VLOOKUP($A71,'Annex 2 EHV charges'!$D:$O,4,0))</f>
        <v/>
      </c>
      <c r="E71" s="91" t="str">
        <f>IFERROR(IF(VLOOKUP($A71,'Annex 2 EHV charges'!$D:$O,10,FALSE)=0,"",VLOOKUP($A71,'Annex 2 EHV charges'!$D:$O,10,FALSE)),"")</f>
        <v/>
      </c>
      <c r="F71" s="92" t="str">
        <f>IFERROR(IF(VLOOKUP($A71,'Annex 2 EHV charges'!$D:$O,11,FALSE)=0,"",VLOOKUP($A71,'Annex 2 EHV charges'!$D:$O,11,FALSE)),"")</f>
        <v/>
      </c>
      <c r="G71" s="93" t="str">
        <f>IFERROR(IF(VLOOKUP($A71,'Annex 2 EHV charges'!$D:$O,12,FALSE)=0,"",VLOOKUP($A71,'Annex 2 EHV charges'!$D:$O,12,FALSE)),"")</f>
        <v/>
      </c>
      <c r="H71" s="93" t="str">
        <f>IFERROR(IF(VLOOKUP($A71,'Annex 2 EHV charges'!$D:$P,13,FALSE)=0,"",VLOOKUP($A71,'Annex 2 EHV charges'!$D:$P,13,FALSE)),"")</f>
        <v/>
      </c>
    </row>
    <row r="72" spans="1:8" ht="12.75" customHeight="1">
      <c r="A72" s="90" t="str">
        <f t="array" ref="A72">IFERROR(INDEX('Annex 2 EHV charges'!$D$11:$D$58, MATCH(0, IF(ISBLANK('Annex 2 EHV charges'!$D$11:$D$58),1, COUNTIF(A$4:$A71, 'Annex 2 EHV charges'!$D$11:$D$58)), 0)),"")</f>
        <v/>
      </c>
      <c r="B72" s="89" t="str">
        <f>IF($A72="","",VLOOKUP($A72,'Annex 2 EHV charges'!$D:$O,2,0))</f>
        <v/>
      </c>
      <c r="C72" s="90" t="str">
        <f>IF($A72="","",VLOOKUP($A72,'Annex 2 EHV charges'!$D:$O,3,0))</f>
        <v/>
      </c>
      <c r="D72" s="89" t="str">
        <f>IF($A72="","",VLOOKUP($A72,'Annex 2 EHV charges'!$D:$O,4,0))</f>
        <v/>
      </c>
      <c r="E72" s="91" t="str">
        <f>IFERROR(IF(VLOOKUP($A72,'Annex 2 EHV charges'!$D:$O,10,FALSE)=0,"",VLOOKUP($A72,'Annex 2 EHV charges'!$D:$O,10,FALSE)),"")</f>
        <v/>
      </c>
      <c r="F72" s="92" t="str">
        <f>IFERROR(IF(VLOOKUP($A72,'Annex 2 EHV charges'!$D:$O,11,FALSE)=0,"",VLOOKUP($A72,'Annex 2 EHV charges'!$D:$O,11,FALSE)),"")</f>
        <v/>
      </c>
      <c r="G72" s="93" t="str">
        <f>IFERROR(IF(VLOOKUP($A72,'Annex 2 EHV charges'!$D:$O,12,FALSE)=0,"",VLOOKUP($A72,'Annex 2 EHV charges'!$D:$O,12,FALSE)),"")</f>
        <v/>
      </c>
      <c r="H72" s="93" t="str">
        <f>IFERROR(IF(VLOOKUP($A72,'Annex 2 EHV charges'!$D:$P,13,FALSE)=0,"",VLOOKUP($A72,'Annex 2 EHV charges'!$D:$P,13,FALSE)),"")</f>
        <v/>
      </c>
    </row>
    <row r="73" spans="1:8" ht="12.75" customHeight="1">
      <c r="A73" s="90" t="str">
        <f t="array" ref="A73">IFERROR(INDEX('Annex 2 EHV charges'!$D$11:$D$58, MATCH(0, IF(ISBLANK('Annex 2 EHV charges'!$D$11:$D$58),1, COUNTIF(A$4:$A72, 'Annex 2 EHV charges'!$D$11:$D$58)), 0)),"")</f>
        <v/>
      </c>
      <c r="B73" s="89" t="str">
        <f>IF($A73="","",VLOOKUP($A73,'Annex 2 EHV charges'!$D:$O,2,0))</f>
        <v/>
      </c>
      <c r="C73" s="90" t="str">
        <f>IF($A73="","",VLOOKUP($A73,'Annex 2 EHV charges'!$D:$O,3,0))</f>
        <v/>
      </c>
      <c r="D73" s="89" t="str">
        <f>IF($A73="","",VLOOKUP($A73,'Annex 2 EHV charges'!$D:$O,4,0))</f>
        <v/>
      </c>
      <c r="E73" s="91" t="str">
        <f>IFERROR(IF(VLOOKUP($A73,'Annex 2 EHV charges'!$D:$O,10,FALSE)=0,"",VLOOKUP($A73,'Annex 2 EHV charges'!$D:$O,10,FALSE)),"")</f>
        <v/>
      </c>
      <c r="F73" s="92" t="str">
        <f>IFERROR(IF(VLOOKUP($A73,'Annex 2 EHV charges'!$D:$O,11,FALSE)=0,"",VLOOKUP($A73,'Annex 2 EHV charges'!$D:$O,11,FALSE)),"")</f>
        <v/>
      </c>
      <c r="G73" s="93" t="str">
        <f>IFERROR(IF(VLOOKUP($A73,'Annex 2 EHV charges'!$D:$O,12,FALSE)=0,"",VLOOKUP($A73,'Annex 2 EHV charges'!$D:$O,12,FALSE)),"")</f>
        <v/>
      </c>
      <c r="H73" s="93" t="str">
        <f>IFERROR(IF(VLOOKUP($A73,'Annex 2 EHV charges'!$D:$P,13,FALSE)=0,"",VLOOKUP($A73,'Annex 2 EHV charges'!$D:$P,13,FALSE)),"")</f>
        <v/>
      </c>
    </row>
    <row r="74" spans="1:8" ht="12.75" customHeight="1">
      <c r="A74" s="90" t="str">
        <f t="array" ref="A74">IFERROR(INDEX('Annex 2 EHV charges'!$D$11:$D$58, MATCH(0, IF(ISBLANK('Annex 2 EHV charges'!$D$11:$D$58),1, COUNTIF(A$4:$A73, 'Annex 2 EHV charges'!$D$11:$D$58)), 0)),"")</f>
        <v/>
      </c>
      <c r="B74" s="89" t="str">
        <f>IF($A74="","",VLOOKUP($A74,'Annex 2 EHV charges'!$D:$O,2,0))</f>
        <v/>
      </c>
      <c r="C74" s="90" t="str">
        <f>IF($A74="","",VLOOKUP($A74,'Annex 2 EHV charges'!$D:$O,3,0))</f>
        <v/>
      </c>
      <c r="D74" s="89" t="str">
        <f>IF($A74="","",VLOOKUP($A74,'Annex 2 EHV charges'!$D:$O,4,0))</f>
        <v/>
      </c>
      <c r="E74" s="91" t="str">
        <f>IFERROR(IF(VLOOKUP($A74,'Annex 2 EHV charges'!$D:$O,10,FALSE)=0,"",VLOOKUP($A74,'Annex 2 EHV charges'!$D:$O,10,FALSE)),"")</f>
        <v/>
      </c>
      <c r="F74" s="92" t="str">
        <f>IFERROR(IF(VLOOKUP($A74,'Annex 2 EHV charges'!$D:$O,11,FALSE)=0,"",VLOOKUP($A74,'Annex 2 EHV charges'!$D:$O,11,FALSE)),"")</f>
        <v/>
      </c>
      <c r="G74" s="93" t="str">
        <f>IFERROR(IF(VLOOKUP($A74,'Annex 2 EHV charges'!$D:$O,12,FALSE)=0,"",VLOOKUP($A74,'Annex 2 EHV charges'!$D:$O,12,FALSE)),"")</f>
        <v/>
      </c>
      <c r="H74" s="93" t="str">
        <f>IFERROR(IF(VLOOKUP($A74,'Annex 2 EHV charges'!$D:$P,13,FALSE)=0,"",VLOOKUP($A74,'Annex 2 EHV charges'!$D:$P,13,FALSE)),"")</f>
        <v/>
      </c>
    </row>
    <row r="75" spans="1:8" ht="12.75" customHeight="1">
      <c r="A75" s="90" t="str">
        <f t="array" ref="A75">IFERROR(INDEX('Annex 2 EHV charges'!$D$11:$D$58, MATCH(0, IF(ISBLANK('Annex 2 EHV charges'!$D$11:$D$58),1, COUNTIF(A$4:$A74, 'Annex 2 EHV charges'!$D$11:$D$58)), 0)),"")</f>
        <v/>
      </c>
      <c r="B75" s="89" t="str">
        <f>IF($A75="","",VLOOKUP($A75,'Annex 2 EHV charges'!$D:$O,2,0))</f>
        <v/>
      </c>
      <c r="C75" s="90" t="str">
        <f>IF($A75="","",VLOOKUP($A75,'Annex 2 EHV charges'!$D:$O,3,0))</f>
        <v/>
      </c>
      <c r="D75" s="89" t="str">
        <f>IF($A75="","",VLOOKUP($A75,'Annex 2 EHV charges'!$D:$O,4,0))</f>
        <v/>
      </c>
      <c r="E75" s="91" t="str">
        <f>IFERROR(IF(VLOOKUP($A75,'Annex 2 EHV charges'!$D:$O,10,FALSE)=0,"",VLOOKUP($A75,'Annex 2 EHV charges'!$D:$O,10,FALSE)),"")</f>
        <v/>
      </c>
      <c r="F75" s="92" t="str">
        <f>IFERROR(IF(VLOOKUP($A75,'Annex 2 EHV charges'!$D:$O,11,FALSE)=0,"",VLOOKUP($A75,'Annex 2 EHV charges'!$D:$O,11,FALSE)),"")</f>
        <v/>
      </c>
      <c r="G75" s="93" t="str">
        <f>IFERROR(IF(VLOOKUP($A75,'Annex 2 EHV charges'!$D:$O,12,FALSE)=0,"",VLOOKUP($A75,'Annex 2 EHV charges'!$D:$O,12,FALSE)),"")</f>
        <v/>
      </c>
      <c r="H75" s="93" t="str">
        <f>IFERROR(IF(VLOOKUP($A75,'Annex 2 EHV charges'!$D:$P,13,FALSE)=0,"",VLOOKUP($A75,'Annex 2 EHV charges'!$D:$P,13,FALSE)),"")</f>
        <v/>
      </c>
    </row>
    <row r="76" spans="1:8" ht="12.75" customHeight="1">
      <c r="A76" s="90" t="str">
        <f t="array" ref="A76">IFERROR(INDEX('Annex 2 EHV charges'!$D$11:$D$58, MATCH(0, IF(ISBLANK('Annex 2 EHV charges'!$D$11:$D$58),1, COUNTIF(A$4:$A75, 'Annex 2 EHV charges'!$D$11:$D$58)), 0)),"")</f>
        <v/>
      </c>
      <c r="B76" s="89" t="str">
        <f>IF($A76="","",VLOOKUP($A76,'Annex 2 EHV charges'!$D:$O,2,0))</f>
        <v/>
      </c>
      <c r="C76" s="90" t="str">
        <f>IF($A76="","",VLOOKUP($A76,'Annex 2 EHV charges'!$D:$O,3,0))</f>
        <v/>
      </c>
      <c r="D76" s="89" t="str">
        <f>IF($A76="","",VLOOKUP($A76,'Annex 2 EHV charges'!$D:$O,4,0))</f>
        <v/>
      </c>
      <c r="E76" s="91" t="str">
        <f>IFERROR(IF(VLOOKUP($A76,'Annex 2 EHV charges'!$D:$O,10,FALSE)=0,"",VLOOKUP($A76,'Annex 2 EHV charges'!$D:$O,10,FALSE)),"")</f>
        <v/>
      </c>
      <c r="F76" s="92" t="str">
        <f>IFERROR(IF(VLOOKUP($A76,'Annex 2 EHV charges'!$D:$O,11,FALSE)=0,"",VLOOKUP($A76,'Annex 2 EHV charges'!$D:$O,11,FALSE)),"")</f>
        <v/>
      </c>
      <c r="G76" s="93" t="str">
        <f>IFERROR(IF(VLOOKUP($A76,'Annex 2 EHV charges'!$D:$O,12,FALSE)=0,"",VLOOKUP($A76,'Annex 2 EHV charges'!$D:$O,12,FALSE)),"")</f>
        <v/>
      </c>
      <c r="H76" s="93" t="str">
        <f>IFERROR(IF(VLOOKUP($A76,'Annex 2 EHV charges'!$D:$P,13,FALSE)=0,"",VLOOKUP($A76,'Annex 2 EHV charges'!$D:$P,13,FALSE)),"")</f>
        <v/>
      </c>
    </row>
    <row r="77" spans="1:8" ht="12.75" customHeight="1">
      <c r="A77" s="90" t="str">
        <f t="array" ref="A77">IFERROR(INDEX('Annex 2 EHV charges'!$D$11:$D$58, MATCH(0, IF(ISBLANK('Annex 2 EHV charges'!$D$11:$D$58),1, COUNTIF(A$4:$A76, 'Annex 2 EHV charges'!$D$11:$D$58)), 0)),"")</f>
        <v/>
      </c>
      <c r="B77" s="89" t="str">
        <f>IF($A77="","",VLOOKUP($A77,'Annex 2 EHV charges'!$D:$O,2,0))</f>
        <v/>
      </c>
      <c r="C77" s="90" t="str">
        <f>IF($A77="","",VLOOKUP($A77,'Annex 2 EHV charges'!$D:$O,3,0))</f>
        <v/>
      </c>
      <c r="D77" s="89" t="str">
        <f>IF($A77="","",VLOOKUP($A77,'Annex 2 EHV charges'!$D:$O,4,0))</f>
        <v/>
      </c>
      <c r="E77" s="91" t="str">
        <f>IFERROR(IF(VLOOKUP($A77,'Annex 2 EHV charges'!$D:$O,10,FALSE)=0,"",VLOOKUP($A77,'Annex 2 EHV charges'!$D:$O,10,FALSE)),"")</f>
        <v/>
      </c>
      <c r="F77" s="92" t="str">
        <f>IFERROR(IF(VLOOKUP($A77,'Annex 2 EHV charges'!$D:$O,11,FALSE)=0,"",VLOOKUP($A77,'Annex 2 EHV charges'!$D:$O,11,FALSE)),"")</f>
        <v/>
      </c>
      <c r="G77" s="93" t="str">
        <f>IFERROR(IF(VLOOKUP($A77,'Annex 2 EHV charges'!$D:$O,12,FALSE)=0,"",VLOOKUP($A77,'Annex 2 EHV charges'!$D:$O,12,FALSE)),"")</f>
        <v/>
      </c>
      <c r="H77" s="93" t="str">
        <f>IFERROR(IF(VLOOKUP($A77,'Annex 2 EHV charges'!$D:$P,13,FALSE)=0,"",VLOOKUP($A77,'Annex 2 EHV charges'!$D:$P,13,FALSE)),"")</f>
        <v/>
      </c>
    </row>
    <row r="78" spans="1:8" ht="12.75" customHeight="1">
      <c r="A78" s="90" t="str">
        <f t="array" ref="A78">IFERROR(INDEX('Annex 2 EHV charges'!$D$11:$D$58, MATCH(0, IF(ISBLANK('Annex 2 EHV charges'!$D$11:$D$58),1, COUNTIF(A$4:$A77, 'Annex 2 EHV charges'!$D$11:$D$58)), 0)),"")</f>
        <v/>
      </c>
      <c r="B78" s="89" t="str">
        <f>IF($A78="","",VLOOKUP($A78,'Annex 2 EHV charges'!$D:$O,2,0))</f>
        <v/>
      </c>
      <c r="C78" s="90" t="str">
        <f>IF($A78="","",VLOOKUP($A78,'Annex 2 EHV charges'!$D:$O,3,0))</f>
        <v/>
      </c>
      <c r="D78" s="89" t="str">
        <f>IF($A78="","",VLOOKUP($A78,'Annex 2 EHV charges'!$D:$O,4,0))</f>
        <v/>
      </c>
      <c r="E78" s="91" t="str">
        <f>IFERROR(IF(VLOOKUP($A78,'Annex 2 EHV charges'!$D:$O,10,FALSE)=0,"",VLOOKUP($A78,'Annex 2 EHV charges'!$D:$O,10,FALSE)),"")</f>
        <v/>
      </c>
      <c r="F78" s="92" t="str">
        <f>IFERROR(IF(VLOOKUP($A78,'Annex 2 EHV charges'!$D:$O,11,FALSE)=0,"",VLOOKUP($A78,'Annex 2 EHV charges'!$D:$O,11,FALSE)),"")</f>
        <v/>
      </c>
      <c r="G78" s="93" t="str">
        <f>IFERROR(IF(VLOOKUP($A78,'Annex 2 EHV charges'!$D:$O,12,FALSE)=0,"",VLOOKUP($A78,'Annex 2 EHV charges'!$D:$O,12,FALSE)),"")</f>
        <v/>
      </c>
      <c r="H78" s="93" t="str">
        <f>IFERROR(IF(VLOOKUP($A78,'Annex 2 EHV charges'!$D:$P,13,FALSE)=0,"",VLOOKUP($A78,'Annex 2 EHV charges'!$D:$P,13,FALSE)),"")</f>
        <v/>
      </c>
    </row>
    <row r="79" spans="1:8" ht="12.75" customHeight="1">
      <c r="A79" s="90" t="str">
        <f t="array" ref="A79">IFERROR(INDEX('Annex 2 EHV charges'!$D$11:$D$58, MATCH(0, IF(ISBLANK('Annex 2 EHV charges'!$D$11:$D$58),1, COUNTIF(A$4:$A78, 'Annex 2 EHV charges'!$D$11:$D$58)), 0)),"")</f>
        <v/>
      </c>
      <c r="B79" s="89" t="str">
        <f>IF($A79="","",VLOOKUP($A79,'Annex 2 EHV charges'!$D:$O,2,0))</f>
        <v/>
      </c>
      <c r="C79" s="90" t="str">
        <f>IF($A79="","",VLOOKUP($A79,'Annex 2 EHV charges'!$D:$O,3,0))</f>
        <v/>
      </c>
      <c r="D79" s="89" t="str">
        <f>IF($A79="","",VLOOKUP($A79,'Annex 2 EHV charges'!$D:$O,4,0))</f>
        <v/>
      </c>
      <c r="E79" s="91" t="str">
        <f>IFERROR(IF(VLOOKUP($A79,'Annex 2 EHV charges'!$D:$O,10,FALSE)=0,"",VLOOKUP($A79,'Annex 2 EHV charges'!$D:$O,10,FALSE)),"")</f>
        <v/>
      </c>
      <c r="F79" s="92" t="str">
        <f>IFERROR(IF(VLOOKUP($A79,'Annex 2 EHV charges'!$D:$O,11,FALSE)=0,"",VLOOKUP($A79,'Annex 2 EHV charges'!$D:$O,11,FALSE)),"")</f>
        <v/>
      </c>
      <c r="G79" s="93" t="str">
        <f>IFERROR(IF(VLOOKUP($A79,'Annex 2 EHV charges'!$D:$O,12,FALSE)=0,"",VLOOKUP($A79,'Annex 2 EHV charges'!$D:$O,12,FALSE)),"")</f>
        <v/>
      </c>
      <c r="H79" s="93" t="str">
        <f>IFERROR(IF(VLOOKUP($A79,'Annex 2 EHV charges'!$D:$P,13,FALSE)=0,"",VLOOKUP($A79,'Annex 2 EHV charges'!$D:$P,13,FALSE)),"")</f>
        <v/>
      </c>
    </row>
    <row r="80" spans="1:8" ht="12.75" customHeight="1">
      <c r="A80" s="90" t="str">
        <f t="array" ref="A80">IFERROR(INDEX('Annex 2 EHV charges'!$D$11:$D$58, MATCH(0, IF(ISBLANK('Annex 2 EHV charges'!$D$11:$D$58),1, COUNTIF(A$4:$A79, 'Annex 2 EHV charges'!$D$11:$D$58)), 0)),"")</f>
        <v/>
      </c>
      <c r="B80" s="89" t="str">
        <f>IF($A80="","",VLOOKUP($A80,'Annex 2 EHV charges'!$D:$O,2,0))</f>
        <v/>
      </c>
      <c r="C80" s="90" t="str">
        <f>IF($A80="","",VLOOKUP($A80,'Annex 2 EHV charges'!$D:$O,3,0))</f>
        <v/>
      </c>
      <c r="D80" s="89" t="str">
        <f>IF($A80="","",VLOOKUP($A80,'Annex 2 EHV charges'!$D:$O,4,0))</f>
        <v/>
      </c>
      <c r="E80" s="91" t="str">
        <f>IFERROR(IF(VLOOKUP($A80,'Annex 2 EHV charges'!$D:$O,10,FALSE)=0,"",VLOOKUP($A80,'Annex 2 EHV charges'!$D:$O,10,FALSE)),"")</f>
        <v/>
      </c>
      <c r="F80" s="92" t="str">
        <f>IFERROR(IF(VLOOKUP($A80,'Annex 2 EHV charges'!$D:$O,11,FALSE)=0,"",VLOOKUP($A80,'Annex 2 EHV charges'!$D:$O,11,FALSE)),"")</f>
        <v/>
      </c>
      <c r="G80" s="93" t="str">
        <f>IFERROR(IF(VLOOKUP($A80,'Annex 2 EHV charges'!$D:$O,12,FALSE)=0,"",VLOOKUP($A80,'Annex 2 EHV charges'!$D:$O,12,FALSE)),"")</f>
        <v/>
      </c>
      <c r="H80" s="93" t="str">
        <f>IFERROR(IF(VLOOKUP($A80,'Annex 2 EHV charges'!$D:$P,13,FALSE)=0,"",VLOOKUP($A80,'Annex 2 EHV charges'!$D:$P,13,FALSE)),"")</f>
        <v/>
      </c>
    </row>
    <row r="81" spans="1:8" ht="12.75" customHeight="1">
      <c r="A81" s="90" t="str">
        <f t="array" ref="A81">IFERROR(INDEX('Annex 2 EHV charges'!$D$11:$D$58, MATCH(0, IF(ISBLANK('Annex 2 EHV charges'!$D$11:$D$58),1, COUNTIF(A$4:$A80, 'Annex 2 EHV charges'!$D$11:$D$58)), 0)),"")</f>
        <v/>
      </c>
      <c r="B81" s="89" t="str">
        <f>IF($A81="","",VLOOKUP($A81,'Annex 2 EHV charges'!$D:$O,2,0))</f>
        <v/>
      </c>
      <c r="C81" s="90" t="str">
        <f>IF($A81="","",VLOOKUP($A81,'Annex 2 EHV charges'!$D:$O,3,0))</f>
        <v/>
      </c>
      <c r="D81" s="89" t="str">
        <f>IF($A81="","",VLOOKUP($A81,'Annex 2 EHV charges'!$D:$O,4,0))</f>
        <v/>
      </c>
      <c r="E81" s="91" t="str">
        <f>IFERROR(IF(VLOOKUP($A81,'Annex 2 EHV charges'!$D:$O,10,FALSE)=0,"",VLOOKUP($A81,'Annex 2 EHV charges'!$D:$O,10,FALSE)),"")</f>
        <v/>
      </c>
      <c r="F81" s="92" t="str">
        <f>IFERROR(IF(VLOOKUP($A81,'Annex 2 EHV charges'!$D:$O,11,FALSE)=0,"",VLOOKUP($A81,'Annex 2 EHV charges'!$D:$O,11,FALSE)),"")</f>
        <v/>
      </c>
      <c r="G81" s="93" t="str">
        <f>IFERROR(IF(VLOOKUP($A81,'Annex 2 EHV charges'!$D:$O,12,FALSE)=0,"",VLOOKUP($A81,'Annex 2 EHV charges'!$D:$O,12,FALSE)),"")</f>
        <v/>
      </c>
      <c r="H81" s="93" t="str">
        <f>IFERROR(IF(VLOOKUP($A81,'Annex 2 EHV charges'!$D:$P,13,FALSE)=0,"",VLOOKUP($A81,'Annex 2 EHV charges'!$D:$P,13,FALSE)),"")</f>
        <v/>
      </c>
    </row>
    <row r="82" spans="1:8" ht="12.75" customHeight="1">
      <c r="A82" s="90" t="str">
        <f t="array" ref="A82">IFERROR(INDEX('Annex 2 EHV charges'!$D$11:$D$58, MATCH(0, IF(ISBLANK('Annex 2 EHV charges'!$D$11:$D$58),1, COUNTIF(A$4:$A81, 'Annex 2 EHV charges'!$D$11:$D$58)), 0)),"")</f>
        <v/>
      </c>
      <c r="B82" s="89" t="str">
        <f>IF($A82="","",VLOOKUP($A82,'Annex 2 EHV charges'!$D:$O,2,0))</f>
        <v/>
      </c>
      <c r="C82" s="90" t="str">
        <f>IF($A82="","",VLOOKUP($A82,'Annex 2 EHV charges'!$D:$O,3,0))</f>
        <v/>
      </c>
      <c r="D82" s="89" t="str">
        <f>IF($A82="","",VLOOKUP($A82,'Annex 2 EHV charges'!$D:$O,4,0))</f>
        <v/>
      </c>
      <c r="E82" s="91" t="str">
        <f>IFERROR(IF(VLOOKUP($A82,'Annex 2 EHV charges'!$D:$O,10,FALSE)=0,"",VLOOKUP($A82,'Annex 2 EHV charges'!$D:$O,10,FALSE)),"")</f>
        <v/>
      </c>
      <c r="F82" s="92" t="str">
        <f>IFERROR(IF(VLOOKUP($A82,'Annex 2 EHV charges'!$D:$O,11,FALSE)=0,"",VLOOKUP($A82,'Annex 2 EHV charges'!$D:$O,11,FALSE)),"")</f>
        <v/>
      </c>
      <c r="G82" s="93" t="str">
        <f>IFERROR(IF(VLOOKUP($A82,'Annex 2 EHV charges'!$D:$O,12,FALSE)=0,"",VLOOKUP($A82,'Annex 2 EHV charges'!$D:$O,12,FALSE)),"")</f>
        <v/>
      </c>
      <c r="H82" s="93" t="str">
        <f>IFERROR(IF(VLOOKUP($A82,'Annex 2 EHV charges'!$D:$P,13,FALSE)=0,"",VLOOKUP($A82,'Annex 2 EHV charges'!$D:$P,13,FALSE)),"")</f>
        <v/>
      </c>
    </row>
    <row r="83" spans="1:8" ht="12.75" customHeight="1">
      <c r="A83" s="90" t="str">
        <f t="array" ref="A83">IFERROR(INDEX('Annex 2 EHV charges'!$D$11:$D$58, MATCH(0, IF(ISBLANK('Annex 2 EHV charges'!$D$11:$D$58),1, COUNTIF(A$4:$A82, 'Annex 2 EHV charges'!$D$11:$D$58)), 0)),"")</f>
        <v/>
      </c>
      <c r="B83" s="89" t="str">
        <f>IF($A83="","",VLOOKUP($A83,'Annex 2 EHV charges'!$D:$O,2,0))</f>
        <v/>
      </c>
      <c r="C83" s="90" t="str">
        <f>IF($A83="","",VLOOKUP($A83,'Annex 2 EHV charges'!$D:$O,3,0))</f>
        <v/>
      </c>
      <c r="D83" s="89" t="str">
        <f>IF($A83="","",VLOOKUP($A83,'Annex 2 EHV charges'!$D:$O,4,0))</f>
        <v/>
      </c>
      <c r="E83" s="91" t="str">
        <f>IFERROR(IF(VLOOKUP($A83,'Annex 2 EHV charges'!$D:$O,10,FALSE)=0,"",VLOOKUP($A83,'Annex 2 EHV charges'!$D:$O,10,FALSE)),"")</f>
        <v/>
      </c>
      <c r="F83" s="92" t="str">
        <f>IFERROR(IF(VLOOKUP($A83,'Annex 2 EHV charges'!$D:$O,11,FALSE)=0,"",VLOOKUP($A83,'Annex 2 EHV charges'!$D:$O,11,FALSE)),"")</f>
        <v/>
      </c>
      <c r="G83" s="93" t="str">
        <f>IFERROR(IF(VLOOKUP($A83,'Annex 2 EHV charges'!$D:$O,12,FALSE)=0,"",VLOOKUP($A83,'Annex 2 EHV charges'!$D:$O,12,FALSE)),"")</f>
        <v/>
      </c>
      <c r="H83" s="93" t="str">
        <f>IFERROR(IF(VLOOKUP($A83,'Annex 2 EHV charges'!$D:$P,13,FALSE)=0,"",VLOOKUP($A83,'Annex 2 EHV charges'!$D:$P,13,FALSE)),"")</f>
        <v/>
      </c>
    </row>
    <row r="84" spans="1:8" ht="12.75" customHeight="1">
      <c r="A84" s="90" t="str">
        <f t="array" ref="A84">IFERROR(INDEX('Annex 2 EHV charges'!$D$11:$D$58, MATCH(0, IF(ISBLANK('Annex 2 EHV charges'!$D$11:$D$58),1, COUNTIF(A$4:$A83, 'Annex 2 EHV charges'!$D$11:$D$58)), 0)),"")</f>
        <v/>
      </c>
      <c r="B84" s="89" t="str">
        <f>IF($A84="","",VLOOKUP($A84,'Annex 2 EHV charges'!$D:$O,2,0))</f>
        <v/>
      </c>
      <c r="C84" s="90" t="str">
        <f>IF($A84="","",VLOOKUP($A84,'Annex 2 EHV charges'!$D:$O,3,0))</f>
        <v/>
      </c>
      <c r="D84" s="89" t="str">
        <f>IF($A84="","",VLOOKUP($A84,'Annex 2 EHV charges'!$D:$O,4,0))</f>
        <v/>
      </c>
      <c r="E84" s="91" t="str">
        <f>IFERROR(IF(VLOOKUP($A84,'Annex 2 EHV charges'!$D:$O,10,FALSE)=0,"",VLOOKUP($A84,'Annex 2 EHV charges'!$D:$O,10,FALSE)),"")</f>
        <v/>
      </c>
      <c r="F84" s="92" t="str">
        <f>IFERROR(IF(VLOOKUP($A84,'Annex 2 EHV charges'!$D:$O,11,FALSE)=0,"",VLOOKUP($A84,'Annex 2 EHV charges'!$D:$O,11,FALSE)),"")</f>
        <v/>
      </c>
      <c r="G84" s="93" t="str">
        <f>IFERROR(IF(VLOOKUP($A84,'Annex 2 EHV charges'!$D:$O,12,FALSE)=0,"",VLOOKUP($A84,'Annex 2 EHV charges'!$D:$O,12,FALSE)),"")</f>
        <v/>
      </c>
      <c r="H84" s="93" t="str">
        <f>IFERROR(IF(VLOOKUP($A84,'Annex 2 EHV charges'!$D:$P,13,FALSE)=0,"",VLOOKUP($A84,'Annex 2 EHV charges'!$D:$P,13,FALSE)),"")</f>
        <v/>
      </c>
    </row>
    <row r="85" spans="1:8" ht="12.75" customHeight="1">
      <c r="A85" s="90" t="str">
        <f t="array" ref="A85">IFERROR(INDEX('Annex 2 EHV charges'!$D$11:$D$58, MATCH(0, IF(ISBLANK('Annex 2 EHV charges'!$D$11:$D$58),1, COUNTIF(A$4:$A84, 'Annex 2 EHV charges'!$D$11:$D$58)), 0)),"")</f>
        <v/>
      </c>
      <c r="B85" s="89" t="str">
        <f>IF($A85="","",VLOOKUP($A85,'Annex 2 EHV charges'!$D:$O,2,0))</f>
        <v/>
      </c>
      <c r="C85" s="90" t="str">
        <f>IF($A85="","",VLOOKUP($A85,'Annex 2 EHV charges'!$D:$O,3,0))</f>
        <v/>
      </c>
      <c r="D85" s="89" t="str">
        <f>IF($A85="","",VLOOKUP($A85,'Annex 2 EHV charges'!$D:$O,4,0))</f>
        <v/>
      </c>
      <c r="E85" s="91" t="str">
        <f>IFERROR(IF(VLOOKUP($A85,'Annex 2 EHV charges'!$D:$O,10,FALSE)=0,"",VLOOKUP($A85,'Annex 2 EHV charges'!$D:$O,10,FALSE)),"")</f>
        <v/>
      </c>
      <c r="F85" s="92" t="str">
        <f>IFERROR(IF(VLOOKUP($A85,'Annex 2 EHV charges'!$D:$O,11,FALSE)=0,"",VLOOKUP($A85,'Annex 2 EHV charges'!$D:$O,11,FALSE)),"")</f>
        <v/>
      </c>
      <c r="G85" s="93" t="str">
        <f>IFERROR(IF(VLOOKUP($A85,'Annex 2 EHV charges'!$D:$O,12,FALSE)=0,"",VLOOKUP($A85,'Annex 2 EHV charges'!$D:$O,12,FALSE)),"")</f>
        <v/>
      </c>
      <c r="H85" s="93" t="str">
        <f>IFERROR(IF(VLOOKUP($A85,'Annex 2 EHV charges'!$D:$P,13,FALSE)=0,"",VLOOKUP($A85,'Annex 2 EHV charges'!$D:$P,13,FALSE)),"")</f>
        <v/>
      </c>
    </row>
    <row r="86" spans="1:8" ht="12.75" customHeight="1">
      <c r="A86" s="90" t="str">
        <f t="array" ref="A86">IFERROR(INDEX('Annex 2 EHV charges'!$D$11:$D$58, MATCH(0, IF(ISBLANK('Annex 2 EHV charges'!$D$11:$D$58),1, COUNTIF(A$4:$A85, 'Annex 2 EHV charges'!$D$11:$D$58)), 0)),"")</f>
        <v/>
      </c>
      <c r="B86" s="89" t="str">
        <f>IF($A86="","",VLOOKUP($A86,'Annex 2 EHV charges'!$D:$O,2,0))</f>
        <v/>
      </c>
      <c r="C86" s="90" t="str">
        <f>IF($A86="","",VLOOKUP($A86,'Annex 2 EHV charges'!$D:$O,3,0))</f>
        <v/>
      </c>
      <c r="D86" s="89" t="str">
        <f>IF($A86="","",VLOOKUP($A86,'Annex 2 EHV charges'!$D:$O,4,0))</f>
        <v/>
      </c>
      <c r="E86" s="91" t="str">
        <f>IFERROR(IF(VLOOKUP($A86,'Annex 2 EHV charges'!$D:$O,10,FALSE)=0,"",VLOOKUP($A86,'Annex 2 EHV charges'!$D:$O,10,FALSE)),"")</f>
        <v/>
      </c>
      <c r="F86" s="92" t="str">
        <f>IFERROR(IF(VLOOKUP($A86,'Annex 2 EHV charges'!$D:$O,11,FALSE)=0,"",VLOOKUP($A86,'Annex 2 EHV charges'!$D:$O,11,FALSE)),"")</f>
        <v/>
      </c>
      <c r="G86" s="93" t="str">
        <f>IFERROR(IF(VLOOKUP($A86,'Annex 2 EHV charges'!$D:$O,12,FALSE)=0,"",VLOOKUP($A86,'Annex 2 EHV charges'!$D:$O,12,FALSE)),"")</f>
        <v/>
      </c>
      <c r="H86" s="93" t="str">
        <f>IFERROR(IF(VLOOKUP($A86,'Annex 2 EHV charges'!$D:$P,13,FALSE)=0,"",VLOOKUP($A86,'Annex 2 EHV charges'!$D:$P,13,FALSE)),"")</f>
        <v/>
      </c>
    </row>
    <row r="87" spans="1:8" ht="12.75" customHeight="1">
      <c r="A87" s="90" t="str">
        <f t="array" ref="A87">IFERROR(INDEX('Annex 2 EHV charges'!$D$11:$D$58, MATCH(0, IF(ISBLANK('Annex 2 EHV charges'!$D$11:$D$58),1, COUNTIF(A$4:$A86, 'Annex 2 EHV charges'!$D$11:$D$58)), 0)),"")</f>
        <v/>
      </c>
      <c r="B87" s="89" t="str">
        <f>IF($A87="","",VLOOKUP($A87,'Annex 2 EHV charges'!$D:$O,2,0))</f>
        <v/>
      </c>
      <c r="C87" s="90" t="str">
        <f>IF($A87="","",VLOOKUP($A87,'Annex 2 EHV charges'!$D:$O,3,0))</f>
        <v/>
      </c>
      <c r="D87" s="89" t="str">
        <f>IF($A87="","",VLOOKUP($A87,'Annex 2 EHV charges'!$D:$O,4,0))</f>
        <v/>
      </c>
      <c r="E87" s="91" t="str">
        <f>IFERROR(IF(VLOOKUP($A87,'Annex 2 EHV charges'!$D:$O,10,FALSE)=0,"",VLOOKUP($A87,'Annex 2 EHV charges'!$D:$O,10,FALSE)),"")</f>
        <v/>
      </c>
      <c r="F87" s="92" t="str">
        <f>IFERROR(IF(VLOOKUP($A87,'Annex 2 EHV charges'!$D:$O,11,FALSE)=0,"",VLOOKUP($A87,'Annex 2 EHV charges'!$D:$O,11,FALSE)),"")</f>
        <v/>
      </c>
      <c r="G87" s="93" t="str">
        <f>IFERROR(IF(VLOOKUP($A87,'Annex 2 EHV charges'!$D:$O,12,FALSE)=0,"",VLOOKUP($A87,'Annex 2 EHV charges'!$D:$O,12,FALSE)),"")</f>
        <v/>
      </c>
      <c r="H87" s="93" t="str">
        <f>IFERROR(IF(VLOOKUP($A87,'Annex 2 EHV charges'!$D:$P,13,FALSE)=0,"",VLOOKUP($A87,'Annex 2 EHV charges'!$D:$P,13,FALSE)),"")</f>
        <v/>
      </c>
    </row>
    <row r="88" spans="1:8" ht="12.75" customHeight="1">
      <c r="A88" s="90" t="str">
        <f t="array" ref="A88">IFERROR(INDEX('Annex 2 EHV charges'!$D$11:$D$58, MATCH(0, IF(ISBLANK('Annex 2 EHV charges'!$D$11:$D$58),1, COUNTIF(A$4:$A87, 'Annex 2 EHV charges'!$D$11:$D$58)), 0)),"")</f>
        <v/>
      </c>
      <c r="B88" s="89" t="str">
        <f>IF($A88="","",VLOOKUP($A88,'Annex 2 EHV charges'!$D:$O,2,0))</f>
        <v/>
      </c>
      <c r="C88" s="90" t="str">
        <f>IF($A88="","",VLOOKUP($A88,'Annex 2 EHV charges'!$D:$O,3,0))</f>
        <v/>
      </c>
      <c r="D88" s="89" t="str">
        <f>IF($A88="","",VLOOKUP($A88,'Annex 2 EHV charges'!$D:$O,4,0))</f>
        <v/>
      </c>
      <c r="E88" s="91" t="str">
        <f>IFERROR(IF(VLOOKUP($A88,'Annex 2 EHV charges'!$D:$O,10,FALSE)=0,"",VLOOKUP($A88,'Annex 2 EHV charges'!$D:$O,10,FALSE)),"")</f>
        <v/>
      </c>
      <c r="F88" s="92" t="str">
        <f>IFERROR(IF(VLOOKUP($A88,'Annex 2 EHV charges'!$D:$O,11,FALSE)=0,"",VLOOKUP($A88,'Annex 2 EHV charges'!$D:$O,11,FALSE)),"")</f>
        <v/>
      </c>
      <c r="G88" s="93" t="str">
        <f>IFERROR(IF(VLOOKUP($A88,'Annex 2 EHV charges'!$D:$O,12,FALSE)=0,"",VLOOKUP($A88,'Annex 2 EHV charges'!$D:$O,12,FALSE)),"")</f>
        <v/>
      </c>
      <c r="H88" s="93" t="str">
        <f>IFERROR(IF(VLOOKUP($A88,'Annex 2 EHV charges'!$D:$P,13,FALSE)=0,"",VLOOKUP($A88,'Annex 2 EHV charges'!$D:$P,13,FALSE)),"")</f>
        <v/>
      </c>
    </row>
    <row r="89" spans="1:8" ht="12.75" customHeight="1">
      <c r="A89" s="90" t="str">
        <f t="array" ref="A89">IFERROR(INDEX('Annex 2 EHV charges'!$D$11:$D$58, MATCH(0, IF(ISBLANK('Annex 2 EHV charges'!$D$11:$D$58),1, COUNTIF(A$4:$A88, 'Annex 2 EHV charges'!$D$11:$D$58)), 0)),"")</f>
        <v/>
      </c>
      <c r="B89" s="89" t="str">
        <f>IF($A89="","",VLOOKUP($A89,'Annex 2 EHV charges'!$D:$O,2,0))</f>
        <v/>
      </c>
      <c r="C89" s="90" t="str">
        <f>IF($A89="","",VLOOKUP($A89,'Annex 2 EHV charges'!$D:$O,3,0))</f>
        <v/>
      </c>
      <c r="D89" s="89" t="str">
        <f>IF($A89="","",VLOOKUP($A89,'Annex 2 EHV charges'!$D:$O,4,0))</f>
        <v/>
      </c>
      <c r="E89" s="91" t="str">
        <f>IFERROR(IF(VLOOKUP($A89,'Annex 2 EHV charges'!$D:$O,10,FALSE)=0,"",VLOOKUP($A89,'Annex 2 EHV charges'!$D:$O,10,FALSE)),"")</f>
        <v/>
      </c>
      <c r="F89" s="92" t="str">
        <f>IFERROR(IF(VLOOKUP($A89,'Annex 2 EHV charges'!$D:$O,11,FALSE)=0,"",VLOOKUP($A89,'Annex 2 EHV charges'!$D:$O,11,FALSE)),"")</f>
        <v/>
      </c>
      <c r="G89" s="93" t="str">
        <f>IFERROR(IF(VLOOKUP($A89,'Annex 2 EHV charges'!$D:$O,12,FALSE)=0,"",VLOOKUP($A89,'Annex 2 EHV charges'!$D:$O,12,FALSE)),"")</f>
        <v/>
      </c>
      <c r="H89" s="93" t="str">
        <f>IFERROR(IF(VLOOKUP($A89,'Annex 2 EHV charges'!$D:$P,13,FALSE)=0,"",VLOOKUP($A89,'Annex 2 EHV charges'!$D:$P,13,FALSE)),"")</f>
        <v/>
      </c>
    </row>
    <row r="90" spans="1:8" ht="12.75" customHeight="1">
      <c r="A90" s="90" t="str">
        <f t="array" ref="A90">IFERROR(INDEX('Annex 2 EHV charges'!$D$11:$D$58, MATCH(0, IF(ISBLANK('Annex 2 EHV charges'!$D$11:$D$58),1, COUNTIF(A$4:$A89, 'Annex 2 EHV charges'!$D$11:$D$58)), 0)),"")</f>
        <v/>
      </c>
      <c r="B90" s="89" t="str">
        <f>IF($A90="","",VLOOKUP($A90,'Annex 2 EHV charges'!$D:$O,2,0))</f>
        <v/>
      </c>
      <c r="C90" s="90" t="str">
        <f>IF($A90="","",VLOOKUP($A90,'Annex 2 EHV charges'!$D:$O,3,0))</f>
        <v/>
      </c>
      <c r="D90" s="89" t="str">
        <f>IF($A90="","",VLOOKUP($A90,'Annex 2 EHV charges'!$D:$O,4,0))</f>
        <v/>
      </c>
      <c r="E90" s="91" t="str">
        <f>IFERROR(IF(VLOOKUP($A90,'Annex 2 EHV charges'!$D:$O,10,FALSE)=0,"",VLOOKUP($A90,'Annex 2 EHV charges'!$D:$O,10,FALSE)),"")</f>
        <v/>
      </c>
      <c r="F90" s="92" t="str">
        <f>IFERROR(IF(VLOOKUP($A90,'Annex 2 EHV charges'!$D:$O,11,FALSE)=0,"",VLOOKUP($A90,'Annex 2 EHV charges'!$D:$O,11,FALSE)),"")</f>
        <v/>
      </c>
      <c r="G90" s="93" t="str">
        <f>IFERROR(IF(VLOOKUP($A90,'Annex 2 EHV charges'!$D:$O,12,FALSE)=0,"",VLOOKUP($A90,'Annex 2 EHV charges'!$D:$O,12,FALSE)),"")</f>
        <v/>
      </c>
      <c r="H90" s="93" t="str">
        <f>IFERROR(IF(VLOOKUP($A90,'Annex 2 EHV charges'!$D:$P,13,FALSE)=0,"",VLOOKUP($A90,'Annex 2 EHV charges'!$D:$P,13,FALSE)),"")</f>
        <v/>
      </c>
    </row>
    <row r="91" spans="1:8" ht="12.75" customHeight="1">
      <c r="A91" s="90" t="str">
        <f t="array" ref="A91">IFERROR(INDEX('Annex 2 EHV charges'!$D$11:$D$58, MATCH(0, IF(ISBLANK('Annex 2 EHV charges'!$D$11:$D$58),1, COUNTIF(A$4:$A90, 'Annex 2 EHV charges'!$D$11:$D$58)), 0)),"")</f>
        <v/>
      </c>
      <c r="B91" s="89" t="str">
        <f>IF($A91="","",VLOOKUP($A91,'Annex 2 EHV charges'!$D:$O,2,0))</f>
        <v/>
      </c>
      <c r="C91" s="90" t="str">
        <f>IF($A91="","",VLOOKUP($A91,'Annex 2 EHV charges'!$D:$O,3,0))</f>
        <v/>
      </c>
      <c r="D91" s="89" t="str">
        <f>IF($A91="","",VLOOKUP($A91,'Annex 2 EHV charges'!$D:$O,4,0))</f>
        <v/>
      </c>
      <c r="E91" s="91" t="str">
        <f>IFERROR(IF(VLOOKUP($A91,'Annex 2 EHV charges'!$D:$O,10,FALSE)=0,"",VLOOKUP($A91,'Annex 2 EHV charges'!$D:$O,10,FALSE)),"")</f>
        <v/>
      </c>
      <c r="F91" s="92" t="str">
        <f>IFERROR(IF(VLOOKUP($A91,'Annex 2 EHV charges'!$D:$O,11,FALSE)=0,"",VLOOKUP($A91,'Annex 2 EHV charges'!$D:$O,11,FALSE)),"")</f>
        <v/>
      </c>
      <c r="G91" s="93" t="str">
        <f>IFERROR(IF(VLOOKUP($A91,'Annex 2 EHV charges'!$D:$O,12,FALSE)=0,"",VLOOKUP($A91,'Annex 2 EHV charges'!$D:$O,12,FALSE)),"")</f>
        <v/>
      </c>
      <c r="H91" s="93" t="str">
        <f>IFERROR(IF(VLOOKUP($A91,'Annex 2 EHV charges'!$D:$P,13,FALSE)=0,"",VLOOKUP($A91,'Annex 2 EHV charges'!$D:$P,13,FALSE)),"")</f>
        <v/>
      </c>
    </row>
    <row r="92" spans="1:8" ht="12.75" customHeight="1">
      <c r="A92" s="90" t="str">
        <f t="array" ref="A92">IFERROR(INDEX('Annex 2 EHV charges'!$D$11:$D$58, MATCH(0, IF(ISBLANK('Annex 2 EHV charges'!$D$11:$D$58),1, COUNTIF(A$4:$A91, 'Annex 2 EHV charges'!$D$11:$D$58)), 0)),"")</f>
        <v/>
      </c>
      <c r="B92" s="89" t="str">
        <f>IF($A92="","",VLOOKUP($A92,'Annex 2 EHV charges'!$D:$O,2,0))</f>
        <v/>
      </c>
      <c r="C92" s="90" t="str">
        <f>IF($A92="","",VLOOKUP($A92,'Annex 2 EHV charges'!$D:$O,3,0))</f>
        <v/>
      </c>
      <c r="D92" s="89" t="str">
        <f>IF($A92="","",VLOOKUP($A92,'Annex 2 EHV charges'!$D:$O,4,0))</f>
        <v/>
      </c>
      <c r="E92" s="91" t="str">
        <f>IFERROR(IF(VLOOKUP($A92,'Annex 2 EHV charges'!$D:$O,10,FALSE)=0,"",VLOOKUP($A92,'Annex 2 EHV charges'!$D:$O,10,FALSE)),"")</f>
        <v/>
      </c>
      <c r="F92" s="92" t="str">
        <f>IFERROR(IF(VLOOKUP($A92,'Annex 2 EHV charges'!$D:$O,11,FALSE)=0,"",VLOOKUP($A92,'Annex 2 EHV charges'!$D:$O,11,FALSE)),"")</f>
        <v/>
      </c>
      <c r="G92" s="93" t="str">
        <f>IFERROR(IF(VLOOKUP($A92,'Annex 2 EHV charges'!$D:$O,12,FALSE)=0,"",VLOOKUP($A92,'Annex 2 EHV charges'!$D:$O,12,FALSE)),"")</f>
        <v/>
      </c>
      <c r="H92" s="93" t="str">
        <f>IFERROR(IF(VLOOKUP($A92,'Annex 2 EHV charges'!$D:$P,13,FALSE)=0,"",VLOOKUP($A92,'Annex 2 EHV charges'!$D:$P,13,FALSE)),"")</f>
        <v/>
      </c>
    </row>
    <row r="93" spans="1:8" ht="12.75" customHeight="1">
      <c r="A93" s="90" t="str">
        <f t="array" ref="A93">IFERROR(INDEX('Annex 2 EHV charges'!$D$11:$D$58, MATCH(0, IF(ISBLANK('Annex 2 EHV charges'!$D$11:$D$58),1, COUNTIF(A$4:$A92, 'Annex 2 EHV charges'!$D$11:$D$58)), 0)),"")</f>
        <v/>
      </c>
      <c r="B93" s="89" t="str">
        <f>IF($A93="","",VLOOKUP($A93,'Annex 2 EHV charges'!$D:$O,2,0))</f>
        <v/>
      </c>
      <c r="C93" s="90" t="str">
        <f>IF($A93="","",VLOOKUP($A93,'Annex 2 EHV charges'!$D:$O,3,0))</f>
        <v/>
      </c>
      <c r="D93" s="89" t="str">
        <f>IF($A93="","",VLOOKUP($A93,'Annex 2 EHV charges'!$D:$O,4,0))</f>
        <v/>
      </c>
      <c r="E93" s="91" t="str">
        <f>IFERROR(IF(VLOOKUP($A93,'Annex 2 EHV charges'!$D:$O,10,FALSE)=0,"",VLOOKUP($A93,'Annex 2 EHV charges'!$D:$O,10,FALSE)),"")</f>
        <v/>
      </c>
      <c r="F93" s="92" t="str">
        <f>IFERROR(IF(VLOOKUP($A93,'Annex 2 EHV charges'!$D:$O,11,FALSE)=0,"",VLOOKUP($A93,'Annex 2 EHV charges'!$D:$O,11,FALSE)),"")</f>
        <v/>
      </c>
      <c r="G93" s="93" t="str">
        <f>IFERROR(IF(VLOOKUP($A93,'Annex 2 EHV charges'!$D:$O,12,FALSE)=0,"",VLOOKUP($A93,'Annex 2 EHV charges'!$D:$O,12,FALSE)),"")</f>
        <v/>
      </c>
      <c r="H93" s="93" t="str">
        <f>IFERROR(IF(VLOOKUP($A93,'Annex 2 EHV charges'!$D:$P,13,FALSE)=0,"",VLOOKUP($A93,'Annex 2 EHV charges'!$D:$P,13,FALSE)),"")</f>
        <v/>
      </c>
    </row>
    <row r="94" spans="1:8" ht="12.75" customHeight="1">
      <c r="A94" s="90" t="str">
        <f t="array" ref="A94">IFERROR(INDEX('Annex 2 EHV charges'!$D$11:$D$58, MATCH(0, IF(ISBLANK('Annex 2 EHV charges'!$D$11:$D$58),1, COUNTIF(A$4:$A93, 'Annex 2 EHV charges'!$D$11:$D$58)), 0)),"")</f>
        <v/>
      </c>
      <c r="B94" s="89" t="str">
        <f>IF($A94="","",VLOOKUP($A94,'Annex 2 EHV charges'!$D:$O,2,0))</f>
        <v/>
      </c>
      <c r="C94" s="90" t="str">
        <f>IF($A94="","",VLOOKUP($A94,'Annex 2 EHV charges'!$D:$O,3,0))</f>
        <v/>
      </c>
      <c r="D94" s="89" t="str">
        <f>IF($A94="","",VLOOKUP($A94,'Annex 2 EHV charges'!$D:$O,4,0))</f>
        <v/>
      </c>
      <c r="E94" s="91" t="str">
        <f>IFERROR(IF(VLOOKUP($A94,'Annex 2 EHV charges'!$D:$O,10,FALSE)=0,"",VLOOKUP($A94,'Annex 2 EHV charges'!$D:$O,10,FALSE)),"")</f>
        <v/>
      </c>
      <c r="F94" s="92" t="str">
        <f>IFERROR(IF(VLOOKUP($A94,'Annex 2 EHV charges'!$D:$O,11,FALSE)=0,"",VLOOKUP($A94,'Annex 2 EHV charges'!$D:$O,11,FALSE)),"")</f>
        <v/>
      </c>
      <c r="G94" s="93" t="str">
        <f>IFERROR(IF(VLOOKUP($A94,'Annex 2 EHV charges'!$D:$O,12,FALSE)=0,"",VLOOKUP($A94,'Annex 2 EHV charges'!$D:$O,12,FALSE)),"")</f>
        <v/>
      </c>
      <c r="H94" s="93" t="str">
        <f>IFERROR(IF(VLOOKUP($A94,'Annex 2 EHV charges'!$D:$P,13,FALSE)=0,"",VLOOKUP($A94,'Annex 2 EHV charges'!$D:$P,13,FALSE)),"")</f>
        <v/>
      </c>
    </row>
    <row r="95" spans="1:8" ht="12.75" customHeight="1">
      <c r="A95" s="90" t="str">
        <f t="array" ref="A95">IFERROR(INDEX('Annex 2 EHV charges'!$D$11:$D$58, MATCH(0, IF(ISBLANK('Annex 2 EHV charges'!$D$11:$D$58),1, COUNTIF(A$4:$A94, 'Annex 2 EHV charges'!$D$11:$D$58)), 0)),"")</f>
        <v/>
      </c>
      <c r="B95" s="89" t="str">
        <f>IF($A95="","",VLOOKUP($A95,'Annex 2 EHV charges'!$D:$O,2,0))</f>
        <v/>
      </c>
      <c r="C95" s="90" t="str">
        <f>IF($A95="","",VLOOKUP($A95,'Annex 2 EHV charges'!$D:$O,3,0))</f>
        <v/>
      </c>
      <c r="D95" s="89" t="str">
        <f>IF($A95="","",VLOOKUP($A95,'Annex 2 EHV charges'!$D:$O,4,0))</f>
        <v/>
      </c>
      <c r="E95" s="91" t="str">
        <f>IFERROR(IF(VLOOKUP($A95,'Annex 2 EHV charges'!$D:$O,10,FALSE)=0,"",VLOOKUP($A95,'Annex 2 EHV charges'!$D:$O,10,FALSE)),"")</f>
        <v/>
      </c>
      <c r="F95" s="92" t="str">
        <f>IFERROR(IF(VLOOKUP($A95,'Annex 2 EHV charges'!$D:$O,11,FALSE)=0,"",VLOOKUP($A95,'Annex 2 EHV charges'!$D:$O,11,FALSE)),"")</f>
        <v/>
      </c>
      <c r="G95" s="93" t="str">
        <f>IFERROR(IF(VLOOKUP($A95,'Annex 2 EHV charges'!$D:$O,12,FALSE)=0,"",VLOOKUP($A95,'Annex 2 EHV charges'!$D:$O,12,FALSE)),"")</f>
        <v/>
      </c>
      <c r="H95" s="93" t="str">
        <f>IFERROR(IF(VLOOKUP($A95,'Annex 2 EHV charges'!$D:$P,13,FALSE)=0,"",VLOOKUP($A95,'Annex 2 EHV charges'!$D:$P,13,FALSE)),"")</f>
        <v/>
      </c>
    </row>
    <row r="96" spans="1:8" ht="12.75" customHeight="1">
      <c r="A96" s="90" t="str">
        <f t="array" ref="A96">IFERROR(INDEX('Annex 2 EHV charges'!$D$11:$D$58, MATCH(0, IF(ISBLANK('Annex 2 EHV charges'!$D$11:$D$58),1, COUNTIF(A$4:$A95, 'Annex 2 EHV charges'!$D$11:$D$58)), 0)),"")</f>
        <v/>
      </c>
      <c r="B96" s="89" t="str">
        <f>IF($A96="","",VLOOKUP($A96,'Annex 2 EHV charges'!$D:$O,2,0))</f>
        <v/>
      </c>
      <c r="C96" s="90" t="str">
        <f>IF($A96="","",VLOOKUP($A96,'Annex 2 EHV charges'!$D:$O,3,0))</f>
        <v/>
      </c>
      <c r="D96" s="89" t="str">
        <f>IF($A96="","",VLOOKUP($A96,'Annex 2 EHV charges'!$D:$O,4,0))</f>
        <v/>
      </c>
      <c r="E96" s="91" t="str">
        <f>IFERROR(IF(VLOOKUP($A96,'Annex 2 EHV charges'!$D:$O,10,FALSE)=0,"",VLOOKUP($A96,'Annex 2 EHV charges'!$D:$O,10,FALSE)),"")</f>
        <v/>
      </c>
      <c r="F96" s="92" t="str">
        <f>IFERROR(IF(VLOOKUP($A96,'Annex 2 EHV charges'!$D:$O,11,FALSE)=0,"",VLOOKUP($A96,'Annex 2 EHV charges'!$D:$O,11,FALSE)),"")</f>
        <v/>
      </c>
      <c r="G96" s="93" t="str">
        <f>IFERROR(IF(VLOOKUP($A96,'Annex 2 EHV charges'!$D:$O,12,FALSE)=0,"",VLOOKUP($A96,'Annex 2 EHV charges'!$D:$O,12,FALSE)),"")</f>
        <v/>
      </c>
      <c r="H96" s="93" t="str">
        <f>IFERROR(IF(VLOOKUP($A96,'Annex 2 EHV charges'!$D:$P,13,FALSE)=0,"",VLOOKUP($A96,'Annex 2 EHV charges'!$D:$P,13,FALSE)),"")</f>
        <v/>
      </c>
    </row>
    <row r="97" spans="1:8" ht="12.75" customHeight="1">
      <c r="A97" s="90" t="str">
        <f t="array" ref="A97">IFERROR(INDEX('Annex 2 EHV charges'!$D$11:$D$58, MATCH(0, IF(ISBLANK('Annex 2 EHV charges'!$D$11:$D$58),1, COUNTIF(A$4:$A96, 'Annex 2 EHV charges'!$D$11:$D$58)), 0)),"")</f>
        <v/>
      </c>
      <c r="B97" s="89" t="str">
        <f>IF($A97="","",VLOOKUP($A97,'Annex 2 EHV charges'!$D:$O,2,0))</f>
        <v/>
      </c>
      <c r="C97" s="90" t="str">
        <f>IF($A97="","",VLOOKUP($A97,'Annex 2 EHV charges'!$D:$O,3,0))</f>
        <v/>
      </c>
      <c r="D97" s="89" t="str">
        <f>IF($A97="","",VLOOKUP($A97,'Annex 2 EHV charges'!$D:$O,4,0))</f>
        <v/>
      </c>
      <c r="E97" s="91" t="str">
        <f>IFERROR(IF(VLOOKUP($A97,'Annex 2 EHV charges'!$D:$O,10,FALSE)=0,"",VLOOKUP($A97,'Annex 2 EHV charges'!$D:$O,10,FALSE)),"")</f>
        <v/>
      </c>
      <c r="F97" s="92" t="str">
        <f>IFERROR(IF(VLOOKUP($A97,'Annex 2 EHV charges'!$D:$O,11,FALSE)=0,"",VLOOKUP($A97,'Annex 2 EHV charges'!$D:$O,11,FALSE)),"")</f>
        <v/>
      </c>
      <c r="G97" s="93" t="str">
        <f>IFERROR(IF(VLOOKUP($A97,'Annex 2 EHV charges'!$D:$O,12,FALSE)=0,"",VLOOKUP($A97,'Annex 2 EHV charges'!$D:$O,12,FALSE)),"")</f>
        <v/>
      </c>
      <c r="H97" s="93" t="str">
        <f>IFERROR(IF(VLOOKUP($A97,'Annex 2 EHV charges'!$D:$P,13,FALSE)=0,"",VLOOKUP($A97,'Annex 2 EHV charges'!$D:$P,13,FALSE)),"")</f>
        <v/>
      </c>
    </row>
    <row r="98" spans="1:8" ht="12.75" customHeight="1">
      <c r="A98" s="90" t="str">
        <f t="array" ref="A98">IFERROR(INDEX('Annex 2 EHV charges'!$D$11:$D$58, MATCH(0, IF(ISBLANK('Annex 2 EHV charges'!$D$11:$D$58),1, COUNTIF(A$4:$A97, 'Annex 2 EHV charges'!$D$11:$D$58)), 0)),"")</f>
        <v/>
      </c>
      <c r="B98" s="89" t="str">
        <f>IF($A98="","",VLOOKUP($A98,'Annex 2 EHV charges'!$D:$O,2,0))</f>
        <v/>
      </c>
      <c r="C98" s="90" t="str">
        <f>IF($A98="","",VLOOKUP($A98,'Annex 2 EHV charges'!$D:$O,3,0))</f>
        <v/>
      </c>
      <c r="D98" s="89" t="str">
        <f>IF($A98="","",VLOOKUP($A98,'Annex 2 EHV charges'!$D:$O,4,0))</f>
        <v/>
      </c>
      <c r="E98" s="91" t="str">
        <f>IFERROR(IF(VLOOKUP($A98,'Annex 2 EHV charges'!$D:$O,10,FALSE)=0,"",VLOOKUP($A98,'Annex 2 EHV charges'!$D:$O,10,FALSE)),"")</f>
        <v/>
      </c>
      <c r="F98" s="92" t="str">
        <f>IFERROR(IF(VLOOKUP($A98,'Annex 2 EHV charges'!$D:$O,11,FALSE)=0,"",VLOOKUP($A98,'Annex 2 EHV charges'!$D:$O,11,FALSE)),"")</f>
        <v/>
      </c>
      <c r="G98" s="93" t="str">
        <f>IFERROR(IF(VLOOKUP($A98,'Annex 2 EHV charges'!$D:$O,12,FALSE)=0,"",VLOOKUP($A98,'Annex 2 EHV charges'!$D:$O,12,FALSE)),"")</f>
        <v/>
      </c>
      <c r="H98" s="93" t="str">
        <f>IFERROR(IF(VLOOKUP($A98,'Annex 2 EHV charges'!$D:$P,13,FALSE)=0,"",VLOOKUP($A98,'Annex 2 EHV charges'!$D:$P,13,FALSE)),"")</f>
        <v/>
      </c>
    </row>
    <row r="99" spans="1:8" ht="12.75" customHeight="1">
      <c r="A99" s="90" t="str">
        <f t="array" ref="A99">IFERROR(INDEX('Annex 2 EHV charges'!$D$11:$D$58, MATCH(0, IF(ISBLANK('Annex 2 EHV charges'!$D$11:$D$58),1, COUNTIF(A$4:$A98, 'Annex 2 EHV charges'!$D$11:$D$58)), 0)),"")</f>
        <v/>
      </c>
      <c r="B99" s="89" t="str">
        <f>IF($A99="","",VLOOKUP($A99,'Annex 2 EHV charges'!$D:$O,2,0))</f>
        <v/>
      </c>
      <c r="C99" s="90" t="str">
        <f>IF($A99="","",VLOOKUP($A99,'Annex 2 EHV charges'!$D:$O,3,0))</f>
        <v/>
      </c>
      <c r="D99" s="89" t="str">
        <f>IF($A99="","",VLOOKUP($A99,'Annex 2 EHV charges'!$D:$O,4,0))</f>
        <v/>
      </c>
      <c r="E99" s="91" t="str">
        <f>IFERROR(IF(VLOOKUP($A99,'Annex 2 EHV charges'!$D:$O,10,FALSE)=0,"",VLOOKUP($A99,'Annex 2 EHV charges'!$D:$O,10,FALSE)),"")</f>
        <v/>
      </c>
      <c r="F99" s="92" t="str">
        <f>IFERROR(IF(VLOOKUP($A99,'Annex 2 EHV charges'!$D:$O,11,FALSE)=0,"",VLOOKUP($A99,'Annex 2 EHV charges'!$D:$O,11,FALSE)),"")</f>
        <v/>
      </c>
      <c r="G99" s="93" t="str">
        <f>IFERROR(IF(VLOOKUP($A99,'Annex 2 EHV charges'!$D:$O,12,FALSE)=0,"",VLOOKUP($A99,'Annex 2 EHV charges'!$D:$O,12,FALSE)),"")</f>
        <v/>
      </c>
      <c r="H99" s="93" t="str">
        <f>IFERROR(IF(VLOOKUP($A99,'Annex 2 EHV charges'!$D:$P,13,FALSE)=0,"",VLOOKUP($A99,'Annex 2 EHV charges'!$D:$P,13,FALSE)),"")</f>
        <v/>
      </c>
    </row>
    <row r="100" spans="1:8" ht="12.75" customHeight="1">
      <c r="A100" s="90" t="str">
        <f t="array" ref="A100">IFERROR(INDEX('Annex 2 EHV charges'!$D$11:$D$58, MATCH(0, IF(ISBLANK('Annex 2 EHV charges'!$D$11:$D$58),1, COUNTIF(A$4:$A99, 'Annex 2 EHV charges'!$D$11:$D$58)), 0)),"")</f>
        <v/>
      </c>
      <c r="B100" s="89" t="str">
        <f>IF($A100="","",VLOOKUP($A100,'Annex 2 EHV charges'!$D:$O,2,0))</f>
        <v/>
      </c>
      <c r="C100" s="90" t="str">
        <f>IF($A100="","",VLOOKUP($A100,'Annex 2 EHV charges'!$D:$O,3,0))</f>
        <v/>
      </c>
      <c r="D100" s="89" t="str">
        <f>IF($A100="","",VLOOKUP($A100,'Annex 2 EHV charges'!$D:$O,4,0))</f>
        <v/>
      </c>
      <c r="E100" s="91" t="str">
        <f>IFERROR(IF(VLOOKUP($A100,'Annex 2 EHV charges'!$D:$O,10,FALSE)=0,"",VLOOKUP($A100,'Annex 2 EHV charges'!$D:$O,10,FALSE)),"")</f>
        <v/>
      </c>
      <c r="F100" s="92" t="str">
        <f>IFERROR(IF(VLOOKUP($A100,'Annex 2 EHV charges'!$D:$O,11,FALSE)=0,"",VLOOKUP($A100,'Annex 2 EHV charges'!$D:$O,11,FALSE)),"")</f>
        <v/>
      </c>
      <c r="G100" s="93" t="str">
        <f>IFERROR(IF(VLOOKUP($A100,'Annex 2 EHV charges'!$D:$O,12,FALSE)=0,"",VLOOKUP($A100,'Annex 2 EHV charges'!$D:$O,12,FALSE)),"")</f>
        <v/>
      </c>
      <c r="H100" s="93" t="str">
        <f>IFERROR(IF(VLOOKUP($A100,'Annex 2 EHV charges'!$D:$P,13,FALSE)=0,"",VLOOKUP($A100,'Annex 2 EHV charges'!$D:$P,13,FALSE)),"")</f>
        <v/>
      </c>
    </row>
    <row r="101" spans="1:8" ht="12.75" customHeight="1">
      <c r="A101" s="90" t="str">
        <f t="array" ref="A101">IFERROR(INDEX('Annex 2 EHV charges'!$D$11:$D$58, MATCH(0, IF(ISBLANK('Annex 2 EHV charges'!$D$11:$D$58),1, COUNTIF(A$4:$A100, 'Annex 2 EHV charges'!$D$11:$D$58)), 0)),"")</f>
        <v/>
      </c>
      <c r="B101" s="89" t="str">
        <f>IF($A101="","",VLOOKUP($A101,'Annex 2 EHV charges'!$D:$O,2,0))</f>
        <v/>
      </c>
      <c r="C101" s="90" t="str">
        <f>IF($A101="","",VLOOKUP($A101,'Annex 2 EHV charges'!$D:$O,3,0))</f>
        <v/>
      </c>
      <c r="D101" s="89" t="str">
        <f>IF($A101="","",VLOOKUP($A101,'Annex 2 EHV charges'!$D:$O,4,0))</f>
        <v/>
      </c>
      <c r="E101" s="91" t="str">
        <f>IFERROR(IF(VLOOKUP($A101,'Annex 2 EHV charges'!$D:$O,10,FALSE)=0,"",VLOOKUP($A101,'Annex 2 EHV charges'!$D:$O,10,FALSE)),"")</f>
        <v/>
      </c>
      <c r="F101" s="92" t="str">
        <f>IFERROR(IF(VLOOKUP($A101,'Annex 2 EHV charges'!$D:$O,11,FALSE)=0,"",VLOOKUP($A101,'Annex 2 EHV charges'!$D:$O,11,FALSE)),"")</f>
        <v/>
      </c>
      <c r="G101" s="93" t="str">
        <f>IFERROR(IF(VLOOKUP($A101,'Annex 2 EHV charges'!$D:$O,12,FALSE)=0,"",VLOOKUP($A101,'Annex 2 EHV charges'!$D:$O,12,FALSE)),"")</f>
        <v/>
      </c>
      <c r="H101" s="93" t="str">
        <f>IFERROR(IF(VLOOKUP($A101,'Annex 2 EHV charges'!$D:$P,13,FALSE)=0,"",VLOOKUP($A101,'Annex 2 EHV charges'!$D:$P,13,FALSE)),"")</f>
        <v/>
      </c>
    </row>
    <row r="102" spans="1:8" ht="12.75" customHeight="1">
      <c r="A102" s="90" t="str">
        <f t="array" ref="A102">IFERROR(INDEX('Annex 2 EHV charges'!$D$11:$D$58, MATCH(0, IF(ISBLANK('Annex 2 EHV charges'!$D$11:$D$58),1, COUNTIF(A$4:$A101, 'Annex 2 EHV charges'!$D$11:$D$58)), 0)),"")</f>
        <v/>
      </c>
      <c r="B102" s="89" t="str">
        <f>IF($A102="","",VLOOKUP($A102,'Annex 2 EHV charges'!$D:$O,2,0))</f>
        <v/>
      </c>
      <c r="C102" s="90" t="str">
        <f>IF($A102="","",VLOOKUP($A102,'Annex 2 EHV charges'!$D:$O,3,0))</f>
        <v/>
      </c>
      <c r="D102" s="89" t="str">
        <f>IF($A102="","",VLOOKUP($A102,'Annex 2 EHV charges'!$D:$O,4,0))</f>
        <v/>
      </c>
      <c r="E102" s="91" t="str">
        <f>IFERROR(IF(VLOOKUP($A102,'Annex 2 EHV charges'!$D:$O,10,FALSE)=0,"",VLOOKUP($A102,'Annex 2 EHV charges'!$D:$O,10,FALSE)),"")</f>
        <v/>
      </c>
      <c r="F102" s="92" t="str">
        <f>IFERROR(IF(VLOOKUP($A102,'Annex 2 EHV charges'!$D:$O,11,FALSE)=0,"",VLOOKUP($A102,'Annex 2 EHV charges'!$D:$O,11,FALSE)),"")</f>
        <v/>
      </c>
      <c r="G102" s="93" t="str">
        <f>IFERROR(IF(VLOOKUP($A102,'Annex 2 EHV charges'!$D:$O,12,FALSE)=0,"",VLOOKUP($A102,'Annex 2 EHV charges'!$D:$O,12,FALSE)),"")</f>
        <v/>
      </c>
      <c r="H102" s="93" t="str">
        <f>IFERROR(IF(VLOOKUP($A102,'Annex 2 EHV charges'!$D:$P,13,FALSE)=0,"",VLOOKUP($A102,'Annex 2 EHV charges'!$D:$P,13,FALSE)),"")</f>
        <v/>
      </c>
    </row>
    <row r="103" spans="1:8" ht="12.75" customHeight="1">
      <c r="A103" s="90" t="str">
        <f t="array" ref="A103">IFERROR(INDEX('Annex 2 EHV charges'!$D$11:$D$58, MATCH(0, IF(ISBLANK('Annex 2 EHV charges'!$D$11:$D$58),1, COUNTIF(A$4:$A102, 'Annex 2 EHV charges'!$D$11:$D$58)), 0)),"")</f>
        <v/>
      </c>
      <c r="B103" s="89" t="str">
        <f>IF($A103="","",VLOOKUP($A103,'Annex 2 EHV charges'!$D:$O,2,0))</f>
        <v/>
      </c>
      <c r="C103" s="90" t="str">
        <f>IF($A103="","",VLOOKUP($A103,'Annex 2 EHV charges'!$D:$O,3,0))</f>
        <v/>
      </c>
      <c r="D103" s="89" t="str">
        <f>IF($A103="","",VLOOKUP($A103,'Annex 2 EHV charges'!$D:$O,4,0))</f>
        <v/>
      </c>
      <c r="E103" s="91" t="str">
        <f>IFERROR(IF(VLOOKUP($A103,'Annex 2 EHV charges'!$D:$O,10,FALSE)=0,"",VLOOKUP($A103,'Annex 2 EHV charges'!$D:$O,10,FALSE)),"")</f>
        <v/>
      </c>
      <c r="F103" s="92" t="str">
        <f>IFERROR(IF(VLOOKUP($A103,'Annex 2 EHV charges'!$D:$O,11,FALSE)=0,"",VLOOKUP($A103,'Annex 2 EHV charges'!$D:$O,11,FALSE)),"")</f>
        <v/>
      </c>
      <c r="G103" s="93" t="str">
        <f>IFERROR(IF(VLOOKUP($A103,'Annex 2 EHV charges'!$D:$O,12,FALSE)=0,"",VLOOKUP($A103,'Annex 2 EHV charges'!$D:$O,12,FALSE)),"")</f>
        <v/>
      </c>
      <c r="H103" s="93" t="str">
        <f>IFERROR(IF(VLOOKUP($A103,'Annex 2 EHV charges'!$D:$P,13,FALSE)=0,"",VLOOKUP($A103,'Annex 2 EHV charges'!$D:$P,13,FALSE)),"")</f>
        <v/>
      </c>
    </row>
    <row r="104" spans="1:8" ht="12.75" customHeight="1">
      <c r="A104" s="90" t="str">
        <f t="array" ref="A104">IFERROR(INDEX('Annex 2 EHV charges'!$D$11:$D$58, MATCH(0, IF(ISBLANK('Annex 2 EHV charges'!$D$11:$D$58),1, COUNTIF(A$4:$A103, 'Annex 2 EHV charges'!$D$11:$D$58)), 0)),"")</f>
        <v/>
      </c>
      <c r="B104" s="89" t="str">
        <f>IF($A104="","",VLOOKUP($A104,'Annex 2 EHV charges'!$D:$O,2,0))</f>
        <v/>
      </c>
      <c r="C104" s="90" t="str">
        <f>IF($A104="","",VLOOKUP($A104,'Annex 2 EHV charges'!$D:$O,3,0))</f>
        <v/>
      </c>
      <c r="D104" s="89" t="str">
        <f>IF($A104="","",VLOOKUP($A104,'Annex 2 EHV charges'!$D:$O,4,0))</f>
        <v/>
      </c>
      <c r="E104" s="91" t="str">
        <f>IFERROR(IF(VLOOKUP($A104,'Annex 2 EHV charges'!$D:$O,10,FALSE)=0,"",VLOOKUP($A104,'Annex 2 EHV charges'!$D:$O,10,FALSE)),"")</f>
        <v/>
      </c>
      <c r="F104" s="92" t="str">
        <f>IFERROR(IF(VLOOKUP($A104,'Annex 2 EHV charges'!$D:$O,11,FALSE)=0,"",VLOOKUP($A104,'Annex 2 EHV charges'!$D:$O,11,FALSE)),"")</f>
        <v/>
      </c>
      <c r="G104" s="93" t="str">
        <f>IFERROR(IF(VLOOKUP($A104,'Annex 2 EHV charges'!$D:$O,12,FALSE)=0,"",VLOOKUP($A104,'Annex 2 EHV charges'!$D:$O,12,FALSE)),"")</f>
        <v/>
      </c>
      <c r="H104" s="93" t="str">
        <f>IFERROR(IF(VLOOKUP($A104,'Annex 2 EHV charges'!$D:$P,13,FALSE)=0,"",VLOOKUP($A104,'Annex 2 EHV charges'!$D:$P,13,FALSE)),"")</f>
        <v/>
      </c>
    </row>
    <row r="105" spans="1:8" ht="12.75" customHeight="1">
      <c r="A105" s="90" t="str">
        <f t="array" ref="A105">IFERROR(INDEX('Annex 2 EHV charges'!$D$11:$D$58, MATCH(0, IF(ISBLANK('Annex 2 EHV charges'!$D$11:$D$58),1, COUNTIF(A$4:$A104, 'Annex 2 EHV charges'!$D$11:$D$58)), 0)),"")</f>
        <v/>
      </c>
      <c r="B105" s="89" t="str">
        <f>IF($A105="","",VLOOKUP($A105,'Annex 2 EHV charges'!$D:$O,2,0))</f>
        <v/>
      </c>
      <c r="C105" s="90" t="str">
        <f>IF($A105="","",VLOOKUP($A105,'Annex 2 EHV charges'!$D:$O,3,0))</f>
        <v/>
      </c>
      <c r="D105" s="89" t="str">
        <f>IF($A105="","",VLOOKUP($A105,'Annex 2 EHV charges'!$D:$O,4,0))</f>
        <v/>
      </c>
      <c r="E105" s="91" t="str">
        <f>IFERROR(IF(VLOOKUP($A105,'Annex 2 EHV charges'!$D:$O,10,FALSE)=0,"",VLOOKUP($A105,'Annex 2 EHV charges'!$D:$O,10,FALSE)),"")</f>
        <v/>
      </c>
      <c r="F105" s="92" t="str">
        <f>IFERROR(IF(VLOOKUP($A105,'Annex 2 EHV charges'!$D:$O,11,FALSE)=0,"",VLOOKUP($A105,'Annex 2 EHV charges'!$D:$O,11,FALSE)),"")</f>
        <v/>
      </c>
      <c r="G105" s="93" t="str">
        <f>IFERROR(IF(VLOOKUP($A105,'Annex 2 EHV charges'!$D:$O,12,FALSE)=0,"",VLOOKUP($A105,'Annex 2 EHV charges'!$D:$O,12,FALSE)),"")</f>
        <v/>
      </c>
      <c r="H105" s="93" t="str">
        <f>IFERROR(IF(VLOOKUP($A105,'Annex 2 EHV charges'!$D:$P,13,FALSE)=0,"",VLOOKUP($A105,'Annex 2 EHV charges'!$D:$P,13,FALSE)),"")</f>
        <v/>
      </c>
    </row>
    <row r="106" spans="1:8" ht="12.75" customHeight="1">
      <c r="A106" s="90" t="str">
        <f t="array" ref="A106">IFERROR(INDEX('Annex 2 EHV charges'!$D$11:$D$58, MATCH(0, IF(ISBLANK('Annex 2 EHV charges'!$D$11:$D$58),1, COUNTIF(A$4:$A105, 'Annex 2 EHV charges'!$D$11:$D$58)), 0)),"")</f>
        <v/>
      </c>
      <c r="B106" s="89" t="str">
        <f>IF($A106="","",VLOOKUP($A106,'Annex 2 EHV charges'!$D:$O,2,0))</f>
        <v/>
      </c>
      <c r="C106" s="90" t="str">
        <f>IF($A106="","",VLOOKUP($A106,'Annex 2 EHV charges'!$D:$O,3,0))</f>
        <v/>
      </c>
      <c r="D106" s="89" t="str">
        <f>IF($A106="","",VLOOKUP($A106,'Annex 2 EHV charges'!$D:$O,4,0))</f>
        <v/>
      </c>
      <c r="E106" s="91" t="str">
        <f>IFERROR(IF(VLOOKUP($A106,'Annex 2 EHV charges'!$D:$O,10,FALSE)=0,"",VLOOKUP($A106,'Annex 2 EHV charges'!$D:$O,10,FALSE)),"")</f>
        <v/>
      </c>
      <c r="F106" s="92" t="str">
        <f>IFERROR(IF(VLOOKUP($A106,'Annex 2 EHV charges'!$D:$O,11,FALSE)=0,"",VLOOKUP($A106,'Annex 2 EHV charges'!$D:$O,11,FALSE)),"")</f>
        <v/>
      </c>
      <c r="G106" s="93" t="str">
        <f>IFERROR(IF(VLOOKUP($A106,'Annex 2 EHV charges'!$D:$O,12,FALSE)=0,"",VLOOKUP($A106,'Annex 2 EHV charges'!$D:$O,12,FALSE)),"")</f>
        <v/>
      </c>
      <c r="H106" s="93" t="str">
        <f>IFERROR(IF(VLOOKUP($A106,'Annex 2 EHV charges'!$D:$P,13,FALSE)=0,"",VLOOKUP($A106,'Annex 2 EHV charges'!$D:$P,13,FALSE)),"")</f>
        <v/>
      </c>
    </row>
    <row r="107" spans="1:8" ht="12.75" customHeight="1">
      <c r="A107" s="90" t="str">
        <f t="array" ref="A107">IFERROR(INDEX('Annex 2 EHV charges'!$D$11:$D$58, MATCH(0, IF(ISBLANK('Annex 2 EHV charges'!$D$11:$D$58),1, COUNTIF(A$4:$A106, 'Annex 2 EHV charges'!$D$11:$D$58)), 0)),"")</f>
        <v/>
      </c>
      <c r="B107" s="89" t="str">
        <f>IF($A107="","",VLOOKUP($A107,'Annex 2 EHV charges'!$D:$O,2,0))</f>
        <v/>
      </c>
      <c r="C107" s="90" t="str">
        <f>IF($A107="","",VLOOKUP($A107,'Annex 2 EHV charges'!$D:$O,3,0))</f>
        <v/>
      </c>
      <c r="D107" s="89" t="str">
        <f>IF($A107="","",VLOOKUP($A107,'Annex 2 EHV charges'!$D:$O,4,0))</f>
        <v/>
      </c>
      <c r="E107" s="91" t="str">
        <f>IFERROR(IF(VLOOKUP($A107,'Annex 2 EHV charges'!$D:$O,10,FALSE)=0,"",VLOOKUP($A107,'Annex 2 EHV charges'!$D:$O,10,FALSE)),"")</f>
        <v/>
      </c>
      <c r="F107" s="92" t="str">
        <f>IFERROR(IF(VLOOKUP($A107,'Annex 2 EHV charges'!$D:$O,11,FALSE)=0,"",VLOOKUP($A107,'Annex 2 EHV charges'!$D:$O,11,FALSE)),"")</f>
        <v/>
      </c>
      <c r="G107" s="93" t="str">
        <f>IFERROR(IF(VLOOKUP($A107,'Annex 2 EHV charges'!$D:$O,12,FALSE)=0,"",VLOOKUP($A107,'Annex 2 EHV charges'!$D:$O,12,FALSE)),"")</f>
        <v/>
      </c>
      <c r="H107" s="93" t="str">
        <f>IFERROR(IF(VLOOKUP($A107,'Annex 2 EHV charges'!$D:$P,13,FALSE)=0,"",VLOOKUP($A107,'Annex 2 EHV charges'!$D:$P,13,FALSE)),"")</f>
        <v/>
      </c>
    </row>
    <row r="108" spans="1:8" ht="12.75" customHeight="1">
      <c r="A108" s="90" t="str">
        <f t="array" ref="A108">IFERROR(INDEX('Annex 2 EHV charges'!$D$11:$D$58, MATCH(0, IF(ISBLANK('Annex 2 EHV charges'!$D$11:$D$58),1, COUNTIF(A$4:$A107, 'Annex 2 EHV charges'!$D$11:$D$58)), 0)),"")</f>
        <v/>
      </c>
      <c r="B108" s="89" t="str">
        <f>IF($A108="","",VLOOKUP($A108,'Annex 2 EHV charges'!$D:$O,2,0))</f>
        <v/>
      </c>
      <c r="C108" s="90" t="str">
        <f>IF($A108="","",VLOOKUP($A108,'Annex 2 EHV charges'!$D:$O,3,0))</f>
        <v/>
      </c>
      <c r="D108" s="89" t="str">
        <f>IF($A108="","",VLOOKUP($A108,'Annex 2 EHV charges'!$D:$O,4,0))</f>
        <v/>
      </c>
      <c r="E108" s="91" t="str">
        <f>IFERROR(IF(VLOOKUP($A108,'Annex 2 EHV charges'!$D:$O,10,FALSE)=0,"",VLOOKUP($A108,'Annex 2 EHV charges'!$D:$O,10,FALSE)),"")</f>
        <v/>
      </c>
      <c r="F108" s="92" t="str">
        <f>IFERROR(IF(VLOOKUP($A108,'Annex 2 EHV charges'!$D:$O,11,FALSE)=0,"",VLOOKUP($A108,'Annex 2 EHV charges'!$D:$O,11,FALSE)),"")</f>
        <v/>
      </c>
      <c r="G108" s="93" t="str">
        <f>IFERROR(IF(VLOOKUP($A108,'Annex 2 EHV charges'!$D:$O,12,FALSE)=0,"",VLOOKUP($A108,'Annex 2 EHV charges'!$D:$O,12,FALSE)),"")</f>
        <v/>
      </c>
      <c r="H108" s="93" t="str">
        <f>IFERROR(IF(VLOOKUP($A108,'Annex 2 EHV charges'!$D:$P,13,FALSE)=0,"",VLOOKUP($A108,'Annex 2 EHV charges'!$D:$P,13,FALSE)),"")</f>
        <v/>
      </c>
    </row>
    <row r="109" spans="1:8" ht="12.75" customHeight="1">
      <c r="A109" s="90" t="str">
        <f t="array" ref="A109">IFERROR(INDEX('Annex 2 EHV charges'!$D$11:$D$58, MATCH(0, IF(ISBLANK('Annex 2 EHV charges'!$D$11:$D$58),1, COUNTIF(A$4:$A108, 'Annex 2 EHV charges'!$D$11:$D$58)), 0)),"")</f>
        <v/>
      </c>
      <c r="B109" s="89" t="str">
        <f>IF($A109="","",VLOOKUP($A109,'Annex 2 EHV charges'!$D:$O,2,0))</f>
        <v/>
      </c>
      <c r="C109" s="90" t="str">
        <f>IF($A109="","",VLOOKUP($A109,'Annex 2 EHV charges'!$D:$O,3,0))</f>
        <v/>
      </c>
      <c r="D109" s="89" t="str">
        <f>IF($A109="","",VLOOKUP($A109,'Annex 2 EHV charges'!$D:$O,4,0))</f>
        <v/>
      </c>
      <c r="E109" s="91" t="str">
        <f>IFERROR(IF(VLOOKUP($A109,'Annex 2 EHV charges'!$D:$O,10,FALSE)=0,"",VLOOKUP($A109,'Annex 2 EHV charges'!$D:$O,10,FALSE)),"")</f>
        <v/>
      </c>
      <c r="F109" s="92" t="str">
        <f>IFERROR(IF(VLOOKUP($A109,'Annex 2 EHV charges'!$D:$O,11,FALSE)=0,"",VLOOKUP($A109,'Annex 2 EHV charges'!$D:$O,11,FALSE)),"")</f>
        <v/>
      </c>
      <c r="G109" s="93" t="str">
        <f>IFERROR(IF(VLOOKUP($A109,'Annex 2 EHV charges'!$D:$O,12,FALSE)=0,"",VLOOKUP($A109,'Annex 2 EHV charges'!$D:$O,12,FALSE)),"")</f>
        <v/>
      </c>
      <c r="H109" s="93" t="str">
        <f>IFERROR(IF(VLOOKUP($A109,'Annex 2 EHV charges'!$D:$P,13,FALSE)=0,"",VLOOKUP($A109,'Annex 2 EHV charges'!$D:$P,13,FALSE)),"")</f>
        <v/>
      </c>
    </row>
    <row r="110" spans="1:8" ht="12.75" customHeight="1">
      <c r="A110" s="90" t="str">
        <f t="array" ref="A110">IFERROR(INDEX('Annex 2 EHV charges'!$D$11:$D$58, MATCH(0, IF(ISBLANK('Annex 2 EHV charges'!$D$11:$D$58),1, COUNTIF(A$4:$A109, 'Annex 2 EHV charges'!$D$11:$D$58)), 0)),"")</f>
        <v/>
      </c>
      <c r="B110" s="89" t="str">
        <f>IF($A110="","",VLOOKUP($A110,'Annex 2 EHV charges'!$D:$O,2,0))</f>
        <v/>
      </c>
      <c r="C110" s="90" t="str">
        <f>IF($A110="","",VLOOKUP($A110,'Annex 2 EHV charges'!$D:$O,3,0))</f>
        <v/>
      </c>
      <c r="D110" s="89" t="str">
        <f>IF($A110="","",VLOOKUP($A110,'Annex 2 EHV charges'!$D:$O,4,0))</f>
        <v/>
      </c>
      <c r="E110" s="91" t="str">
        <f>IFERROR(IF(VLOOKUP($A110,'Annex 2 EHV charges'!$D:$O,10,FALSE)=0,"",VLOOKUP($A110,'Annex 2 EHV charges'!$D:$O,10,FALSE)),"")</f>
        <v/>
      </c>
      <c r="F110" s="92" t="str">
        <f>IFERROR(IF(VLOOKUP($A110,'Annex 2 EHV charges'!$D:$O,11,FALSE)=0,"",VLOOKUP($A110,'Annex 2 EHV charges'!$D:$O,11,FALSE)),"")</f>
        <v/>
      </c>
      <c r="G110" s="93" t="str">
        <f>IFERROR(IF(VLOOKUP($A110,'Annex 2 EHV charges'!$D:$O,12,FALSE)=0,"",VLOOKUP($A110,'Annex 2 EHV charges'!$D:$O,12,FALSE)),"")</f>
        <v/>
      </c>
      <c r="H110" s="93" t="str">
        <f>IFERROR(IF(VLOOKUP($A110,'Annex 2 EHV charges'!$D:$P,13,FALSE)=0,"",VLOOKUP($A110,'Annex 2 EHV charges'!$D:$P,13,FALSE)),"")</f>
        <v/>
      </c>
    </row>
    <row r="111" spans="1:8" ht="12.75" customHeight="1">
      <c r="A111" s="90" t="str">
        <f t="array" ref="A111">IFERROR(INDEX('Annex 2 EHV charges'!$D$11:$D$58, MATCH(0, IF(ISBLANK('Annex 2 EHV charges'!$D$11:$D$58),1, COUNTIF(A$4:$A110, 'Annex 2 EHV charges'!$D$11:$D$58)), 0)),"")</f>
        <v/>
      </c>
      <c r="B111" s="89" t="str">
        <f>IF($A111="","",VLOOKUP($A111,'Annex 2 EHV charges'!$D:$O,2,0))</f>
        <v/>
      </c>
      <c r="C111" s="90" t="str">
        <f>IF($A111="","",VLOOKUP($A111,'Annex 2 EHV charges'!$D:$O,3,0))</f>
        <v/>
      </c>
      <c r="D111" s="89" t="str">
        <f>IF($A111="","",VLOOKUP($A111,'Annex 2 EHV charges'!$D:$O,4,0))</f>
        <v/>
      </c>
      <c r="E111" s="91" t="str">
        <f>IFERROR(IF(VLOOKUP($A111,'Annex 2 EHV charges'!$D:$O,10,FALSE)=0,"",VLOOKUP($A111,'Annex 2 EHV charges'!$D:$O,10,FALSE)),"")</f>
        <v/>
      </c>
      <c r="F111" s="92" t="str">
        <f>IFERROR(IF(VLOOKUP($A111,'Annex 2 EHV charges'!$D:$O,11,FALSE)=0,"",VLOOKUP($A111,'Annex 2 EHV charges'!$D:$O,11,FALSE)),"")</f>
        <v/>
      </c>
      <c r="G111" s="93" t="str">
        <f>IFERROR(IF(VLOOKUP($A111,'Annex 2 EHV charges'!$D:$O,12,FALSE)=0,"",VLOOKUP($A111,'Annex 2 EHV charges'!$D:$O,12,FALSE)),"")</f>
        <v/>
      </c>
      <c r="H111" s="93" t="str">
        <f>IFERROR(IF(VLOOKUP($A111,'Annex 2 EHV charges'!$D:$P,13,FALSE)=0,"",VLOOKUP($A111,'Annex 2 EHV charges'!$D:$P,13,FALSE)),"")</f>
        <v/>
      </c>
    </row>
    <row r="112" spans="1:8" ht="12.75" customHeight="1">
      <c r="A112" s="90" t="str">
        <f t="array" ref="A112">IFERROR(INDEX('Annex 2 EHV charges'!$D$11:$D$58, MATCH(0, IF(ISBLANK('Annex 2 EHV charges'!$D$11:$D$58),1, COUNTIF(A$4:$A111, 'Annex 2 EHV charges'!$D$11:$D$58)), 0)),"")</f>
        <v/>
      </c>
      <c r="B112" s="89" t="str">
        <f>IF($A112="","",VLOOKUP($A112,'Annex 2 EHV charges'!$D:$O,2,0))</f>
        <v/>
      </c>
      <c r="C112" s="90" t="str">
        <f>IF($A112="","",VLOOKUP($A112,'Annex 2 EHV charges'!$D:$O,3,0))</f>
        <v/>
      </c>
      <c r="D112" s="89" t="str">
        <f>IF($A112="","",VLOOKUP($A112,'Annex 2 EHV charges'!$D:$O,4,0))</f>
        <v/>
      </c>
      <c r="E112" s="91" t="str">
        <f>IFERROR(IF(VLOOKUP($A112,'Annex 2 EHV charges'!$D:$O,10,FALSE)=0,"",VLOOKUP($A112,'Annex 2 EHV charges'!$D:$O,10,FALSE)),"")</f>
        <v/>
      </c>
      <c r="F112" s="92" t="str">
        <f>IFERROR(IF(VLOOKUP($A112,'Annex 2 EHV charges'!$D:$O,11,FALSE)=0,"",VLOOKUP($A112,'Annex 2 EHV charges'!$D:$O,11,FALSE)),"")</f>
        <v/>
      </c>
      <c r="G112" s="93" t="str">
        <f>IFERROR(IF(VLOOKUP($A112,'Annex 2 EHV charges'!$D:$O,12,FALSE)=0,"",VLOOKUP($A112,'Annex 2 EHV charges'!$D:$O,12,FALSE)),"")</f>
        <v/>
      </c>
      <c r="H112" s="93" t="str">
        <f>IFERROR(IF(VLOOKUP($A112,'Annex 2 EHV charges'!$D:$P,13,FALSE)=0,"",VLOOKUP($A112,'Annex 2 EHV charges'!$D:$P,13,FALSE)),"")</f>
        <v/>
      </c>
    </row>
    <row r="113" spans="1:8" ht="12.75" customHeight="1">
      <c r="A113" s="90" t="str">
        <f t="array" ref="A113">IFERROR(INDEX('Annex 2 EHV charges'!$D$11:$D$58, MATCH(0, IF(ISBLANK('Annex 2 EHV charges'!$D$11:$D$58),1, COUNTIF(A$4:$A112, 'Annex 2 EHV charges'!$D$11:$D$58)), 0)),"")</f>
        <v/>
      </c>
      <c r="B113" s="89" t="str">
        <f>IF($A113="","",VLOOKUP($A113,'Annex 2 EHV charges'!$D:$O,2,0))</f>
        <v/>
      </c>
      <c r="C113" s="90" t="str">
        <f>IF($A113="","",VLOOKUP($A113,'Annex 2 EHV charges'!$D:$O,3,0))</f>
        <v/>
      </c>
      <c r="D113" s="89" t="str">
        <f>IF($A113="","",VLOOKUP($A113,'Annex 2 EHV charges'!$D:$O,4,0))</f>
        <v/>
      </c>
      <c r="E113" s="91" t="str">
        <f>IFERROR(IF(VLOOKUP($A113,'Annex 2 EHV charges'!$D:$O,10,FALSE)=0,"",VLOOKUP($A113,'Annex 2 EHV charges'!$D:$O,10,FALSE)),"")</f>
        <v/>
      </c>
      <c r="F113" s="92" t="str">
        <f>IFERROR(IF(VLOOKUP($A113,'Annex 2 EHV charges'!$D:$O,11,FALSE)=0,"",VLOOKUP($A113,'Annex 2 EHV charges'!$D:$O,11,FALSE)),"")</f>
        <v/>
      </c>
      <c r="G113" s="93" t="str">
        <f>IFERROR(IF(VLOOKUP($A113,'Annex 2 EHV charges'!$D:$O,12,FALSE)=0,"",VLOOKUP($A113,'Annex 2 EHV charges'!$D:$O,12,FALSE)),"")</f>
        <v/>
      </c>
      <c r="H113" s="93" t="str">
        <f>IFERROR(IF(VLOOKUP($A113,'Annex 2 EHV charges'!$D:$P,13,FALSE)=0,"",VLOOKUP($A113,'Annex 2 EHV charges'!$D:$P,13,FALSE)),"")</f>
        <v/>
      </c>
    </row>
    <row r="114" spans="1:8" ht="12.75" customHeight="1">
      <c r="A114" s="90" t="str">
        <f t="array" ref="A114">IFERROR(INDEX('Annex 2 EHV charges'!$D$11:$D$58, MATCH(0, IF(ISBLANK('Annex 2 EHV charges'!$D$11:$D$58),1, COUNTIF(A$4:$A113, 'Annex 2 EHV charges'!$D$11:$D$58)), 0)),"")</f>
        <v/>
      </c>
      <c r="B114" s="89" t="str">
        <f>IF($A114="","",VLOOKUP($A114,'Annex 2 EHV charges'!$D:$O,2,0))</f>
        <v/>
      </c>
      <c r="C114" s="90" t="str">
        <f>IF($A114="","",VLOOKUP($A114,'Annex 2 EHV charges'!$D:$O,3,0))</f>
        <v/>
      </c>
      <c r="D114" s="89" t="str">
        <f>IF($A114="","",VLOOKUP($A114,'Annex 2 EHV charges'!$D:$O,4,0))</f>
        <v/>
      </c>
      <c r="E114" s="91" t="str">
        <f>IFERROR(IF(VLOOKUP($A114,'Annex 2 EHV charges'!$D:$O,10,FALSE)=0,"",VLOOKUP($A114,'Annex 2 EHV charges'!$D:$O,10,FALSE)),"")</f>
        <v/>
      </c>
      <c r="F114" s="92" t="str">
        <f>IFERROR(IF(VLOOKUP($A114,'Annex 2 EHV charges'!$D:$O,11,FALSE)=0,"",VLOOKUP($A114,'Annex 2 EHV charges'!$D:$O,11,FALSE)),"")</f>
        <v/>
      </c>
      <c r="G114" s="93" t="str">
        <f>IFERROR(IF(VLOOKUP($A114,'Annex 2 EHV charges'!$D:$O,12,FALSE)=0,"",VLOOKUP($A114,'Annex 2 EHV charges'!$D:$O,12,FALSE)),"")</f>
        <v/>
      </c>
      <c r="H114" s="93" t="str">
        <f>IFERROR(IF(VLOOKUP($A114,'Annex 2 EHV charges'!$D:$P,13,FALSE)=0,"",VLOOKUP($A114,'Annex 2 EHV charges'!$D:$P,13,FALSE)),"")</f>
        <v/>
      </c>
    </row>
    <row r="115" spans="1:8" ht="12.75" customHeight="1">
      <c r="A115" s="90" t="str">
        <f t="array" ref="A115">IFERROR(INDEX('Annex 2 EHV charges'!$D$11:$D$58, MATCH(0, IF(ISBLANK('Annex 2 EHV charges'!$D$11:$D$58),1, COUNTIF(A$4:$A114, 'Annex 2 EHV charges'!$D$11:$D$58)), 0)),"")</f>
        <v/>
      </c>
      <c r="B115" s="89" t="str">
        <f>IF($A115="","",VLOOKUP($A115,'Annex 2 EHV charges'!$D:$O,2,0))</f>
        <v/>
      </c>
      <c r="C115" s="90" t="str">
        <f>IF($A115="","",VLOOKUP($A115,'Annex 2 EHV charges'!$D:$O,3,0))</f>
        <v/>
      </c>
      <c r="D115" s="89" t="str">
        <f>IF($A115="","",VLOOKUP($A115,'Annex 2 EHV charges'!$D:$O,4,0))</f>
        <v/>
      </c>
      <c r="E115" s="91" t="str">
        <f>IFERROR(IF(VLOOKUP($A115,'Annex 2 EHV charges'!$D:$O,10,FALSE)=0,"",VLOOKUP($A115,'Annex 2 EHV charges'!$D:$O,10,FALSE)),"")</f>
        <v/>
      </c>
      <c r="F115" s="92" t="str">
        <f>IFERROR(IF(VLOOKUP($A115,'Annex 2 EHV charges'!$D:$O,11,FALSE)=0,"",VLOOKUP($A115,'Annex 2 EHV charges'!$D:$O,11,FALSE)),"")</f>
        <v/>
      </c>
      <c r="G115" s="93" t="str">
        <f>IFERROR(IF(VLOOKUP($A115,'Annex 2 EHV charges'!$D:$O,12,FALSE)=0,"",VLOOKUP($A115,'Annex 2 EHV charges'!$D:$O,12,FALSE)),"")</f>
        <v/>
      </c>
      <c r="H115" s="93" t="str">
        <f>IFERROR(IF(VLOOKUP($A115,'Annex 2 EHV charges'!$D:$P,13,FALSE)=0,"",VLOOKUP($A115,'Annex 2 EHV charges'!$D:$P,13,FALSE)),"")</f>
        <v/>
      </c>
    </row>
    <row r="116" spans="1:8" ht="12.75" customHeight="1">
      <c r="A116" s="90" t="str">
        <f t="array" ref="A116">IFERROR(INDEX('Annex 2 EHV charges'!$D$11:$D$58, MATCH(0, IF(ISBLANK('Annex 2 EHV charges'!$D$11:$D$58),1, COUNTIF(A$4:$A115, 'Annex 2 EHV charges'!$D$11:$D$58)), 0)),"")</f>
        <v/>
      </c>
      <c r="B116" s="89" t="str">
        <f>IF($A116="","",VLOOKUP($A116,'Annex 2 EHV charges'!$D:$O,2,0))</f>
        <v/>
      </c>
      <c r="C116" s="90" t="str">
        <f>IF($A116="","",VLOOKUP($A116,'Annex 2 EHV charges'!$D:$O,3,0))</f>
        <v/>
      </c>
      <c r="D116" s="89" t="str">
        <f>IF($A116="","",VLOOKUP($A116,'Annex 2 EHV charges'!$D:$O,4,0))</f>
        <v/>
      </c>
      <c r="E116" s="91" t="str">
        <f>IFERROR(IF(VLOOKUP($A116,'Annex 2 EHV charges'!$D:$O,10,FALSE)=0,"",VLOOKUP($A116,'Annex 2 EHV charges'!$D:$O,10,FALSE)),"")</f>
        <v/>
      </c>
      <c r="F116" s="92" t="str">
        <f>IFERROR(IF(VLOOKUP($A116,'Annex 2 EHV charges'!$D:$O,11,FALSE)=0,"",VLOOKUP($A116,'Annex 2 EHV charges'!$D:$O,11,FALSE)),"")</f>
        <v/>
      </c>
      <c r="G116" s="93" t="str">
        <f>IFERROR(IF(VLOOKUP($A116,'Annex 2 EHV charges'!$D:$O,12,FALSE)=0,"",VLOOKUP($A116,'Annex 2 EHV charges'!$D:$O,12,FALSE)),"")</f>
        <v/>
      </c>
      <c r="H116" s="93" t="str">
        <f>IFERROR(IF(VLOOKUP($A116,'Annex 2 EHV charges'!$D:$P,13,FALSE)=0,"",VLOOKUP($A116,'Annex 2 EHV charges'!$D:$P,13,FALSE)),"")</f>
        <v/>
      </c>
    </row>
    <row r="117" spans="1:8" ht="12.75" customHeight="1">
      <c r="A117" s="90" t="str">
        <f t="array" ref="A117">IFERROR(INDEX('Annex 2 EHV charges'!$D$11:$D$58, MATCH(0, IF(ISBLANK('Annex 2 EHV charges'!$D$11:$D$58),1, COUNTIF(A$4:$A116, 'Annex 2 EHV charges'!$D$11:$D$58)), 0)),"")</f>
        <v/>
      </c>
      <c r="B117" s="89" t="str">
        <f>IF($A117="","",VLOOKUP($A117,'Annex 2 EHV charges'!$D:$O,2,0))</f>
        <v/>
      </c>
      <c r="C117" s="90" t="str">
        <f>IF($A117="","",VLOOKUP($A117,'Annex 2 EHV charges'!$D:$O,3,0))</f>
        <v/>
      </c>
      <c r="D117" s="89" t="str">
        <f>IF($A117="","",VLOOKUP($A117,'Annex 2 EHV charges'!$D:$O,4,0))</f>
        <v/>
      </c>
      <c r="E117" s="91" t="str">
        <f>IFERROR(IF(VLOOKUP($A117,'Annex 2 EHV charges'!$D:$O,10,FALSE)=0,"",VLOOKUP($A117,'Annex 2 EHV charges'!$D:$O,10,FALSE)),"")</f>
        <v/>
      </c>
      <c r="F117" s="92" t="str">
        <f>IFERROR(IF(VLOOKUP($A117,'Annex 2 EHV charges'!$D:$O,11,FALSE)=0,"",VLOOKUP($A117,'Annex 2 EHV charges'!$D:$O,11,FALSE)),"")</f>
        <v/>
      </c>
      <c r="G117" s="93" t="str">
        <f>IFERROR(IF(VLOOKUP($A117,'Annex 2 EHV charges'!$D:$O,12,FALSE)=0,"",VLOOKUP($A117,'Annex 2 EHV charges'!$D:$O,12,FALSE)),"")</f>
        <v/>
      </c>
      <c r="H117" s="93" t="str">
        <f>IFERROR(IF(VLOOKUP($A117,'Annex 2 EHV charges'!$D:$P,13,FALSE)=0,"",VLOOKUP($A117,'Annex 2 EHV charges'!$D:$P,13,FALSE)),"")</f>
        <v/>
      </c>
    </row>
    <row r="118" spans="1:8" ht="12.75" customHeight="1">
      <c r="A118" s="90" t="str">
        <f t="array" ref="A118">IFERROR(INDEX('Annex 2 EHV charges'!$D$11:$D$58, MATCH(0, IF(ISBLANK('Annex 2 EHV charges'!$D$11:$D$58),1, COUNTIF(A$4:$A117, 'Annex 2 EHV charges'!$D$11:$D$58)), 0)),"")</f>
        <v/>
      </c>
      <c r="B118" s="89" t="str">
        <f>IF($A118="","",VLOOKUP($A118,'Annex 2 EHV charges'!$D:$O,2,0))</f>
        <v/>
      </c>
      <c r="C118" s="90" t="str">
        <f>IF($A118="","",VLOOKUP($A118,'Annex 2 EHV charges'!$D:$O,3,0))</f>
        <v/>
      </c>
      <c r="D118" s="89" t="str">
        <f>IF($A118="","",VLOOKUP($A118,'Annex 2 EHV charges'!$D:$O,4,0))</f>
        <v/>
      </c>
      <c r="E118" s="91" t="str">
        <f>IFERROR(IF(VLOOKUP($A118,'Annex 2 EHV charges'!$D:$O,10,FALSE)=0,"",VLOOKUP($A118,'Annex 2 EHV charges'!$D:$O,10,FALSE)),"")</f>
        <v/>
      </c>
      <c r="F118" s="92" t="str">
        <f>IFERROR(IF(VLOOKUP($A118,'Annex 2 EHV charges'!$D:$O,11,FALSE)=0,"",VLOOKUP($A118,'Annex 2 EHV charges'!$D:$O,11,FALSE)),"")</f>
        <v/>
      </c>
      <c r="G118" s="93" t="str">
        <f>IFERROR(IF(VLOOKUP($A118,'Annex 2 EHV charges'!$D:$O,12,FALSE)=0,"",VLOOKUP($A118,'Annex 2 EHV charges'!$D:$O,12,FALSE)),"")</f>
        <v/>
      </c>
      <c r="H118" s="93" t="str">
        <f>IFERROR(IF(VLOOKUP($A118,'Annex 2 EHV charges'!$D:$P,13,FALSE)=0,"",VLOOKUP($A118,'Annex 2 EHV charges'!$D:$P,13,FALSE)),"")</f>
        <v/>
      </c>
    </row>
    <row r="119" spans="1:8" ht="12.75" customHeight="1">
      <c r="A119" s="90" t="str">
        <f t="array" ref="A119">IFERROR(INDEX('Annex 2 EHV charges'!$D$11:$D$58, MATCH(0, IF(ISBLANK('Annex 2 EHV charges'!$D$11:$D$58),1, COUNTIF(A$4:$A118, 'Annex 2 EHV charges'!$D$11:$D$58)), 0)),"")</f>
        <v/>
      </c>
      <c r="B119" s="89" t="str">
        <f>IF($A119="","",VLOOKUP($A119,'Annex 2 EHV charges'!$D:$O,2,0))</f>
        <v/>
      </c>
      <c r="C119" s="90" t="str">
        <f>IF($A119="","",VLOOKUP($A119,'Annex 2 EHV charges'!$D:$O,3,0))</f>
        <v/>
      </c>
      <c r="D119" s="89" t="str">
        <f>IF($A119="","",VLOOKUP($A119,'Annex 2 EHV charges'!$D:$O,4,0))</f>
        <v/>
      </c>
      <c r="E119" s="91" t="str">
        <f>IFERROR(IF(VLOOKUP($A119,'Annex 2 EHV charges'!$D:$O,10,FALSE)=0,"",VLOOKUP($A119,'Annex 2 EHV charges'!$D:$O,10,FALSE)),"")</f>
        <v/>
      </c>
      <c r="F119" s="92" t="str">
        <f>IFERROR(IF(VLOOKUP($A119,'Annex 2 EHV charges'!$D:$O,11,FALSE)=0,"",VLOOKUP($A119,'Annex 2 EHV charges'!$D:$O,11,FALSE)),"")</f>
        <v/>
      </c>
      <c r="G119" s="93" t="str">
        <f>IFERROR(IF(VLOOKUP($A119,'Annex 2 EHV charges'!$D:$O,12,FALSE)=0,"",VLOOKUP($A119,'Annex 2 EHV charges'!$D:$O,12,FALSE)),"")</f>
        <v/>
      </c>
      <c r="H119" s="93" t="str">
        <f>IFERROR(IF(VLOOKUP($A119,'Annex 2 EHV charges'!$D:$P,13,FALSE)=0,"",VLOOKUP($A119,'Annex 2 EHV charges'!$D:$P,13,FALSE)),"")</f>
        <v/>
      </c>
    </row>
    <row r="120" spans="1:8" ht="12.75" customHeight="1">
      <c r="A120" s="90" t="str">
        <f t="array" ref="A120">IFERROR(INDEX('Annex 2 EHV charges'!$D$11:$D$58, MATCH(0, IF(ISBLANK('Annex 2 EHV charges'!$D$11:$D$58),1, COUNTIF(A$4:$A119, 'Annex 2 EHV charges'!$D$11:$D$58)), 0)),"")</f>
        <v/>
      </c>
      <c r="B120" s="89" t="str">
        <f>IF($A120="","",VLOOKUP($A120,'Annex 2 EHV charges'!$D:$O,2,0))</f>
        <v/>
      </c>
      <c r="C120" s="90" t="str">
        <f>IF($A120="","",VLOOKUP($A120,'Annex 2 EHV charges'!$D:$O,3,0))</f>
        <v/>
      </c>
      <c r="D120" s="89" t="str">
        <f>IF($A120="","",VLOOKUP($A120,'Annex 2 EHV charges'!$D:$O,4,0))</f>
        <v/>
      </c>
      <c r="E120" s="91" t="str">
        <f>IFERROR(IF(VLOOKUP($A120,'Annex 2 EHV charges'!$D:$O,10,FALSE)=0,"",VLOOKUP($A120,'Annex 2 EHV charges'!$D:$O,10,FALSE)),"")</f>
        <v/>
      </c>
      <c r="F120" s="92" t="str">
        <f>IFERROR(IF(VLOOKUP($A120,'Annex 2 EHV charges'!$D:$O,11,FALSE)=0,"",VLOOKUP($A120,'Annex 2 EHV charges'!$D:$O,11,FALSE)),"")</f>
        <v/>
      </c>
      <c r="G120" s="93" t="str">
        <f>IFERROR(IF(VLOOKUP($A120,'Annex 2 EHV charges'!$D:$O,12,FALSE)=0,"",VLOOKUP($A120,'Annex 2 EHV charges'!$D:$O,12,FALSE)),"")</f>
        <v/>
      </c>
      <c r="H120" s="93" t="str">
        <f>IFERROR(IF(VLOOKUP($A120,'Annex 2 EHV charges'!$D:$P,13,FALSE)=0,"",VLOOKUP($A120,'Annex 2 EHV charges'!$D:$P,13,FALSE)),"")</f>
        <v/>
      </c>
    </row>
    <row r="121" spans="1:8" ht="12.75" customHeight="1">
      <c r="A121" s="90" t="str">
        <f t="array" ref="A121">IFERROR(INDEX('Annex 2 EHV charges'!$D$11:$D$58, MATCH(0, IF(ISBLANK('Annex 2 EHV charges'!$D$11:$D$58),1, COUNTIF(A$4:$A120, 'Annex 2 EHV charges'!$D$11:$D$58)), 0)),"")</f>
        <v/>
      </c>
      <c r="B121" s="89" t="str">
        <f>IF($A121="","",VLOOKUP($A121,'Annex 2 EHV charges'!$D:$O,2,0))</f>
        <v/>
      </c>
      <c r="C121" s="90" t="str">
        <f>IF($A121="","",VLOOKUP($A121,'Annex 2 EHV charges'!$D:$O,3,0))</f>
        <v/>
      </c>
      <c r="D121" s="89" t="str">
        <f>IF($A121="","",VLOOKUP($A121,'Annex 2 EHV charges'!$D:$O,4,0))</f>
        <v/>
      </c>
      <c r="E121" s="91" t="str">
        <f>IFERROR(IF(VLOOKUP($A121,'Annex 2 EHV charges'!$D:$O,10,FALSE)=0,"",VLOOKUP($A121,'Annex 2 EHV charges'!$D:$O,10,FALSE)),"")</f>
        <v/>
      </c>
      <c r="F121" s="92" t="str">
        <f>IFERROR(IF(VLOOKUP($A121,'Annex 2 EHV charges'!$D:$O,11,FALSE)=0,"",VLOOKUP($A121,'Annex 2 EHV charges'!$D:$O,11,FALSE)),"")</f>
        <v/>
      </c>
      <c r="G121" s="93" t="str">
        <f>IFERROR(IF(VLOOKUP($A121,'Annex 2 EHV charges'!$D:$O,12,FALSE)=0,"",VLOOKUP($A121,'Annex 2 EHV charges'!$D:$O,12,FALSE)),"")</f>
        <v/>
      </c>
      <c r="H121" s="93" t="str">
        <f>IFERROR(IF(VLOOKUP($A121,'Annex 2 EHV charges'!$D:$P,13,FALSE)=0,"",VLOOKUP($A121,'Annex 2 EHV charges'!$D:$P,13,FALSE)),"")</f>
        <v/>
      </c>
    </row>
    <row r="122" spans="1:8" ht="12.75" customHeight="1">
      <c r="A122" s="90" t="str">
        <f t="array" ref="A122">IFERROR(INDEX('Annex 2 EHV charges'!$D$11:$D$58, MATCH(0, IF(ISBLANK('Annex 2 EHV charges'!$D$11:$D$58),1, COUNTIF(A$4:$A121, 'Annex 2 EHV charges'!$D$11:$D$58)), 0)),"")</f>
        <v/>
      </c>
      <c r="B122" s="89" t="str">
        <f>IF($A122="","",VLOOKUP($A122,'Annex 2 EHV charges'!$D:$O,2,0))</f>
        <v/>
      </c>
      <c r="C122" s="90" t="str">
        <f>IF($A122="","",VLOOKUP($A122,'Annex 2 EHV charges'!$D:$O,3,0))</f>
        <v/>
      </c>
      <c r="D122" s="89" t="str">
        <f>IF($A122="","",VLOOKUP($A122,'Annex 2 EHV charges'!$D:$O,4,0))</f>
        <v/>
      </c>
      <c r="E122" s="91" t="str">
        <f>IFERROR(IF(VLOOKUP($A122,'Annex 2 EHV charges'!$D:$O,10,FALSE)=0,"",VLOOKUP($A122,'Annex 2 EHV charges'!$D:$O,10,FALSE)),"")</f>
        <v/>
      </c>
      <c r="F122" s="92" t="str">
        <f>IFERROR(IF(VLOOKUP($A122,'Annex 2 EHV charges'!$D:$O,11,FALSE)=0,"",VLOOKUP($A122,'Annex 2 EHV charges'!$D:$O,11,FALSE)),"")</f>
        <v/>
      </c>
      <c r="G122" s="93" t="str">
        <f>IFERROR(IF(VLOOKUP($A122,'Annex 2 EHV charges'!$D:$O,12,FALSE)=0,"",VLOOKUP($A122,'Annex 2 EHV charges'!$D:$O,12,FALSE)),"")</f>
        <v/>
      </c>
      <c r="H122" s="93" t="str">
        <f>IFERROR(IF(VLOOKUP($A122,'Annex 2 EHV charges'!$D:$P,13,FALSE)=0,"",VLOOKUP($A122,'Annex 2 EHV charges'!$D:$P,13,FALSE)),"")</f>
        <v/>
      </c>
    </row>
    <row r="123" spans="1:8" ht="12.75" customHeight="1">
      <c r="A123" s="90" t="str">
        <f t="array" ref="A123">IFERROR(INDEX('Annex 2 EHV charges'!$D$11:$D$58, MATCH(0, IF(ISBLANK('Annex 2 EHV charges'!$D$11:$D$58),1, COUNTIF(A$4:$A122, 'Annex 2 EHV charges'!$D$11:$D$58)), 0)),"")</f>
        <v/>
      </c>
      <c r="B123" s="89" t="str">
        <f>IF($A123="","",VLOOKUP($A123,'Annex 2 EHV charges'!$D:$O,2,0))</f>
        <v/>
      </c>
      <c r="C123" s="90" t="str">
        <f>IF($A123="","",VLOOKUP($A123,'Annex 2 EHV charges'!$D:$O,3,0))</f>
        <v/>
      </c>
      <c r="D123" s="89" t="str">
        <f>IF($A123="","",VLOOKUP($A123,'Annex 2 EHV charges'!$D:$O,4,0))</f>
        <v/>
      </c>
      <c r="E123" s="91" t="str">
        <f>IFERROR(IF(VLOOKUP($A123,'Annex 2 EHV charges'!$D:$O,10,FALSE)=0,"",VLOOKUP($A123,'Annex 2 EHV charges'!$D:$O,10,FALSE)),"")</f>
        <v/>
      </c>
      <c r="F123" s="92" t="str">
        <f>IFERROR(IF(VLOOKUP($A123,'Annex 2 EHV charges'!$D:$O,11,FALSE)=0,"",VLOOKUP($A123,'Annex 2 EHV charges'!$D:$O,11,FALSE)),"")</f>
        <v/>
      </c>
      <c r="G123" s="93" t="str">
        <f>IFERROR(IF(VLOOKUP($A123,'Annex 2 EHV charges'!$D:$O,12,FALSE)=0,"",VLOOKUP($A123,'Annex 2 EHV charges'!$D:$O,12,FALSE)),"")</f>
        <v/>
      </c>
      <c r="H123" s="93" t="str">
        <f>IFERROR(IF(VLOOKUP($A123,'Annex 2 EHV charges'!$D:$P,13,FALSE)=0,"",VLOOKUP($A123,'Annex 2 EHV charges'!$D:$P,13,FALSE)),"")</f>
        <v/>
      </c>
    </row>
    <row r="124" spans="1:8" ht="12.75" customHeight="1">
      <c r="A124" s="90" t="str">
        <f t="array" ref="A124">IFERROR(INDEX('Annex 2 EHV charges'!$D$11:$D$58, MATCH(0, IF(ISBLANK('Annex 2 EHV charges'!$D$11:$D$58),1, COUNTIF(A$4:$A123, 'Annex 2 EHV charges'!$D$11:$D$58)), 0)),"")</f>
        <v/>
      </c>
      <c r="B124" s="89" t="str">
        <f>IF($A124="","",VLOOKUP($A124,'Annex 2 EHV charges'!$D:$O,2,0))</f>
        <v/>
      </c>
      <c r="C124" s="90" t="str">
        <f>IF($A124="","",VLOOKUP($A124,'Annex 2 EHV charges'!$D:$O,3,0))</f>
        <v/>
      </c>
      <c r="D124" s="89" t="str">
        <f>IF($A124="","",VLOOKUP($A124,'Annex 2 EHV charges'!$D:$O,4,0))</f>
        <v/>
      </c>
      <c r="E124" s="91" t="str">
        <f>IFERROR(IF(VLOOKUP($A124,'Annex 2 EHV charges'!$D:$O,10,FALSE)=0,"",VLOOKUP($A124,'Annex 2 EHV charges'!$D:$O,10,FALSE)),"")</f>
        <v/>
      </c>
      <c r="F124" s="92" t="str">
        <f>IFERROR(IF(VLOOKUP($A124,'Annex 2 EHV charges'!$D:$O,11,FALSE)=0,"",VLOOKUP($A124,'Annex 2 EHV charges'!$D:$O,11,FALSE)),"")</f>
        <v/>
      </c>
      <c r="G124" s="93" t="str">
        <f>IFERROR(IF(VLOOKUP($A124,'Annex 2 EHV charges'!$D:$O,12,FALSE)=0,"",VLOOKUP($A124,'Annex 2 EHV charges'!$D:$O,12,FALSE)),"")</f>
        <v/>
      </c>
      <c r="H124" s="93" t="str">
        <f>IFERROR(IF(VLOOKUP($A124,'Annex 2 EHV charges'!$D:$P,13,FALSE)=0,"",VLOOKUP($A124,'Annex 2 EHV charges'!$D:$P,13,FALSE)),"")</f>
        <v/>
      </c>
    </row>
    <row r="125" spans="1:8" ht="12.75" customHeight="1">
      <c r="A125" s="90" t="str">
        <f t="array" ref="A125">IFERROR(INDEX('Annex 2 EHV charges'!$D$11:$D$58, MATCH(0, IF(ISBLANK('Annex 2 EHV charges'!$D$11:$D$58),1, COUNTIF(A$4:$A124, 'Annex 2 EHV charges'!$D$11:$D$58)), 0)),"")</f>
        <v/>
      </c>
      <c r="B125" s="89" t="str">
        <f>IF($A125="","",VLOOKUP($A125,'Annex 2 EHV charges'!$D:$O,2,0))</f>
        <v/>
      </c>
      <c r="C125" s="90" t="str">
        <f>IF($A125="","",VLOOKUP($A125,'Annex 2 EHV charges'!$D:$O,3,0))</f>
        <v/>
      </c>
      <c r="D125" s="89" t="str">
        <f>IF($A125="","",VLOOKUP($A125,'Annex 2 EHV charges'!$D:$O,4,0))</f>
        <v/>
      </c>
      <c r="E125" s="91" t="str">
        <f>IFERROR(IF(VLOOKUP($A125,'Annex 2 EHV charges'!$D:$O,10,FALSE)=0,"",VLOOKUP($A125,'Annex 2 EHV charges'!$D:$O,10,FALSE)),"")</f>
        <v/>
      </c>
      <c r="F125" s="92" t="str">
        <f>IFERROR(IF(VLOOKUP($A125,'Annex 2 EHV charges'!$D:$O,11,FALSE)=0,"",VLOOKUP($A125,'Annex 2 EHV charges'!$D:$O,11,FALSE)),"")</f>
        <v/>
      </c>
      <c r="G125" s="93" t="str">
        <f>IFERROR(IF(VLOOKUP($A125,'Annex 2 EHV charges'!$D:$O,12,FALSE)=0,"",VLOOKUP($A125,'Annex 2 EHV charges'!$D:$O,12,FALSE)),"")</f>
        <v/>
      </c>
      <c r="H125" s="93" t="str">
        <f>IFERROR(IF(VLOOKUP($A125,'Annex 2 EHV charges'!$D:$P,13,FALSE)=0,"",VLOOKUP($A125,'Annex 2 EHV charges'!$D:$P,13,FALSE)),"")</f>
        <v/>
      </c>
    </row>
    <row r="126" spans="1:8" ht="12.75" customHeight="1">
      <c r="A126" s="90" t="str">
        <f t="array" ref="A126">IFERROR(INDEX('Annex 2 EHV charges'!$D$11:$D$58, MATCH(0, IF(ISBLANK('Annex 2 EHV charges'!$D$11:$D$58),1, COUNTIF(A$4:$A125, 'Annex 2 EHV charges'!$D$11:$D$58)), 0)),"")</f>
        <v/>
      </c>
      <c r="B126" s="89" t="str">
        <f>IF($A126="","",VLOOKUP($A126,'Annex 2 EHV charges'!$D:$O,2,0))</f>
        <v/>
      </c>
      <c r="C126" s="90" t="str">
        <f>IF($A126="","",VLOOKUP($A126,'Annex 2 EHV charges'!$D:$O,3,0))</f>
        <v/>
      </c>
      <c r="D126" s="89" t="str">
        <f>IF($A126="","",VLOOKUP($A126,'Annex 2 EHV charges'!$D:$O,4,0))</f>
        <v/>
      </c>
      <c r="E126" s="91" t="str">
        <f>IFERROR(IF(VLOOKUP($A126,'Annex 2 EHV charges'!$D:$O,10,FALSE)=0,"",VLOOKUP($A126,'Annex 2 EHV charges'!$D:$O,10,FALSE)),"")</f>
        <v/>
      </c>
      <c r="F126" s="92" t="str">
        <f>IFERROR(IF(VLOOKUP($A126,'Annex 2 EHV charges'!$D:$O,11,FALSE)=0,"",VLOOKUP($A126,'Annex 2 EHV charges'!$D:$O,11,FALSE)),"")</f>
        <v/>
      </c>
      <c r="G126" s="93" t="str">
        <f>IFERROR(IF(VLOOKUP($A126,'Annex 2 EHV charges'!$D:$O,12,FALSE)=0,"",VLOOKUP($A126,'Annex 2 EHV charges'!$D:$O,12,FALSE)),"")</f>
        <v/>
      </c>
      <c r="H126" s="93" t="str">
        <f>IFERROR(IF(VLOOKUP($A126,'Annex 2 EHV charges'!$D:$P,13,FALSE)=0,"",VLOOKUP($A126,'Annex 2 EHV charges'!$D:$P,13,FALSE)),"")</f>
        <v/>
      </c>
    </row>
    <row r="127" spans="1:8" ht="12.75" customHeight="1">
      <c r="A127" s="90" t="str">
        <f t="array" ref="A127">IFERROR(INDEX('Annex 2 EHV charges'!$D$11:$D$58, MATCH(0, IF(ISBLANK('Annex 2 EHV charges'!$D$11:$D$58),1, COUNTIF(A$4:$A126, 'Annex 2 EHV charges'!$D$11:$D$58)), 0)),"")</f>
        <v/>
      </c>
      <c r="B127" s="89" t="str">
        <f>IF($A127="","",VLOOKUP($A127,'Annex 2 EHV charges'!$D:$O,2,0))</f>
        <v/>
      </c>
      <c r="C127" s="90" t="str">
        <f>IF($A127="","",VLOOKUP($A127,'Annex 2 EHV charges'!$D:$O,3,0))</f>
        <v/>
      </c>
      <c r="D127" s="89" t="str">
        <f>IF($A127="","",VLOOKUP($A127,'Annex 2 EHV charges'!$D:$O,4,0))</f>
        <v/>
      </c>
      <c r="E127" s="91" t="str">
        <f>IFERROR(IF(VLOOKUP($A127,'Annex 2 EHV charges'!$D:$O,10,FALSE)=0,"",VLOOKUP($A127,'Annex 2 EHV charges'!$D:$O,10,FALSE)),"")</f>
        <v/>
      </c>
      <c r="F127" s="92" t="str">
        <f>IFERROR(IF(VLOOKUP($A127,'Annex 2 EHV charges'!$D:$O,11,FALSE)=0,"",VLOOKUP($A127,'Annex 2 EHV charges'!$D:$O,11,FALSE)),"")</f>
        <v/>
      </c>
      <c r="G127" s="93" t="str">
        <f>IFERROR(IF(VLOOKUP($A127,'Annex 2 EHV charges'!$D:$O,12,FALSE)=0,"",VLOOKUP($A127,'Annex 2 EHV charges'!$D:$O,12,FALSE)),"")</f>
        <v/>
      </c>
      <c r="H127" s="93" t="str">
        <f>IFERROR(IF(VLOOKUP($A127,'Annex 2 EHV charges'!$D:$P,13,FALSE)=0,"",VLOOKUP($A127,'Annex 2 EHV charges'!$D:$P,13,FALSE)),"")</f>
        <v/>
      </c>
    </row>
    <row r="128" spans="1:8" ht="12.75" customHeight="1">
      <c r="A128" s="90" t="str">
        <f t="array" ref="A128">IFERROR(INDEX('Annex 2 EHV charges'!$D$11:$D$58, MATCH(0, IF(ISBLANK('Annex 2 EHV charges'!$D$11:$D$58),1, COUNTIF(A$4:$A127, 'Annex 2 EHV charges'!$D$11:$D$58)), 0)),"")</f>
        <v/>
      </c>
      <c r="B128" s="89" t="str">
        <f>IF($A128="","",VLOOKUP($A128,'Annex 2 EHV charges'!$D:$O,2,0))</f>
        <v/>
      </c>
      <c r="C128" s="90" t="str">
        <f>IF($A128="","",VLOOKUP($A128,'Annex 2 EHV charges'!$D:$O,3,0))</f>
        <v/>
      </c>
      <c r="D128" s="89" t="str">
        <f>IF($A128="","",VLOOKUP($A128,'Annex 2 EHV charges'!$D:$O,4,0))</f>
        <v/>
      </c>
      <c r="E128" s="91" t="str">
        <f>IFERROR(IF(VLOOKUP($A128,'Annex 2 EHV charges'!$D:$O,10,FALSE)=0,"",VLOOKUP($A128,'Annex 2 EHV charges'!$D:$O,10,FALSE)),"")</f>
        <v/>
      </c>
      <c r="F128" s="92" t="str">
        <f>IFERROR(IF(VLOOKUP($A128,'Annex 2 EHV charges'!$D:$O,11,FALSE)=0,"",VLOOKUP($A128,'Annex 2 EHV charges'!$D:$O,11,FALSE)),"")</f>
        <v/>
      </c>
      <c r="G128" s="93" t="str">
        <f>IFERROR(IF(VLOOKUP($A128,'Annex 2 EHV charges'!$D:$O,12,FALSE)=0,"",VLOOKUP($A128,'Annex 2 EHV charges'!$D:$O,12,FALSE)),"")</f>
        <v/>
      </c>
      <c r="H128" s="93" t="str">
        <f>IFERROR(IF(VLOOKUP($A128,'Annex 2 EHV charges'!$D:$P,13,FALSE)=0,"",VLOOKUP($A128,'Annex 2 EHV charges'!$D:$P,13,FALSE)),"")</f>
        <v/>
      </c>
    </row>
    <row r="129" spans="1:8" ht="12.75" customHeight="1">
      <c r="A129" s="90" t="str">
        <f t="array" ref="A129">IFERROR(INDEX('Annex 2 EHV charges'!$D$11:$D$58, MATCH(0, IF(ISBLANK('Annex 2 EHV charges'!$D$11:$D$58),1, COUNTIF(A$4:$A128, 'Annex 2 EHV charges'!$D$11:$D$58)), 0)),"")</f>
        <v/>
      </c>
      <c r="B129" s="89" t="str">
        <f>IF($A129="","",VLOOKUP($A129,'Annex 2 EHV charges'!$D:$O,2,0))</f>
        <v/>
      </c>
      <c r="C129" s="90" t="str">
        <f>IF($A129="","",VLOOKUP($A129,'Annex 2 EHV charges'!$D:$O,3,0))</f>
        <v/>
      </c>
      <c r="D129" s="89" t="str">
        <f>IF($A129="","",VLOOKUP($A129,'Annex 2 EHV charges'!$D:$O,4,0))</f>
        <v/>
      </c>
      <c r="E129" s="91" t="str">
        <f>IFERROR(IF(VLOOKUP($A129,'Annex 2 EHV charges'!$D:$O,10,FALSE)=0,"",VLOOKUP($A129,'Annex 2 EHV charges'!$D:$O,10,FALSE)),"")</f>
        <v/>
      </c>
      <c r="F129" s="92" t="str">
        <f>IFERROR(IF(VLOOKUP($A129,'Annex 2 EHV charges'!$D:$O,11,FALSE)=0,"",VLOOKUP($A129,'Annex 2 EHV charges'!$D:$O,11,FALSE)),"")</f>
        <v/>
      </c>
      <c r="G129" s="93" t="str">
        <f>IFERROR(IF(VLOOKUP($A129,'Annex 2 EHV charges'!$D:$O,12,FALSE)=0,"",VLOOKUP($A129,'Annex 2 EHV charges'!$D:$O,12,FALSE)),"")</f>
        <v/>
      </c>
      <c r="H129" s="93" t="str">
        <f>IFERROR(IF(VLOOKUP($A129,'Annex 2 EHV charges'!$D:$P,13,FALSE)=0,"",VLOOKUP($A129,'Annex 2 EHV charges'!$D:$P,13,FALSE)),"")</f>
        <v/>
      </c>
    </row>
    <row r="130" spans="1:8" ht="12.75" customHeight="1">
      <c r="A130" s="90" t="str">
        <f t="array" ref="A130">IFERROR(INDEX('Annex 2 EHV charges'!$D$11:$D$58, MATCH(0, IF(ISBLANK('Annex 2 EHV charges'!$D$11:$D$58),1, COUNTIF(A$4:$A129, 'Annex 2 EHV charges'!$D$11:$D$58)), 0)),"")</f>
        <v/>
      </c>
      <c r="B130" s="89" t="str">
        <f>IF($A130="","",VLOOKUP($A130,'Annex 2 EHV charges'!$D:$O,2,0))</f>
        <v/>
      </c>
      <c r="C130" s="90" t="str">
        <f>IF($A130="","",VLOOKUP($A130,'Annex 2 EHV charges'!$D:$O,3,0))</f>
        <v/>
      </c>
      <c r="D130" s="89" t="str">
        <f>IF($A130="","",VLOOKUP($A130,'Annex 2 EHV charges'!$D:$O,4,0))</f>
        <v/>
      </c>
      <c r="E130" s="91" t="str">
        <f>IFERROR(IF(VLOOKUP($A130,'Annex 2 EHV charges'!$D:$O,10,FALSE)=0,"",VLOOKUP($A130,'Annex 2 EHV charges'!$D:$O,10,FALSE)),"")</f>
        <v/>
      </c>
      <c r="F130" s="92" t="str">
        <f>IFERROR(IF(VLOOKUP($A130,'Annex 2 EHV charges'!$D:$O,11,FALSE)=0,"",VLOOKUP($A130,'Annex 2 EHV charges'!$D:$O,11,FALSE)),"")</f>
        <v/>
      </c>
      <c r="G130" s="93" t="str">
        <f>IFERROR(IF(VLOOKUP($A130,'Annex 2 EHV charges'!$D:$O,12,FALSE)=0,"",VLOOKUP($A130,'Annex 2 EHV charges'!$D:$O,12,FALSE)),"")</f>
        <v/>
      </c>
      <c r="H130" s="93" t="str">
        <f>IFERROR(IF(VLOOKUP($A130,'Annex 2 EHV charges'!$D:$P,13,FALSE)=0,"",VLOOKUP($A130,'Annex 2 EHV charges'!$D:$P,13,FALSE)),"")</f>
        <v/>
      </c>
    </row>
    <row r="131" spans="1:8" ht="12.75" customHeight="1">
      <c r="A131" s="90" t="str">
        <f t="array" ref="A131">IFERROR(INDEX('Annex 2 EHV charges'!$D$11:$D$58, MATCH(0, IF(ISBLANK('Annex 2 EHV charges'!$D$11:$D$58),1, COUNTIF(A$4:$A130, 'Annex 2 EHV charges'!$D$11:$D$58)), 0)),"")</f>
        <v/>
      </c>
      <c r="B131" s="89" t="str">
        <f>IF($A131="","",VLOOKUP($A131,'Annex 2 EHV charges'!$D:$O,2,0))</f>
        <v/>
      </c>
      <c r="C131" s="90" t="str">
        <f>IF($A131="","",VLOOKUP($A131,'Annex 2 EHV charges'!$D:$O,3,0))</f>
        <v/>
      </c>
      <c r="D131" s="89" t="str">
        <f>IF($A131="","",VLOOKUP($A131,'Annex 2 EHV charges'!$D:$O,4,0))</f>
        <v/>
      </c>
      <c r="E131" s="91" t="str">
        <f>IFERROR(IF(VLOOKUP($A131,'Annex 2 EHV charges'!$D:$O,10,FALSE)=0,"",VLOOKUP($A131,'Annex 2 EHV charges'!$D:$O,10,FALSE)),"")</f>
        <v/>
      </c>
      <c r="F131" s="92" t="str">
        <f>IFERROR(IF(VLOOKUP($A131,'Annex 2 EHV charges'!$D:$O,11,FALSE)=0,"",VLOOKUP($A131,'Annex 2 EHV charges'!$D:$O,11,FALSE)),"")</f>
        <v/>
      </c>
      <c r="G131" s="93" t="str">
        <f>IFERROR(IF(VLOOKUP($A131,'Annex 2 EHV charges'!$D:$O,12,FALSE)=0,"",VLOOKUP($A131,'Annex 2 EHV charges'!$D:$O,12,FALSE)),"")</f>
        <v/>
      </c>
      <c r="H131" s="93" t="str">
        <f>IFERROR(IF(VLOOKUP($A131,'Annex 2 EHV charges'!$D:$P,13,FALSE)=0,"",VLOOKUP($A131,'Annex 2 EHV charges'!$D:$P,13,FALSE)),"")</f>
        <v/>
      </c>
    </row>
    <row r="132" spans="1:8" ht="12.75" customHeight="1">
      <c r="A132" s="90" t="str">
        <f t="array" ref="A132">IFERROR(INDEX('Annex 2 EHV charges'!$D$11:$D$58, MATCH(0, IF(ISBLANK('Annex 2 EHV charges'!$D$11:$D$58),1, COUNTIF(A$4:$A131, 'Annex 2 EHV charges'!$D$11:$D$58)), 0)),"")</f>
        <v/>
      </c>
      <c r="B132" s="89" t="str">
        <f>IF($A132="","",VLOOKUP($A132,'Annex 2 EHV charges'!$D:$O,2,0))</f>
        <v/>
      </c>
      <c r="C132" s="90" t="str">
        <f>IF($A132="","",VLOOKUP($A132,'Annex 2 EHV charges'!$D:$O,3,0))</f>
        <v/>
      </c>
      <c r="D132" s="89" t="str">
        <f>IF($A132="","",VLOOKUP($A132,'Annex 2 EHV charges'!$D:$O,4,0))</f>
        <v/>
      </c>
      <c r="E132" s="91" t="str">
        <f>IFERROR(IF(VLOOKUP($A132,'Annex 2 EHV charges'!$D:$O,10,FALSE)=0,"",VLOOKUP($A132,'Annex 2 EHV charges'!$D:$O,10,FALSE)),"")</f>
        <v/>
      </c>
      <c r="F132" s="92" t="str">
        <f>IFERROR(IF(VLOOKUP($A132,'Annex 2 EHV charges'!$D:$O,11,FALSE)=0,"",VLOOKUP($A132,'Annex 2 EHV charges'!$D:$O,11,FALSE)),"")</f>
        <v/>
      </c>
      <c r="G132" s="93" t="str">
        <f>IFERROR(IF(VLOOKUP($A132,'Annex 2 EHV charges'!$D:$O,12,FALSE)=0,"",VLOOKUP($A132,'Annex 2 EHV charges'!$D:$O,12,FALSE)),"")</f>
        <v/>
      </c>
      <c r="H132" s="93" t="str">
        <f>IFERROR(IF(VLOOKUP($A132,'Annex 2 EHV charges'!$D:$P,13,FALSE)=0,"",VLOOKUP($A132,'Annex 2 EHV charges'!$D:$P,13,FALSE)),"")</f>
        <v/>
      </c>
    </row>
    <row r="133" spans="1:8" ht="12.75" customHeight="1">
      <c r="A133" s="90" t="str">
        <f t="array" ref="A133">IFERROR(INDEX('Annex 2 EHV charges'!$D$11:$D$58, MATCH(0, IF(ISBLANK('Annex 2 EHV charges'!$D$11:$D$58),1, COUNTIF(A$4:$A132, 'Annex 2 EHV charges'!$D$11:$D$58)), 0)),"")</f>
        <v/>
      </c>
      <c r="B133" s="89" t="str">
        <f>IF($A133="","",VLOOKUP($A133,'Annex 2 EHV charges'!$D:$O,2,0))</f>
        <v/>
      </c>
      <c r="C133" s="90" t="str">
        <f>IF($A133="","",VLOOKUP($A133,'Annex 2 EHV charges'!$D:$O,3,0))</f>
        <v/>
      </c>
      <c r="D133" s="89" t="str">
        <f>IF($A133="","",VLOOKUP($A133,'Annex 2 EHV charges'!$D:$O,4,0))</f>
        <v/>
      </c>
      <c r="E133" s="91" t="str">
        <f>IFERROR(IF(VLOOKUP($A133,'Annex 2 EHV charges'!$D:$O,10,FALSE)=0,"",VLOOKUP($A133,'Annex 2 EHV charges'!$D:$O,10,FALSE)),"")</f>
        <v/>
      </c>
      <c r="F133" s="92" t="str">
        <f>IFERROR(IF(VLOOKUP($A133,'Annex 2 EHV charges'!$D:$O,11,FALSE)=0,"",VLOOKUP($A133,'Annex 2 EHV charges'!$D:$O,11,FALSE)),"")</f>
        <v/>
      </c>
      <c r="G133" s="93" t="str">
        <f>IFERROR(IF(VLOOKUP($A133,'Annex 2 EHV charges'!$D:$O,12,FALSE)=0,"",VLOOKUP($A133,'Annex 2 EHV charges'!$D:$O,12,FALSE)),"")</f>
        <v/>
      </c>
      <c r="H133" s="93" t="str">
        <f>IFERROR(IF(VLOOKUP($A133,'Annex 2 EHV charges'!$D:$P,13,FALSE)=0,"",VLOOKUP($A133,'Annex 2 EHV charges'!$D:$P,13,FALSE)),"")</f>
        <v/>
      </c>
    </row>
    <row r="134" spans="1:8" ht="12.75" customHeight="1">
      <c r="A134" s="90" t="str">
        <f t="array" ref="A134">IFERROR(INDEX('Annex 2 EHV charges'!$D$11:$D$58, MATCH(0, IF(ISBLANK('Annex 2 EHV charges'!$D$11:$D$58),1, COUNTIF(A$4:$A133, 'Annex 2 EHV charges'!$D$11:$D$58)), 0)),"")</f>
        <v/>
      </c>
      <c r="B134" s="89" t="str">
        <f>IF($A134="","",VLOOKUP($A134,'Annex 2 EHV charges'!$D:$O,2,0))</f>
        <v/>
      </c>
      <c r="C134" s="90" t="str">
        <f>IF($A134="","",VLOOKUP($A134,'Annex 2 EHV charges'!$D:$O,3,0))</f>
        <v/>
      </c>
      <c r="D134" s="89" t="str">
        <f>IF($A134="","",VLOOKUP($A134,'Annex 2 EHV charges'!$D:$O,4,0))</f>
        <v/>
      </c>
      <c r="E134" s="91" t="str">
        <f>IFERROR(IF(VLOOKUP($A134,'Annex 2 EHV charges'!$D:$O,10,FALSE)=0,"",VLOOKUP($A134,'Annex 2 EHV charges'!$D:$O,10,FALSE)),"")</f>
        <v/>
      </c>
      <c r="F134" s="92" t="str">
        <f>IFERROR(IF(VLOOKUP($A134,'Annex 2 EHV charges'!$D:$O,11,FALSE)=0,"",VLOOKUP($A134,'Annex 2 EHV charges'!$D:$O,11,FALSE)),"")</f>
        <v/>
      </c>
      <c r="G134" s="93" t="str">
        <f>IFERROR(IF(VLOOKUP($A134,'Annex 2 EHV charges'!$D:$O,12,FALSE)=0,"",VLOOKUP($A134,'Annex 2 EHV charges'!$D:$O,12,FALSE)),"")</f>
        <v/>
      </c>
      <c r="H134" s="93" t="str">
        <f>IFERROR(IF(VLOOKUP($A134,'Annex 2 EHV charges'!$D:$P,13,FALSE)=0,"",VLOOKUP($A134,'Annex 2 EHV charges'!$D:$P,13,FALSE)),"")</f>
        <v/>
      </c>
    </row>
    <row r="135" spans="1:8" ht="12.75" customHeight="1">
      <c r="A135" s="90" t="str">
        <f t="array" ref="A135">IFERROR(INDEX('Annex 2 EHV charges'!$D$11:$D$58, MATCH(0, IF(ISBLANK('Annex 2 EHV charges'!$D$11:$D$58),1, COUNTIF(A$4:$A134, 'Annex 2 EHV charges'!$D$11:$D$58)), 0)),"")</f>
        <v/>
      </c>
      <c r="B135" s="89" t="str">
        <f>IF($A135="","",VLOOKUP($A135,'Annex 2 EHV charges'!$D:$O,2,0))</f>
        <v/>
      </c>
      <c r="C135" s="90" t="str">
        <f>IF($A135="","",VLOOKUP($A135,'Annex 2 EHV charges'!$D:$O,3,0))</f>
        <v/>
      </c>
      <c r="D135" s="89" t="str">
        <f>IF($A135="","",VLOOKUP($A135,'Annex 2 EHV charges'!$D:$O,4,0))</f>
        <v/>
      </c>
      <c r="E135" s="91" t="str">
        <f>IFERROR(IF(VLOOKUP($A135,'Annex 2 EHV charges'!$D:$O,10,FALSE)=0,"",VLOOKUP($A135,'Annex 2 EHV charges'!$D:$O,10,FALSE)),"")</f>
        <v/>
      </c>
      <c r="F135" s="92" t="str">
        <f>IFERROR(IF(VLOOKUP($A135,'Annex 2 EHV charges'!$D:$O,11,FALSE)=0,"",VLOOKUP($A135,'Annex 2 EHV charges'!$D:$O,11,FALSE)),"")</f>
        <v/>
      </c>
      <c r="G135" s="93" t="str">
        <f>IFERROR(IF(VLOOKUP($A135,'Annex 2 EHV charges'!$D:$O,12,FALSE)=0,"",VLOOKUP($A135,'Annex 2 EHV charges'!$D:$O,12,FALSE)),"")</f>
        <v/>
      </c>
      <c r="H135" s="93" t="str">
        <f>IFERROR(IF(VLOOKUP($A135,'Annex 2 EHV charges'!$D:$P,13,FALSE)=0,"",VLOOKUP($A135,'Annex 2 EHV charges'!$D:$P,13,FALSE)),"")</f>
        <v/>
      </c>
    </row>
    <row r="136" spans="1:8" ht="12.75" customHeight="1">
      <c r="A136" s="90" t="str">
        <f t="array" ref="A136">IFERROR(INDEX('Annex 2 EHV charges'!$D$11:$D$58, MATCH(0, IF(ISBLANK('Annex 2 EHV charges'!$D$11:$D$58),1, COUNTIF(A$4:$A135, 'Annex 2 EHV charges'!$D$11:$D$58)), 0)),"")</f>
        <v/>
      </c>
      <c r="B136" s="89" t="str">
        <f>IF($A136="","",VLOOKUP($A136,'Annex 2 EHV charges'!$D:$O,2,0))</f>
        <v/>
      </c>
      <c r="C136" s="90" t="str">
        <f>IF($A136="","",VLOOKUP($A136,'Annex 2 EHV charges'!$D:$O,3,0))</f>
        <v/>
      </c>
      <c r="D136" s="89" t="str">
        <f>IF($A136="","",VLOOKUP($A136,'Annex 2 EHV charges'!$D:$O,4,0))</f>
        <v/>
      </c>
      <c r="E136" s="91" t="str">
        <f>IFERROR(IF(VLOOKUP($A136,'Annex 2 EHV charges'!$D:$O,10,FALSE)=0,"",VLOOKUP($A136,'Annex 2 EHV charges'!$D:$O,10,FALSE)),"")</f>
        <v/>
      </c>
      <c r="F136" s="92" t="str">
        <f>IFERROR(IF(VLOOKUP($A136,'Annex 2 EHV charges'!$D:$O,11,FALSE)=0,"",VLOOKUP($A136,'Annex 2 EHV charges'!$D:$O,11,FALSE)),"")</f>
        <v/>
      </c>
      <c r="G136" s="93" t="str">
        <f>IFERROR(IF(VLOOKUP($A136,'Annex 2 EHV charges'!$D:$O,12,FALSE)=0,"",VLOOKUP($A136,'Annex 2 EHV charges'!$D:$O,12,FALSE)),"")</f>
        <v/>
      </c>
      <c r="H136" s="93" t="str">
        <f>IFERROR(IF(VLOOKUP($A136,'Annex 2 EHV charges'!$D:$P,13,FALSE)=0,"",VLOOKUP($A136,'Annex 2 EHV charges'!$D:$P,13,FALSE)),"")</f>
        <v/>
      </c>
    </row>
    <row r="137" spans="1:8" ht="12.75" customHeight="1">
      <c r="A137" s="90" t="str">
        <f t="array" ref="A137">IFERROR(INDEX('Annex 2 EHV charges'!$D$11:$D$58, MATCH(0, IF(ISBLANK('Annex 2 EHV charges'!$D$11:$D$58),1, COUNTIF(A$4:$A136, 'Annex 2 EHV charges'!$D$11:$D$58)), 0)),"")</f>
        <v/>
      </c>
      <c r="B137" s="89" t="str">
        <f>IF($A137="","",VLOOKUP($A137,'Annex 2 EHV charges'!$D:$O,2,0))</f>
        <v/>
      </c>
      <c r="C137" s="90" t="str">
        <f>IF($A137="","",VLOOKUP($A137,'Annex 2 EHV charges'!$D:$O,3,0))</f>
        <v/>
      </c>
      <c r="D137" s="89" t="str">
        <f>IF($A137="","",VLOOKUP($A137,'Annex 2 EHV charges'!$D:$O,4,0))</f>
        <v/>
      </c>
      <c r="E137" s="91" t="str">
        <f>IFERROR(IF(VLOOKUP($A137,'Annex 2 EHV charges'!$D:$O,10,FALSE)=0,"",VLOOKUP($A137,'Annex 2 EHV charges'!$D:$O,10,FALSE)),"")</f>
        <v/>
      </c>
      <c r="F137" s="92" t="str">
        <f>IFERROR(IF(VLOOKUP($A137,'Annex 2 EHV charges'!$D:$O,11,FALSE)=0,"",VLOOKUP($A137,'Annex 2 EHV charges'!$D:$O,11,FALSE)),"")</f>
        <v/>
      </c>
      <c r="G137" s="93" t="str">
        <f>IFERROR(IF(VLOOKUP($A137,'Annex 2 EHV charges'!$D:$O,12,FALSE)=0,"",VLOOKUP($A137,'Annex 2 EHV charges'!$D:$O,12,FALSE)),"")</f>
        <v/>
      </c>
      <c r="H137" s="93" t="str">
        <f>IFERROR(IF(VLOOKUP($A137,'Annex 2 EHV charges'!$D:$P,13,FALSE)=0,"",VLOOKUP($A137,'Annex 2 EHV charges'!$D:$P,13,FALSE)),"")</f>
        <v/>
      </c>
    </row>
    <row r="138" spans="1:8" ht="12.75" customHeight="1">
      <c r="A138" s="90" t="str">
        <f t="array" ref="A138">IFERROR(INDEX('Annex 2 EHV charges'!$D$11:$D$58, MATCH(0, IF(ISBLANK('Annex 2 EHV charges'!$D$11:$D$58),1, COUNTIF(A$4:$A137, 'Annex 2 EHV charges'!$D$11:$D$58)), 0)),"")</f>
        <v/>
      </c>
      <c r="B138" s="89" t="str">
        <f>IF($A138="","",VLOOKUP($A138,'Annex 2 EHV charges'!$D:$O,2,0))</f>
        <v/>
      </c>
      <c r="C138" s="90" t="str">
        <f>IF($A138="","",VLOOKUP($A138,'Annex 2 EHV charges'!$D:$O,3,0))</f>
        <v/>
      </c>
      <c r="D138" s="89" t="str">
        <f>IF($A138="","",VLOOKUP($A138,'Annex 2 EHV charges'!$D:$O,4,0))</f>
        <v/>
      </c>
      <c r="E138" s="91" t="str">
        <f>IFERROR(IF(VLOOKUP($A138,'Annex 2 EHV charges'!$D:$O,10,FALSE)=0,"",VLOOKUP($A138,'Annex 2 EHV charges'!$D:$O,10,FALSE)),"")</f>
        <v/>
      </c>
      <c r="F138" s="92" t="str">
        <f>IFERROR(IF(VLOOKUP($A138,'Annex 2 EHV charges'!$D:$O,11,FALSE)=0,"",VLOOKUP($A138,'Annex 2 EHV charges'!$D:$O,11,FALSE)),"")</f>
        <v/>
      </c>
      <c r="G138" s="93" t="str">
        <f>IFERROR(IF(VLOOKUP($A138,'Annex 2 EHV charges'!$D:$O,12,FALSE)=0,"",VLOOKUP($A138,'Annex 2 EHV charges'!$D:$O,12,FALSE)),"")</f>
        <v/>
      </c>
      <c r="H138" s="93" t="str">
        <f>IFERROR(IF(VLOOKUP($A138,'Annex 2 EHV charges'!$D:$P,13,FALSE)=0,"",VLOOKUP($A138,'Annex 2 EHV charges'!$D:$P,13,FALSE)),"")</f>
        <v/>
      </c>
    </row>
    <row r="139" spans="1:8" ht="12.75" customHeight="1">
      <c r="A139" s="90" t="str">
        <f t="array" ref="A139">IFERROR(INDEX('Annex 2 EHV charges'!$D$11:$D$58, MATCH(0, IF(ISBLANK('Annex 2 EHV charges'!$D$11:$D$58),1, COUNTIF(A$4:$A138, 'Annex 2 EHV charges'!$D$11:$D$58)), 0)),"")</f>
        <v/>
      </c>
      <c r="B139" s="89" t="str">
        <f>IF($A139="","",VLOOKUP($A139,'Annex 2 EHV charges'!$D:$O,2,0))</f>
        <v/>
      </c>
      <c r="C139" s="90" t="str">
        <f>IF($A139="","",VLOOKUP($A139,'Annex 2 EHV charges'!$D:$O,3,0))</f>
        <v/>
      </c>
      <c r="D139" s="89" t="str">
        <f>IF($A139="","",VLOOKUP($A139,'Annex 2 EHV charges'!$D:$O,4,0))</f>
        <v/>
      </c>
      <c r="E139" s="91" t="str">
        <f>IFERROR(IF(VLOOKUP($A139,'Annex 2 EHV charges'!$D:$O,10,FALSE)=0,"",VLOOKUP($A139,'Annex 2 EHV charges'!$D:$O,10,FALSE)),"")</f>
        <v/>
      </c>
      <c r="F139" s="92" t="str">
        <f>IFERROR(IF(VLOOKUP($A139,'Annex 2 EHV charges'!$D:$O,11,FALSE)=0,"",VLOOKUP($A139,'Annex 2 EHV charges'!$D:$O,11,FALSE)),"")</f>
        <v/>
      </c>
      <c r="G139" s="93" t="str">
        <f>IFERROR(IF(VLOOKUP($A139,'Annex 2 EHV charges'!$D:$O,12,FALSE)=0,"",VLOOKUP($A139,'Annex 2 EHV charges'!$D:$O,12,FALSE)),"")</f>
        <v/>
      </c>
      <c r="H139" s="93" t="str">
        <f>IFERROR(IF(VLOOKUP($A139,'Annex 2 EHV charges'!$D:$P,13,FALSE)=0,"",VLOOKUP($A139,'Annex 2 EHV charges'!$D:$P,13,FALSE)),"")</f>
        <v/>
      </c>
    </row>
    <row r="140" spans="1:8" ht="12.75" customHeight="1">
      <c r="A140" s="90" t="str">
        <f t="array" ref="A140">IFERROR(INDEX('Annex 2 EHV charges'!$D$11:$D$58, MATCH(0, IF(ISBLANK('Annex 2 EHV charges'!$D$11:$D$58),1, COUNTIF(A$4:$A139, 'Annex 2 EHV charges'!$D$11:$D$58)), 0)),"")</f>
        <v/>
      </c>
      <c r="B140" s="89" t="str">
        <f>IF($A140="","",VLOOKUP($A140,'Annex 2 EHV charges'!$D:$O,2,0))</f>
        <v/>
      </c>
      <c r="C140" s="90" t="str">
        <f>IF($A140="","",VLOOKUP($A140,'Annex 2 EHV charges'!$D:$O,3,0))</f>
        <v/>
      </c>
      <c r="D140" s="89" t="str">
        <f>IF($A140="","",VLOOKUP($A140,'Annex 2 EHV charges'!$D:$O,4,0))</f>
        <v/>
      </c>
      <c r="E140" s="91" t="str">
        <f>IFERROR(IF(VLOOKUP($A140,'Annex 2 EHV charges'!$D:$O,10,FALSE)=0,"",VLOOKUP($A140,'Annex 2 EHV charges'!$D:$O,10,FALSE)),"")</f>
        <v/>
      </c>
      <c r="F140" s="92" t="str">
        <f>IFERROR(IF(VLOOKUP($A140,'Annex 2 EHV charges'!$D:$O,11,FALSE)=0,"",VLOOKUP($A140,'Annex 2 EHV charges'!$D:$O,11,FALSE)),"")</f>
        <v/>
      </c>
      <c r="G140" s="93" t="str">
        <f>IFERROR(IF(VLOOKUP($A140,'Annex 2 EHV charges'!$D:$O,12,FALSE)=0,"",VLOOKUP($A140,'Annex 2 EHV charges'!$D:$O,12,FALSE)),"")</f>
        <v/>
      </c>
      <c r="H140" s="93" t="str">
        <f>IFERROR(IF(VLOOKUP($A140,'Annex 2 EHV charges'!$D:$P,13,FALSE)=0,"",VLOOKUP($A140,'Annex 2 EHV charges'!$D:$P,13,FALSE)),"")</f>
        <v/>
      </c>
    </row>
    <row r="141" spans="1:8" ht="12.75" customHeight="1">
      <c r="A141" s="90" t="str">
        <f t="array" ref="A141">IFERROR(INDEX('Annex 2 EHV charges'!$D$11:$D$58, MATCH(0, IF(ISBLANK('Annex 2 EHV charges'!$D$11:$D$58),1, COUNTIF(A$4:$A140, 'Annex 2 EHV charges'!$D$11:$D$58)), 0)),"")</f>
        <v/>
      </c>
      <c r="B141" s="89" t="str">
        <f>IF($A141="","",VLOOKUP($A141,'Annex 2 EHV charges'!$D:$O,2,0))</f>
        <v/>
      </c>
      <c r="C141" s="90" t="str">
        <f>IF($A141="","",VLOOKUP($A141,'Annex 2 EHV charges'!$D:$O,3,0))</f>
        <v/>
      </c>
      <c r="D141" s="89" t="str">
        <f>IF($A141="","",VLOOKUP($A141,'Annex 2 EHV charges'!$D:$O,4,0))</f>
        <v/>
      </c>
      <c r="E141" s="91" t="str">
        <f>IFERROR(IF(VLOOKUP($A141,'Annex 2 EHV charges'!$D:$O,10,FALSE)=0,"",VLOOKUP($A141,'Annex 2 EHV charges'!$D:$O,10,FALSE)),"")</f>
        <v/>
      </c>
      <c r="F141" s="92" t="str">
        <f>IFERROR(IF(VLOOKUP($A141,'Annex 2 EHV charges'!$D:$O,11,FALSE)=0,"",VLOOKUP($A141,'Annex 2 EHV charges'!$D:$O,11,FALSE)),"")</f>
        <v/>
      </c>
      <c r="G141" s="93" t="str">
        <f>IFERROR(IF(VLOOKUP($A141,'Annex 2 EHV charges'!$D:$O,12,FALSE)=0,"",VLOOKUP($A141,'Annex 2 EHV charges'!$D:$O,12,FALSE)),"")</f>
        <v/>
      </c>
      <c r="H141" s="93" t="str">
        <f>IFERROR(IF(VLOOKUP($A141,'Annex 2 EHV charges'!$D:$P,13,FALSE)=0,"",VLOOKUP($A141,'Annex 2 EHV charges'!$D:$P,13,FALSE)),"")</f>
        <v/>
      </c>
    </row>
    <row r="142" spans="1:8" ht="12.75" customHeight="1">
      <c r="A142" s="90" t="str">
        <f t="array" ref="A142">IFERROR(INDEX('Annex 2 EHV charges'!$D$11:$D$58, MATCH(0, IF(ISBLANK('Annex 2 EHV charges'!$D$11:$D$58),1, COUNTIF(A$4:$A141, 'Annex 2 EHV charges'!$D$11:$D$58)), 0)),"")</f>
        <v/>
      </c>
      <c r="B142" s="89" t="str">
        <f>IF($A142="","",VLOOKUP($A142,'Annex 2 EHV charges'!$D:$O,2,0))</f>
        <v/>
      </c>
      <c r="C142" s="90" t="str">
        <f>IF($A142="","",VLOOKUP($A142,'Annex 2 EHV charges'!$D:$O,3,0))</f>
        <v/>
      </c>
      <c r="D142" s="89" t="str">
        <f>IF($A142="","",VLOOKUP($A142,'Annex 2 EHV charges'!$D:$O,4,0))</f>
        <v/>
      </c>
      <c r="E142" s="91" t="str">
        <f>IFERROR(IF(VLOOKUP($A142,'Annex 2 EHV charges'!$D:$O,10,FALSE)=0,"",VLOOKUP($A142,'Annex 2 EHV charges'!$D:$O,10,FALSE)),"")</f>
        <v/>
      </c>
      <c r="F142" s="92" t="str">
        <f>IFERROR(IF(VLOOKUP($A142,'Annex 2 EHV charges'!$D:$O,11,FALSE)=0,"",VLOOKUP($A142,'Annex 2 EHV charges'!$D:$O,11,FALSE)),"")</f>
        <v/>
      </c>
      <c r="G142" s="93" t="str">
        <f>IFERROR(IF(VLOOKUP($A142,'Annex 2 EHV charges'!$D:$O,12,FALSE)=0,"",VLOOKUP($A142,'Annex 2 EHV charges'!$D:$O,12,FALSE)),"")</f>
        <v/>
      </c>
      <c r="H142" s="93" t="str">
        <f>IFERROR(IF(VLOOKUP($A142,'Annex 2 EHV charges'!$D:$P,13,FALSE)=0,"",VLOOKUP($A142,'Annex 2 EHV charges'!$D:$P,13,FALSE)),"")</f>
        <v/>
      </c>
    </row>
    <row r="143" spans="1:8" ht="12.75" customHeight="1">
      <c r="A143" s="90" t="str">
        <f t="array" ref="A143">IFERROR(INDEX('Annex 2 EHV charges'!$D$11:$D$58, MATCH(0, IF(ISBLANK('Annex 2 EHV charges'!$D$11:$D$58),1, COUNTIF(A$4:$A142, 'Annex 2 EHV charges'!$D$11:$D$58)), 0)),"")</f>
        <v/>
      </c>
      <c r="B143" s="89" t="str">
        <f>IF($A143="","",VLOOKUP($A143,'Annex 2 EHV charges'!$D:$O,2,0))</f>
        <v/>
      </c>
      <c r="C143" s="90" t="str">
        <f>IF($A143="","",VLOOKUP($A143,'Annex 2 EHV charges'!$D:$O,3,0))</f>
        <v/>
      </c>
      <c r="D143" s="89" t="str">
        <f>IF($A143="","",VLOOKUP($A143,'Annex 2 EHV charges'!$D:$O,4,0))</f>
        <v/>
      </c>
      <c r="E143" s="91" t="str">
        <f>IFERROR(IF(VLOOKUP($A143,'Annex 2 EHV charges'!$D:$O,10,FALSE)=0,"",VLOOKUP($A143,'Annex 2 EHV charges'!$D:$O,10,FALSE)),"")</f>
        <v/>
      </c>
      <c r="F143" s="92" t="str">
        <f>IFERROR(IF(VLOOKUP($A143,'Annex 2 EHV charges'!$D:$O,11,FALSE)=0,"",VLOOKUP($A143,'Annex 2 EHV charges'!$D:$O,11,FALSE)),"")</f>
        <v/>
      </c>
      <c r="G143" s="93" t="str">
        <f>IFERROR(IF(VLOOKUP($A143,'Annex 2 EHV charges'!$D:$O,12,FALSE)=0,"",VLOOKUP($A143,'Annex 2 EHV charges'!$D:$O,12,FALSE)),"")</f>
        <v/>
      </c>
      <c r="H143" s="93" t="str">
        <f>IFERROR(IF(VLOOKUP($A143,'Annex 2 EHV charges'!$D:$P,13,FALSE)=0,"",VLOOKUP($A143,'Annex 2 EHV charges'!$D:$P,13,FALSE)),"")</f>
        <v/>
      </c>
    </row>
    <row r="144" spans="1:8" ht="12.75" customHeight="1">
      <c r="A144" s="90" t="str">
        <f t="array" ref="A144">IFERROR(INDEX('Annex 2 EHV charges'!$D$11:$D$58, MATCH(0, IF(ISBLANK('Annex 2 EHV charges'!$D$11:$D$58),1, COUNTIF(A$4:$A143, 'Annex 2 EHV charges'!$D$11:$D$58)), 0)),"")</f>
        <v/>
      </c>
      <c r="B144" s="89" t="str">
        <f>IF($A144="","",VLOOKUP($A144,'Annex 2 EHV charges'!$D:$O,2,0))</f>
        <v/>
      </c>
      <c r="C144" s="90" t="str">
        <f>IF($A144="","",VLOOKUP($A144,'Annex 2 EHV charges'!$D:$O,3,0))</f>
        <v/>
      </c>
      <c r="D144" s="89" t="str">
        <f>IF($A144="","",VLOOKUP($A144,'Annex 2 EHV charges'!$D:$O,4,0))</f>
        <v/>
      </c>
      <c r="E144" s="91" t="str">
        <f>IFERROR(IF(VLOOKUP($A144,'Annex 2 EHV charges'!$D:$O,10,FALSE)=0,"",VLOOKUP($A144,'Annex 2 EHV charges'!$D:$O,10,FALSE)),"")</f>
        <v/>
      </c>
      <c r="F144" s="92" t="str">
        <f>IFERROR(IF(VLOOKUP($A144,'Annex 2 EHV charges'!$D:$O,11,FALSE)=0,"",VLOOKUP($A144,'Annex 2 EHV charges'!$D:$O,11,FALSE)),"")</f>
        <v/>
      </c>
      <c r="G144" s="93" t="str">
        <f>IFERROR(IF(VLOOKUP($A144,'Annex 2 EHV charges'!$D:$O,12,FALSE)=0,"",VLOOKUP($A144,'Annex 2 EHV charges'!$D:$O,12,FALSE)),"")</f>
        <v/>
      </c>
      <c r="H144" s="93" t="str">
        <f>IFERROR(IF(VLOOKUP($A144,'Annex 2 EHV charges'!$D:$P,13,FALSE)=0,"",VLOOKUP($A144,'Annex 2 EHV charges'!$D:$P,13,FALSE)),"")</f>
        <v/>
      </c>
    </row>
    <row r="145" spans="1:8" ht="12.75" customHeight="1">
      <c r="A145" s="90" t="str">
        <f t="array" ref="A145">IFERROR(INDEX('Annex 2 EHV charges'!$D$11:$D$58, MATCH(0, IF(ISBLANK('Annex 2 EHV charges'!$D$11:$D$58),1, COUNTIF(A$4:$A144, 'Annex 2 EHV charges'!$D$11:$D$58)), 0)),"")</f>
        <v/>
      </c>
      <c r="B145" s="89" t="str">
        <f>IF($A145="","",VLOOKUP($A145,'Annex 2 EHV charges'!$D:$O,2,0))</f>
        <v/>
      </c>
      <c r="C145" s="90" t="str">
        <f>IF($A145="","",VLOOKUP($A145,'Annex 2 EHV charges'!$D:$O,3,0))</f>
        <v/>
      </c>
      <c r="D145" s="89" t="str">
        <f>IF($A145="","",VLOOKUP($A145,'Annex 2 EHV charges'!$D:$O,4,0))</f>
        <v/>
      </c>
      <c r="E145" s="91" t="str">
        <f>IFERROR(IF(VLOOKUP($A145,'Annex 2 EHV charges'!$D:$O,10,FALSE)=0,"",VLOOKUP($A145,'Annex 2 EHV charges'!$D:$O,10,FALSE)),"")</f>
        <v/>
      </c>
      <c r="F145" s="92" t="str">
        <f>IFERROR(IF(VLOOKUP($A145,'Annex 2 EHV charges'!$D:$O,11,FALSE)=0,"",VLOOKUP($A145,'Annex 2 EHV charges'!$D:$O,11,FALSE)),"")</f>
        <v/>
      </c>
      <c r="G145" s="93" t="str">
        <f>IFERROR(IF(VLOOKUP($A145,'Annex 2 EHV charges'!$D:$O,12,FALSE)=0,"",VLOOKUP($A145,'Annex 2 EHV charges'!$D:$O,12,FALSE)),"")</f>
        <v/>
      </c>
      <c r="H145" s="93" t="str">
        <f>IFERROR(IF(VLOOKUP($A145,'Annex 2 EHV charges'!$D:$P,13,FALSE)=0,"",VLOOKUP($A145,'Annex 2 EHV charges'!$D:$P,13,FALSE)),"")</f>
        <v/>
      </c>
    </row>
    <row r="146" spans="1:8" ht="12.75" customHeight="1">
      <c r="A146" s="90" t="str">
        <f t="array" ref="A146">IFERROR(INDEX('Annex 2 EHV charges'!$D$11:$D$58, MATCH(0, IF(ISBLANK('Annex 2 EHV charges'!$D$11:$D$58),1, COUNTIF(A$4:$A145, 'Annex 2 EHV charges'!$D$11:$D$58)), 0)),"")</f>
        <v/>
      </c>
      <c r="B146" s="89" t="str">
        <f>IF($A146="","",VLOOKUP($A146,'Annex 2 EHV charges'!$D:$O,2,0))</f>
        <v/>
      </c>
      <c r="C146" s="90" t="str">
        <f>IF($A146="","",VLOOKUP($A146,'Annex 2 EHV charges'!$D:$O,3,0))</f>
        <v/>
      </c>
      <c r="D146" s="89" t="str">
        <f>IF($A146="","",VLOOKUP($A146,'Annex 2 EHV charges'!$D:$O,4,0))</f>
        <v/>
      </c>
      <c r="E146" s="91" t="str">
        <f>IFERROR(IF(VLOOKUP($A146,'Annex 2 EHV charges'!$D:$O,10,FALSE)=0,"",VLOOKUP($A146,'Annex 2 EHV charges'!$D:$O,10,FALSE)),"")</f>
        <v/>
      </c>
      <c r="F146" s="92" t="str">
        <f>IFERROR(IF(VLOOKUP($A146,'Annex 2 EHV charges'!$D:$O,11,FALSE)=0,"",VLOOKUP($A146,'Annex 2 EHV charges'!$D:$O,11,FALSE)),"")</f>
        <v/>
      </c>
      <c r="G146" s="93" t="str">
        <f>IFERROR(IF(VLOOKUP($A146,'Annex 2 EHV charges'!$D:$O,12,FALSE)=0,"",VLOOKUP($A146,'Annex 2 EHV charges'!$D:$O,12,FALSE)),"")</f>
        <v/>
      </c>
      <c r="H146" s="93" t="str">
        <f>IFERROR(IF(VLOOKUP($A146,'Annex 2 EHV charges'!$D:$P,13,FALSE)=0,"",VLOOKUP($A146,'Annex 2 EHV charges'!$D:$P,13,FALSE)),"")</f>
        <v/>
      </c>
    </row>
    <row r="147" spans="1:8" ht="12.75" customHeight="1">
      <c r="A147" s="90" t="str">
        <f t="array" ref="A147">IFERROR(INDEX('Annex 2 EHV charges'!$D$11:$D$58, MATCH(0, IF(ISBLANK('Annex 2 EHV charges'!$D$11:$D$58),1, COUNTIF(A$4:$A146, 'Annex 2 EHV charges'!$D$11:$D$58)), 0)),"")</f>
        <v/>
      </c>
      <c r="B147" s="89" t="str">
        <f>IF($A147="","",VLOOKUP($A147,'Annex 2 EHV charges'!$D:$O,2,0))</f>
        <v/>
      </c>
      <c r="C147" s="90" t="str">
        <f>IF($A147="","",VLOOKUP($A147,'Annex 2 EHV charges'!$D:$O,3,0))</f>
        <v/>
      </c>
      <c r="D147" s="89" t="str">
        <f>IF($A147="","",VLOOKUP($A147,'Annex 2 EHV charges'!$D:$O,4,0))</f>
        <v/>
      </c>
      <c r="E147" s="91" t="str">
        <f>IFERROR(IF(VLOOKUP($A147,'Annex 2 EHV charges'!$D:$O,10,FALSE)=0,"",VLOOKUP($A147,'Annex 2 EHV charges'!$D:$O,10,FALSE)),"")</f>
        <v/>
      </c>
      <c r="F147" s="92" t="str">
        <f>IFERROR(IF(VLOOKUP($A147,'Annex 2 EHV charges'!$D:$O,11,FALSE)=0,"",VLOOKUP($A147,'Annex 2 EHV charges'!$D:$O,11,FALSE)),"")</f>
        <v/>
      </c>
      <c r="G147" s="93" t="str">
        <f>IFERROR(IF(VLOOKUP($A147,'Annex 2 EHV charges'!$D:$O,12,FALSE)=0,"",VLOOKUP($A147,'Annex 2 EHV charges'!$D:$O,12,FALSE)),"")</f>
        <v/>
      </c>
      <c r="H147" s="93" t="str">
        <f>IFERROR(IF(VLOOKUP($A147,'Annex 2 EHV charges'!$D:$P,13,FALSE)=0,"",VLOOKUP($A147,'Annex 2 EHV charges'!$D:$P,13,FALSE)),"")</f>
        <v/>
      </c>
    </row>
    <row r="148" spans="1:8" ht="12.75" customHeight="1">
      <c r="A148" s="90" t="str">
        <f t="array" ref="A148">IFERROR(INDEX('Annex 2 EHV charges'!$D$11:$D$58, MATCH(0, IF(ISBLANK('Annex 2 EHV charges'!$D$11:$D$58),1, COUNTIF(A$4:$A147, 'Annex 2 EHV charges'!$D$11:$D$58)), 0)),"")</f>
        <v/>
      </c>
      <c r="B148" s="89" t="str">
        <f>IF($A148="","",VLOOKUP($A148,'Annex 2 EHV charges'!$D:$O,2,0))</f>
        <v/>
      </c>
      <c r="C148" s="90" t="str">
        <f>IF($A148="","",VLOOKUP($A148,'Annex 2 EHV charges'!$D:$O,3,0))</f>
        <v/>
      </c>
      <c r="D148" s="89" t="str">
        <f>IF($A148="","",VLOOKUP($A148,'Annex 2 EHV charges'!$D:$O,4,0))</f>
        <v/>
      </c>
      <c r="E148" s="91" t="str">
        <f>IFERROR(IF(VLOOKUP($A148,'Annex 2 EHV charges'!$D:$O,10,FALSE)=0,"",VLOOKUP($A148,'Annex 2 EHV charges'!$D:$O,10,FALSE)),"")</f>
        <v/>
      </c>
      <c r="F148" s="92" t="str">
        <f>IFERROR(IF(VLOOKUP($A148,'Annex 2 EHV charges'!$D:$O,11,FALSE)=0,"",VLOOKUP($A148,'Annex 2 EHV charges'!$D:$O,11,FALSE)),"")</f>
        <v/>
      </c>
      <c r="G148" s="93" t="str">
        <f>IFERROR(IF(VLOOKUP($A148,'Annex 2 EHV charges'!$D:$O,12,FALSE)=0,"",VLOOKUP($A148,'Annex 2 EHV charges'!$D:$O,12,FALSE)),"")</f>
        <v/>
      </c>
      <c r="H148" s="93" t="str">
        <f>IFERROR(IF(VLOOKUP($A148,'Annex 2 EHV charges'!$D:$P,13,FALSE)=0,"",VLOOKUP($A148,'Annex 2 EHV charges'!$D:$P,13,FALSE)),"")</f>
        <v/>
      </c>
    </row>
    <row r="149" spans="1:8" ht="12.75" customHeight="1">
      <c r="A149" s="90" t="str">
        <f t="array" ref="A149">IFERROR(INDEX('Annex 2 EHV charges'!$D$11:$D$58, MATCH(0, IF(ISBLANK('Annex 2 EHV charges'!$D$11:$D$58),1, COUNTIF(A$4:$A148, 'Annex 2 EHV charges'!$D$11:$D$58)), 0)),"")</f>
        <v/>
      </c>
      <c r="B149" s="89" t="str">
        <f>IF($A149="","",VLOOKUP($A149,'Annex 2 EHV charges'!$D:$O,2,0))</f>
        <v/>
      </c>
      <c r="C149" s="90" t="str">
        <f>IF($A149="","",VLOOKUP($A149,'Annex 2 EHV charges'!$D:$O,3,0))</f>
        <v/>
      </c>
      <c r="D149" s="89" t="str">
        <f>IF($A149="","",VLOOKUP($A149,'Annex 2 EHV charges'!$D:$O,4,0))</f>
        <v/>
      </c>
      <c r="E149" s="91" t="str">
        <f>IFERROR(IF(VLOOKUP($A149,'Annex 2 EHV charges'!$D:$O,10,FALSE)=0,"",VLOOKUP($A149,'Annex 2 EHV charges'!$D:$O,10,FALSE)),"")</f>
        <v/>
      </c>
      <c r="F149" s="92" t="str">
        <f>IFERROR(IF(VLOOKUP($A149,'Annex 2 EHV charges'!$D:$O,11,FALSE)=0,"",VLOOKUP($A149,'Annex 2 EHV charges'!$D:$O,11,FALSE)),"")</f>
        <v/>
      </c>
      <c r="G149" s="93" t="str">
        <f>IFERROR(IF(VLOOKUP($A149,'Annex 2 EHV charges'!$D:$O,12,FALSE)=0,"",VLOOKUP($A149,'Annex 2 EHV charges'!$D:$O,12,FALSE)),"")</f>
        <v/>
      </c>
      <c r="H149" s="93" t="str">
        <f>IFERROR(IF(VLOOKUP($A149,'Annex 2 EHV charges'!$D:$P,13,FALSE)=0,"",VLOOKUP($A149,'Annex 2 EHV charges'!$D:$P,13,FALSE)),"")</f>
        <v/>
      </c>
    </row>
    <row r="150" spans="1:8" ht="12.75" customHeight="1">
      <c r="A150" s="90" t="str">
        <f t="array" ref="A150">IFERROR(INDEX('Annex 2 EHV charges'!$D$11:$D$58, MATCH(0, IF(ISBLANK('Annex 2 EHV charges'!$D$11:$D$58),1, COUNTIF(A$4:$A149, 'Annex 2 EHV charges'!$D$11:$D$58)), 0)),"")</f>
        <v/>
      </c>
      <c r="B150" s="89" t="str">
        <f>IF($A150="","",VLOOKUP($A150,'Annex 2 EHV charges'!$D:$O,2,0))</f>
        <v/>
      </c>
      <c r="C150" s="90" t="str">
        <f>IF($A150="","",VLOOKUP($A150,'Annex 2 EHV charges'!$D:$O,3,0))</f>
        <v/>
      </c>
      <c r="D150" s="89" t="str">
        <f>IF($A150="","",VLOOKUP($A150,'Annex 2 EHV charges'!$D:$O,4,0))</f>
        <v/>
      </c>
      <c r="E150" s="91" t="str">
        <f>IFERROR(IF(VLOOKUP($A150,'Annex 2 EHV charges'!$D:$O,10,FALSE)=0,"",VLOOKUP($A150,'Annex 2 EHV charges'!$D:$O,10,FALSE)),"")</f>
        <v/>
      </c>
      <c r="F150" s="92" t="str">
        <f>IFERROR(IF(VLOOKUP($A150,'Annex 2 EHV charges'!$D:$O,11,FALSE)=0,"",VLOOKUP($A150,'Annex 2 EHV charges'!$D:$O,11,FALSE)),"")</f>
        <v/>
      </c>
      <c r="G150" s="93" t="str">
        <f>IFERROR(IF(VLOOKUP($A150,'Annex 2 EHV charges'!$D:$O,12,FALSE)=0,"",VLOOKUP($A150,'Annex 2 EHV charges'!$D:$O,12,FALSE)),"")</f>
        <v/>
      </c>
      <c r="H150" s="93" t="str">
        <f>IFERROR(IF(VLOOKUP($A150,'Annex 2 EHV charges'!$D:$P,13,FALSE)=0,"",VLOOKUP($A150,'Annex 2 EHV charges'!$D:$P,13,FALSE)),"")</f>
        <v/>
      </c>
    </row>
    <row r="151" spans="1:8" ht="12.75" customHeight="1">
      <c r="A151" s="90" t="str">
        <f t="array" ref="A151">IFERROR(INDEX('Annex 2 EHV charges'!$D$11:$D$58, MATCH(0, IF(ISBLANK('Annex 2 EHV charges'!$D$11:$D$58),1, COUNTIF(A$4:$A150, 'Annex 2 EHV charges'!$D$11:$D$58)), 0)),"")</f>
        <v/>
      </c>
      <c r="B151" s="89" t="str">
        <f>IF($A151="","",VLOOKUP($A151,'Annex 2 EHV charges'!$D:$O,2,0))</f>
        <v/>
      </c>
      <c r="C151" s="90" t="str">
        <f>IF($A151="","",VLOOKUP($A151,'Annex 2 EHV charges'!$D:$O,3,0))</f>
        <v/>
      </c>
      <c r="D151" s="89" t="str">
        <f>IF($A151="","",VLOOKUP($A151,'Annex 2 EHV charges'!$D:$O,4,0))</f>
        <v/>
      </c>
      <c r="E151" s="91" t="str">
        <f>IFERROR(IF(VLOOKUP($A151,'Annex 2 EHV charges'!$D:$O,10,FALSE)=0,"",VLOOKUP($A151,'Annex 2 EHV charges'!$D:$O,10,FALSE)),"")</f>
        <v/>
      </c>
      <c r="F151" s="92" t="str">
        <f>IFERROR(IF(VLOOKUP($A151,'Annex 2 EHV charges'!$D:$O,11,FALSE)=0,"",VLOOKUP($A151,'Annex 2 EHV charges'!$D:$O,11,FALSE)),"")</f>
        <v/>
      </c>
      <c r="G151" s="93" t="str">
        <f>IFERROR(IF(VLOOKUP($A151,'Annex 2 EHV charges'!$D:$O,12,FALSE)=0,"",VLOOKUP($A151,'Annex 2 EHV charges'!$D:$O,12,FALSE)),"")</f>
        <v/>
      </c>
      <c r="H151" s="93" t="str">
        <f>IFERROR(IF(VLOOKUP($A151,'Annex 2 EHV charges'!$D:$P,13,FALSE)=0,"",VLOOKUP($A151,'Annex 2 EHV charges'!$D:$P,13,FALSE)),"")</f>
        <v/>
      </c>
    </row>
    <row r="152" spans="1:8">
      <c r="A152" s="90" t="str">
        <f t="array" ref="A152">IFERROR(INDEX('Annex 2 EHV charges'!$D$11:$D$58, MATCH(0, IF(ISBLANK('Annex 2 EHV charges'!$D$11:$D$58),1, COUNTIF(A$4:$A151, 'Annex 2 EHV charges'!$D$11:$D$58)), 0)),"")</f>
        <v/>
      </c>
      <c r="B152" s="89" t="str">
        <f>IF($A152="","",VLOOKUP($A152,'Annex 2 EHV charges'!$D:$O,2,0))</f>
        <v/>
      </c>
      <c r="C152" s="90" t="str">
        <f>IF($A152="","",VLOOKUP($A152,'Annex 2 EHV charges'!$D:$O,3,0))</f>
        <v/>
      </c>
      <c r="D152" s="89" t="str">
        <f>IF($A152="","",VLOOKUP($A152,'Annex 2 EHV charges'!$D:$O,4,0))</f>
        <v/>
      </c>
      <c r="E152" s="91" t="str">
        <f>IFERROR(IF(VLOOKUP($A152,'Annex 2 EHV charges'!$D:$O,10,FALSE)=0,"",VLOOKUP($A152,'Annex 2 EHV charges'!$D:$O,10,FALSE)),"")</f>
        <v/>
      </c>
      <c r="F152" s="92" t="str">
        <f>IFERROR(IF(VLOOKUP($A152,'Annex 2 EHV charges'!$D:$O,11,FALSE)=0,"",VLOOKUP($A152,'Annex 2 EHV charges'!$D:$O,11,FALSE)),"")</f>
        <v/>
      </c>
      <c r="G152" s="93" t="str">
        <f>IFERROR(IF(VLOOKUP($A152,'Annex 2 EHV charges'!$D:$O,12,FALSE)=0,"",VLOOKUP($A152,'Annex 2 EHV charges'!$D:$O,12,FALSE)),"")</f>
        <v/>
      </c>
      <c r="H152" s="93" t="str">
        <f>IFERROR(IF(VLOOKUP($A152,'Annex 2 EHV charges'!$D:$P,13,FALSE)=0,"",VLOOKUP($A152,'Annex 2 EHV charges'!$D:$P,13,FALSE)),"")</f>
        <v/>
      </c>
    </row>
    <row r="153" spans="1:8">
      <c r="A153" s="90" t="str">
        <f t="array" ref="A153">IFERROR(INDEX('Annex 2 EHV charges'!$D$11:$D$58, MATCH(0, IF(ISBLANK('Annex 2 EHV charges'!$D$11:$D$58),1, COUNTIF(A$4:$A152, 'Annex 2 EHV charges'!$D$11:$D$58)), 0)),"")</f>
        <v/>
      </c>
      <c r="B153" s="89" t="str">
        <f>IF($A153="","",VLOOKUP($A153,'Annex 2 EHV charges'!$D:$O,2,0))</f>
        <v/>
      </c>
      <c r="C153" s="90" t="str">
        <f>IF($A153="","",VLOOKUP($A153,'Annex 2 EHV charges'!$D:$O,3,0))</f>
        <v/>
      </c>
      <c r="D153" s="89" t="str">
        <f>IF($A153="","",VLOOKUP($A153,'Annex 2 EHV charges'!$D:$O,4,0))</f>
        <v/>
      </c>
      <c r="E153" s="91" t="str">
        <f>IFERROR(IF(VLOOKUP($A153,'Annex 2 EHV charges'!$D:$O,10,FALSE)=0,"",VLOOKUP($A153,'Annex 2 EHV charges'!$D:$O,10,FALSE)),"")</f>
        <v/>
      </c>
      <c r="F153" s="92" t="str">
        <f>IFERROR(IF(VLOOKUP($A153,'Annex 2 EHV charges'!$D:$O,11,FALSE)=0,"",VLOOKUP($A153,'Annex 2 EHV charges'!$D:$O,11,FALSE)),"")</f>
        <v/>
      </c>
      <c r="G153" s="93" t="str">
        <f>IFERROR(IF(VLOOKUP($A153,'Annex 2 EHV charges'!$D:$O,12,FALSE)=0,"",VLOOKUP($A153,'Annex 2 EHV charges'!$D:$O,12,FALSE)),"")</f>
        <v/>
      </c>
      <c r="H153" s="93" t="str">
        <f>IFERROR(IF(VLOOKUP($A153,'Annex 2 EHV charges'!$D:$P,13,FALSE)=0,"",VLOOKUP($A153,'Annex 2 EHV charges'!$D:$P,13,FALSE)),"")</f>
        <v/>
      </c>
    </row>
    <row r="154" spans="1:8">
      <c r="A154" s="90" t="str">
        <f t="array" ref="A154">IFERROR(INDEX('Annex 2 EHV charges'!$D$11:$D$58, MATCH(0, IF(ISBLANK('Annex 2 EHV charges'!$D$11:$D$58),1, COUNTIF(A$4:$A153, 'Annex 2 EHV charges'!$D$11:$D$58)), 0)),"")</f>
        <v/>
      </c>
      <c r="B154" s="89" t="str">
        <f>IF($A154="","",VLOOKUP($A154,'Annex 2 EHV charges'!$D:$O,2,0))</f>
        <v/>
      </c>
      <c r="C154" s="90" t="str">
        <f>IF($A154="","",VLOOKUP($A154,'Annex 2 EHV charges'!$D:$O,3,0))</f>
        <v/>
      </c>
      <c r="D154" s="89" t="str">
        <f>IF($A154="","",VLOOKUP($A154,'Annex 2 EHV charges'!$D:$O,4,0))</f>
        <v/>
      </c>
      <c r="E154" s="91" t="str">
        <f>IFERROR(IF(VLOOKUP($A154,'Annex 2 EHV charges'!$D:$O,10,FALSE)=0,"",VLOOKUP($A154,'Annex 2 EHV charges'!$D:$O,10,FALSE)),"")</f>
        <v/>
      </c>
      <c r="F154" s="92" t="str">
        <f>IFERROR(IF(VLOOKUP($A154,'Annex 2 EHV charges'!$D:$O,11,FALSE)=0,"",VLOOKUP($A154,'Annex 2 EHV charges'!$D:$O,11,FALSE)),"")</f>
        <v/>
      </c>
      <c r="G154" s="93" t="str">
        <f>IFERROR(IF(VLOOKUP($A154,'Annex 2 EHV charges'!$D:$O,12,FALSE)=0,"",VLOOKUP($A154,'Annex 2 EHV charges'!$D:$O,12,FALSE)),"")</f>
        <v/>
      </c>
      <c r="H154" s="93" t="str">
        <f>IFERROR(IF(VLOOKUP($A154,'Annex 2 EHV charges'!$D:$P,13,FALSE)=0,"",VLOOKUP($A154,'Annex 2 EHV charges'!$D:$P,13,FALSE)),"")</f>
        <v/>
      </c>
    </row>
    <row r="155" spans="1:8">
      <c r="A155" s="90" t="str">
        <f t="array" ref="A155">IFERROR(INDEX('Annex 2 EHV charges'!$D$11:$D$58, MATCH(0, IF(ISBLANK('Annex 2 EHV charges'!$D$11:$D$58),1, COUNTIF(A$4:$A154, 'Annex 2 EHV charges'!$D$11:$D$58)), 0)),"")</f>
        <v/>
      </c>
      <c r="B155" s="89" t="str">
        <f>IF($A155="","",VLOOKUP($A155,'Annex 2 EHV charges'!$D:$O,2,0))</f>
        <v/>
      </c>
      <c r="C155" s="90" t="str">
        <f>IF($A155="","",VLOOKUP($A155,'Annex 2 EHV charges'!$D:$O,3,0))</f>
        <v/>
      </c>
      <c r="D155" s="89" t="str">
        <f>IF($A155="","",VLOOKUP($A155,'Annex 2 EHV charges'!$D:$O,4,0))</f>
        <v/>
      </c>
      <c r="E155" s="91" t="str">
        <f>IFERROR(IF(VLOOKUP($A155,'Annex 2 EHV charges'!$D:$O,10,FALSE)=0,"",VLOOKUP($A155,'Annex 2 EHV charges'!$D:$O,10,FALSE)),"")</f>
        <v/>
      </c>
      <c r="F155" s="92" t="str">
        <f>IFERROR(IF(VLOOKUP($A155,'Annex 2 EHV charges'!$D:$O,11,FALSE)=0,"",VLOOKUP($A155,'Annex 2 EHV charges'!$D:$O,11,FALSE)),"")</f>
        <v/>
      </c>
      <c r="G155" s="93" t="str">
        <f>IFERROR(IF(VLOOKUP($A155,'Annex 2 EHV charges'!$D:$O,12,FALSE)=0,"",VLOOKUP($A155,'Annex 2 EHV charges'!$D:$O,12,FALSE)),"")</f>
        <v/>
      </c>
      <c r="H155" s="93" t="str">
        <f>IFERROR(IF(VLOOKUP($A155,'Annex 2 EHV charges'!$D:$P,13,FALSE)=0,"",VLOOKUP($A155,'Annex 2 EHV charges'!$D:$P,13,FALSE)),"")</f>
        <v/>
      </c>
    </row>
    <row r="156" spans="1:8">
      <c r="A156" s="90" t="str">
        <f t="array" ref="A156">IFERROR(INDEX('Annex 2 EHV charges'!$D$11:$D$58, MATCH(0, IF(ISBLANK('Annex 2 EHV charges'!$D$11:$D$58),1, COUNTIF(A$4:$A155, 'Annex 2 EHV charges'!$D$11:$D$58)), 0)),"")</f>
        <v/>
      </c>
      <c r="B156" s="89" t="str">
        <f>IF($A156="","",VLOOKUP($A156,'Annex 2 EHV charges'!$D:$O,2,0))</f>
        <v/>
      </c>
      <c r="C156" s="90" t="str">
        <f>IF($A156="","",VLOOKUP($A156,'Annex 2 EHV charges'!$D:$O,3,0))</f>
        <v/>
      </c>
      <c r="D156" s="89" t="str">
        <f>IF($A156="","",VLOOKUP($A156,'Annex 2 EHV charges'!$D:$O,4,0))</f>
        <v/>
      </c>
      <c r="E156" s="91" t="str">
        <f>IFERROR(IF(VLOOKUP($A156,'Annex 2 EHV charges'!$D:$O,10,FALSE)=0,"",VLOOKUP($A156,'Annex 2 EHV charges'!$D:$O,10,FALSE)),"")</f>
        <v/>
      </c>
      <c r="F156" s="92" t="str">
        <f>IFERROR(IF(VLOOKUP($A156,'Annex 2 EHV charges'!$D:$O,11,FALSE)=0,"",VLOOKUP($A156,'Annex 2 EHV charges'!$D:$O,11,FALSE)),"")</f>
        <v/>
      </c>
      <c r="G156" s="93" t="str">
        <f>IFERROR(IF(VLOOKUP($A156,'Annex 2 EHV charges'!$D:$O,12,FALSE)=0,"",VLOOKUP($A156,'Annex 2 EHV charges'!$D:$O,12,FALSE)),"")</f>
        <v/>
      </c>
      <c r="H156" s="93" t="str">
        <f>IFERROR(IF(VLOOKUP($A156,'Annex 2 EHV charges'!$D:$P,13,FALSE)=0,"",VLOOKUP($A156,'Annex 2 EHV charges'!$D:$P,13,FALSE)),"")</f>
        <v/>
      </c>
    </row>
    <row r="157" spans="1:8">
      <c r="A157" s="90" t="str">
        <f t="array" ref="A157">IFERROR(INDEX('Annex 2 EHV charges'!$D$11:$D$58, MATCH(0, IF(ISBLANK('Annex 2 EHV charges'!$D$11:$D$58),1, COUNTIF(A$4:$A156, 'Annex 2 EHV charges'!$D$11:$D$58)), 0)),"")</f>
        <v/>
      </c>
      <c r="B157" s="89" t="str">
        <f>IF($A157="","",VLOOKUP($A157,'Annex 2 EHV charges'!$D:$O,2,0))</f>
        <v/>
      </c>
      <c r="C157" s="90" t="str">
        <f>IF($A157="","",VLOOKUP($A157,'Annex 2 EHV charges'!$D:$O,3,0))</f>
        <v/>
      </c>
      <c r="D157" s="89" t="str">
        <f>IF($A157="","",VLOOKUP($A157,'Annex 2 EHV charges'!$D:$O,4,0))</f>
        <v/>
      </c>
      <c r="E157" s="91" t="str">
        <f>IFERROR(IF(VLOOKUP($A157,'Annex 2 EHV charges'!$D:$O,10,FALSE)=0,"",VLOOKUP($A157,'Annex 2 EHV charges'!$D:$O,10,FALSE)),"")</f>
        <v/>
      </c>
      <c r="F157" s="92" t="str">
        <f>IFERROR(IF(VLOOKUP($A157,'Annex 2 EHV charges'!$D:$O,11,FALSE)=0,"",VLOOKUP($A157,'Annex 2 EHV charges'!$D:$O,11,FALSE)),"")</f>
        <v/>
      </c>
      <c r="G157" s="93" t="str">
        <f>IFERROR(IF(VLOOKUP($A157,'Annex 2 EHV charges'!$D:$O,12,FALSE)=0,"",VLOOKUP($A157,'Annex 2 EHV charges'!$D:$O,12,FALSE)),"")</f>
        <v/>
      </c>
      <c r="H157" s="93" t="str">
        <f>IFERROR(IF(VLOOKUP($A157,'Annex 2 EHV charges'!$D:$P,13,FALSE)=0,"",VLOOKUP($A157,'Annex 2 EHV charges'!$D:$P,13,FALSE)),"")</f>
        <v/>
      </c>
    </row>
    <row r="158" spans="1:8">
      <c r="A158" s="90" t="str">
        <f t="array" ref="A158">IFERROR(INDEX('Annex 2 EHV charges'!$D$11:$D$58, MATCH(0, IF(ISBLANK('Annex 2 EHV charges'!$D$11:$D$58),1, COUNTIF(A$4:$A157, 'Annex 2 EHV charges'!$D$11:$D$58)), 0)),"")</f>
        <v/>
      </c>
      <c r="B158" s="89" t="str">
        <f>IF($A158="","",VLOOKUP($A158,'Annex 2 EHV charges'!$D:$O,2,0))</f>
        <v/>
      </c>
      <c r="C158" s="90" t="str">
        <f>IF($A158="","",VLOOKUP($A158,'Annex 2 EHV charges'!$D:$O,3,0))</f>
        <v/>
      </c>
      <c r="D158" s="89" t="str">
        <f>IF($A158="","",VLOOKUP($A158,'Annex 2 EHV charges'!$D:$O,4,0))</f>
        <v/>
      </c>
      <c r="E158" s="91" t="str">
        <f>IFERROR(IF(VLOOKUP($A158,'Annex 2 EHV charges'!$D:$O,10,FALSE)=0,"",VLOOKUP($A158,'Annex 2 EHV charges'!$D:$O,10,FALSE)),"")</f>
        <v/>
      </c>
      <c r="F158" s="92" t="str">
        <f>IFERROR(IF(VLOOKUP($A158,'Annex 2 EHV charges'!$D:$O,11,FALSE)=0,"",VLOOKUP($A158,'Annex 2 EHV charges'!$D:$O,11,FALSE)),"")</f>
        <v/>
      </c>
      <c r="G158" s="93" t="str">
        <f>IFERROR(IF(VLOOKUP($A158,'Annex 2 EHV charges'!$D:$O,12,FALSE)=0,"",VLOOKUP($A158,'Annex 2 EHV charges'!$D:$O,12,FALSE)),"")</f>
        <v/>
      </c>
      <c r="H158" s="93" t="str">
        <f>IFERROR(IF(VLOOKUP($A158,'Annex 2 EHV charges'!$D:$P,13,FALSE)=0,"",VLOOKUP($A158,'Annex 2 EHV charges'!$D:$P,13,FALSE)),"")</f>
        <v/>
      </c>
    </row>
    <row r="159" spans="1:8">
      <c r="A159" s="90" t="str">
        <f t="array" ref="A159">IFERROR(INDEX('Annex 2 EHV charges'!$D$11:$D$58, MATCH(0, IF(ISBLANK('Annex 2 EHV charges'!$D$11:$D$58),1, COUNTIF(A$4:$A158, 'Annex 2 EHV charges'!$D$11:$D$58)), 0)),"")</f>
        <v/>
      </c>
      <c r="B159" s="89" t="str">
        <f>IF($A159="","",VLOOKUP($A159,'Annex 2 EHV charges'!$D:$O,2,0))</f>
        <v/>
      </c>
      <c r="C159" s="90" t="str">
        <f>IF($A159="","",VLOOKUP($A159,'Annex 2 EHV charges'!$D:$O,3,0))</f>
        <v/>
      </c>
      <c r="D159" s="89" t="str">
        <f>IF($A159="","",VLOOKUP($A159,'Annex 2 EHV charges'!$D:$O,4,0))</f>
        <v/>
      </c>
      <c r="E159" s="91" t="str">
        <f>IFERROR(IF(VLOOKUP($A159,'Annex 2 EHV charges'!$D:$O,10,FALSE)=0,"",VLOOKUP($A159,'Annex 2 EHV charges'!$D:$O,10,FALSE)),"")</f>
        <v/>
      </c>
      <c r="F159" s="92" t="str">
        <f>IFERROR(IF(VLOOKUP($A159,'Annex 2 EHV charges'!$D:$O,11,FALSE)=0,"",VLOOKUP($A159,'Annex 2 EHV charges'!$D:$O,11,FALSE)),"")</f>
        <v/>
      </c>
      <c r="G159" s="93" t="str">
        <f>IFERROR(IF(VLOOKUP($A159,'Annex 2 EHV charges'!$D:$O,12,FALSE)=0,"",VLOOKUP($A159,'Annex 2 EHV charges'!$D:$O,12,FALSE)),"")</f>
        <v/>
      </c>
      <c r="H159" s="93" t="str">
        <f>IFERROR(IF(VLOOKUP($A159,'Annex 2 EHV charges'!$D:$P,13,FALSE)=0,"",VLOOKUP($A159,'Annex 2 EHV charges'!$D:$P,13,FALSE)),"")</f>
        <v/>
      </c>
    </row>
    <row r="160" spans="1:8">
      <c r="A160" s="90" t="str">
        <f t="array" ref="A160">IFERROR(INDEX('Annex 2 EHV charges'!$D$11:$D$58, MATCH(0, IF(ISBLANK('Annex 2 EHV charges'!$D$11:$D$58),1, COUNTIF(A$4:$A159, 'Annex 2 EHV charges'!$D$11:$D$58)), 0)),"")</f>
        <v/>
      </c>
      <c r="B160" s="89" t="str">
        <f>IF($A160="","",VLOOKUP($A160,'Annex 2 EHV charges'!$D:$O,2,0))</f>
        <v/>
      </c>
      <c r="C160" s="90" t="str">
        <f>IF($A160="","",VLOOKUP($A160,'Annex 2 EHV charges'!$D:$O,3,0))</f>
        <v/>
      </c>
      <c r="D160" s="89" t="str">
        <f>IF($A160="","",VLOOKUP($A160,'Annex 2 EHV charges'!$D:$O,4,0))</f>
        <v/>
      </c>
      <c r="E160" s="91" t="str">
        <f>IFERROR(IF(VLOOKUP($A160,'Annex 2 EHV charges'!$D:$O,10,FALSE)=0,"",VLOOKUP($A160,'Annex 2 EHV charges'!$D:$O,10,FALSE)),"")</f>
        <v/>
      </c>
      <c r="F160" s="92" t="str">
        <f>IFERROR(IF(VLOOKUP($A160,'Annex 2 EHV charges'!$D:$O,11,FALSE)=0,"",VLOOKUP($A160,'Annex 2 EHV charges'!$D:$O,11,FALSE)),"")</f>
        <v/>
      </c>
      <c r="G160" s="93" t="str">
        <f>IFERROR(IF(VLOOKUP($A160,'Annex 2 EHV charges'!$D:$O,12,FALSE)=0,"",VLOOKUP($A160,'Annex 2 EHV charges'!$D:$O,12,FALSE)),"")</f>
        <v/>
      </c>
      <c r="H160" s="93" t="str">
        <f>IFERROR(IF(VLOOKUP($A160,'Annex 2 EHV charges'!$D:$P,13,FALSE)=0,"",VLOOKUP($A160,'Annex 2 EHV charges'!$D:$P,13,FALSE)),"")</f>
        <v/>
      </c>
    </row>
    <row r="161" spans="1:8">
      <c r="A161" s="90" t="str">
        <f t="array" ref="A161">IFERROR(INDEX('Annex 2 EHV charges'!$D$11:$D$58, MATCH(0, IF(ISBLANK('Annex 2 EHV charges'!$D$11:$D$58),1, COUNTIF(A$4:$A160, 'Annex 2 EHV charges'!$D$11:$D$58)), 0)),"")</f>
        <v/>
      </c>
      <c r="B161" s="89" t="str">
        <f>IF($A161="","",VLOOKUP($A161,'Annex 2 EHV charges'!$D:$O,2,0))</f>
        <v/>
      </c>
      <c r="C161" s="90" t="str">
        <f>IF($A161="","",VLOOKUP($A161,'Annex 2 EHV charges'!$D:$O,3,0))</f>
        <v/>
      </c>
      <c r="D161" s="89" t="str">
        <f>IF($A161="","",VLOOKUP($A161,'Annex 2 EHV charges'!$D:$O,4,0))</f>
        <v/>
      </c>
      <c r="E161" s="91" t="str">
        <f>IFERROR(IF(VLOOKUP($A161,'Annex 2 EHV charges'!$D:$O,10,FALSE)=0,"",VLOOKUP($A161,'Annex 2 EHV charges'!$D:$O,10,FALSE)),"")</f>
        <v/>
      </c>
      <c r="F161" s="92" t="str">
        <f>IFERROR(IF(VLOOKUP($A161,'Annex 2 EHV charges'!$D:$O,11,FALSE)=0,"",VLOOKUP($A161,'Annex 2 EHV charges'!$D:$O,11,FALSE)),"")</f>
        <v/>
      </c>
      <c r="G161" s="93" t="str">
        <f>IFERROR(IF(VLOOKUP($A161,'Annex 2 EHV charges'!$D:$O,12,FALSE)=0,"",VLOOKUP($A161,'Annex 2 EHV charges'!$D:$O,12,FALSE)),"")</f>
        <v/>
      </c>
      <c r="H161" s="93" t="str">
        <f>IFERROR(IF(VLOOKUP($A161,'Annex 2 EHV charges'!$D:$P,13,FALSE)=0,"",VLOOKUP($A161,'Annex 2 EHV charges'!$D:$P,13,FALSE)),"")</f>
        <v/>
      </c>
    </row>
    <row r="162" spans="1:8">
      <c r="A162" s="90" t="str">
        <f t="array" ref="A162">IFERROR(INDEX('Annex 2 EHV charges'!$D$11:$D$58, MATCH(0, IF(ISBLANK('Annex 2 EHV charges'!$D$11:$D$58),1, COUNTIF(A$4:$A161, 'Annex 2 EHV charges'!$D$11:$D$58)), 0)),"")</f>
        <v/>
      </c>
      <c r="B162" s="89" t="str">
        <f>IF($A162="","",VLOOKUP($A162,'Annex 2 EHV charges'!$D:$O,2,0))</f>
        <v/>
      </c>
      <c r="C162" s="90" t="str">
        <f>IF($A162="","",VLOOKUP($A162,'Annex 2 EHV charges'!$D:$O,3,0))</f>
        <v/>
      </c>
      <c r="D162" s="89" t="str">
        <f>IF($A162="","",VLOOKUP($A162,'Annex 2 EHV charges'!$D:$O,4,0))</f>
        <v/>
      </c>
      <c r="E162" s="91" t="str">
        <f>IFERROR(IF(VLOOKUP($A162,'Annex 2 EHV charges'!$D:$O,10,FALSE)=0,"",VLOOKUP($A162,'Annex 2 EHV charges'!$D:$O,10,FALSE)),"")</f>
        <v/>
      </c>
      <c r="F162" s="92" t="str">
        <f>IFERROR(IF(VLOOKUP($A162,'Annex 2 EHV charges'!$D:$O,11,FALSE)=0,"",VLOOKUP($A162,'Annex 2 EHV charges'!$D:$O,11,FALSE)),"")</f>
        <v/>
      </c>
      <c r="G162" s="93" t="str">
        <f>IFERROR(IF(VLOOKUP($A162,'Annex 2 EHV charges'!$D:$O,12,FALSE)=0,"",VLOOKUP($A162,'Annex 2 EHV charges'!$D:$O,12,FALSE)),"")</f>
        <v/>
      </c>
      <c r="H162" s="93" t="str">
        <f>IFERROR(IF(VLOOKUP($A162,'Annex 2 EHV charges'!$D:$P,13,FALSE)=0,"",VLOOKUP($A162,'Annex 2 EHV charges'!$D:$P,13,FALSE)),"")</f>
        <v/>
      </c>
    </row>
    <row r="163" spans="1:8">
      <c r="A163" s="90" t="str">
        <f t="array" ref="A163">IFERROR(INDEX('Annex 2 EHV charges'!$D$11:$D$58, MATCH(0, IF(ISBLANK('Annex 2 EHV charges'!$D$11:$D$58),1, COUNTIF(A$4:$A162, 'Annex 2 EHV charges'!$D$11:$D$58)), 0)),"")</f>
        <v/>
      </c>
      <c r="B163" s="89" t="str">
        <f>IF($A163="","",VLOOKUP($A163,'Annex 2 EHV charges'!$D:$O,2,0))</f>
        <v/>
      </c>
      <c r="C163" s="90" t="str">
        <f>IF($A163="","",VLOOKUP($A163,'Annex 2 EHV charges'!$D:$O,3,0))</f>
        <v/>
      </c>
      <c r="D163" s="89" t="str">
        <f>IF($A163="","",VLOOKUP($A163,'Annex 2 EHV charges'!$D:$O,4,0))</f>
        <v/>
      </c>
      <c r="E163" s="91" t="str">
        <f>IFERROR(IF(VLOOKUP($A163,'Annex 2 EHV charges'!$D:$O,10,FALSE)=0,"",VLOOKUP($A163,'Annex 2 EHV charges'!$D:$O,10,FALSE)),"")</f>
        <v/>
      </c>
      <c r="F163" s="92" t="str">
        <f>IFERROR(IF(VLOOKUP($A163,'Annex 2 EHV charges'!$D:$O,11,FALSE)=0,"",VLOOKUP($A163,'Annex 2 EHV charges'!$D:$O,11,FALSE)),"")</f>
        <v/>
      </c>
      <c r="G163" s="93" t="str">
        <f>IFERROR(IF(VLOOKUP($A163,'Annex 2 EHV charges'!$D:$O,12,FALSE)=0,"",VLOOKUP($A163,'Annex 2 EHV charges'!$D:$O,12,FALSE)),"")</f>
        <v/>
      </c>
      <c r="H163" s="93" t="str">
        <f>IFERROR(IF(VLOOKUP($A163,'Annex 2 EHV charges'!$D:$P,13,FALSE)=0,"",VLOOKUP($A163,'Annex 2 EHV charges'!$D:$P,13,FALSE)),"")</f>
        <v/>
      </c>
    </row>
    <row r="164" spans="1:8">
      <c r="A164" s="90" t="str">
        <f t="array" ref="A164">IFERROR(INDEX('Annex 2 EHV charges'!$D$11:$D$58, MATCH(0, IF(ISBLANK('Annex 2 EHV charges'!$D$11:$D$58),1, COUNTIF(A$4:$A163, 'Annex 2 EHV charges'!$D$11:$D$58)), 0)),"")</f>
        <v/>
      </c>
      <c r="B164" s="89" t="str">
        <f>IF($A164="","",VLOOKUP($A164,'Annex 2 EHV charges'!$D:$O,2,0))</f>
        <v/>
      </c>
      <c r="C164" s="90" t="str">
        <f>IF($A164="","",VLOOKUP($A164,'Annex 2 EHV charges'!$D:$O,3,0))</f>
        <v/>
      </c>
      <c r="D164" s="89" t="str">
        <f>IF($A164="","",VLOOKUP($A164,'Annex 2 EHV charges'!$D:$O,4,0))</f>
        <v/>
      </c>
      <c r="E164" s="91" t="str">
        <f>IFERROR(IF(VLOOKUP($A164,'Annex 2 EHV charges'!$D:$O,10,FALSE)=0,"",VLOOKUP($A164,'Annex 2 EHV charges'!$D:$O,10,FALSE)),"")</f>
        <v/>
      </c>
      <c r="F164" s="92" t="str">
        <f>IFERROR(IF(VLOOKUP($A164,'Annex 2 EHV charges'!$D:$O,11,FALSE)=0,"",VLOOKUP($A164,'Annex 2 EHV charges'!$D:$O,11,FALSE)),"")</f>
        <v/>
      </c>
      <c r="G164" s="93" t="str">
        <f>IFERROR(IF(VLOOKUP($A164,'Annex 2 EHV charges'!$D:$O,12,FALSE)=0,"",VLOOKUP($A164,'Annex 2 EHV charges'!$D:$O,12,FALSE)),"")</f>
        <v/>
      </c>
      <c r="H164" s="93" t="str">
        <f>IFERROR(IF(VLOOKUP($A164,'Annex 2 EHV charges'!$D:$P,13,FALSE)=0,"",VLOOKUP($A164,'Annex 2 EHV charges'!$D:$P,13,FALSE)),"")</f>
        <v/>
      </c>
    </row>
    <row r="165" spans="1:8">
      <c r="A165" s="90" t="str">
        <f t="array" ref="A165">IFERROR(INDEX('Annex 2 EHV charges'!$D$11:$D$58, MATCH(0, IF(ISBLANK('Annex 2 EHV charges'!$D$11:$D$58),1, COUNTIF(A$4:$A164, 'Annex 2 EHV charges'!$D$11:$D$58)), 0)),"")</f>
        <v/>
      </c>
      <c r="B165" s="89" t="str">
        <f>IF($A165="","",VLOOKUP($A165,'Annex 2 EHV charges'!$D:$O,2,0))</f>
        <v/>
      </c>
      <c r="C165" s="90" t="str">
        <f>IF($A165="","",VLOOKUP($A165,'Annex 2 EHV charges'!$D:$O,3,0))</f>
        <v/>
      </c>
      <c r="D165" s="89" t="str">
        <f>IF($A165="","",VLOOKUP($A165,'Annex 2 EHV charges'!$D:$O,4,0))</f>
        <v/>
      </c>
      <c r="E165" s="91" t="str">
        <f>IFERROR(IF(VLOOKUP($A165,'Annex 2 EHV charges'!$D:$O,10,FALSE)=0,"",VLOOKUP($A165,'Annex 2 EHV charges'!$D:$O,10,FALSE)),"")</f>
        <v/>
      </c>
      <c r="F165" s="92" t="str">
        <f>IFERROR(IF(VLOOKUP($A165,'Annex 2 EHV charges'!$D:$O,11,FALSE)=0,"",VLOOKUP($A165,'Annex 2 EHV charges'!$D:$O,11,FALSE)),"")</f>
        <v/>
      </c>
      <c r="G165" s="93" t="str">
        <f>IFERROR(IF(VLOOKUP($A165,'Annex 2 EHV charges'!$D:$O,12,FALSE)=0,"",VLOOKUP($A165,'Annex 2 EHV charges'!$D:$O,12,FALSE)),"")</f>
        <v/>
      </c>
      <c r="H165" s="93" t="str">
        <f>IFERROR(IF(VLOOKUP($A165,'Annex 2 EHV charges'!$D:$P,13,FALSE)=0,"",VLOOKUP($A165,'Annex 2 EHV charges'!$D:$P,13,FALSE)),"")</f>
        <v/>
      </c>
    </row>
    <row r="166" spans="1:8">
      <c r="A166" s="90" t="str">
        <f t="array" ref="A166">IFERROR(INDEX('Annex 2 EHV charges'!$D$11:$D$58, MATCH(0, IF(ISBLANK('Annex 2 EHV charges'!$D$11:$D$58),1, COUNTIF(A$4:$A165, 'Annex 2 EHV charges'!$D$11:$D$58)), 0)),"")</f>
        <v/>
      </c>
      <c r="B166" s="89" t="str">
        <f>IF($A166="","",VLOOKUP($A166,'Annex 2 EHV charges'!$D:$O,2,0))</f>
        <v/>
      </c>
      <c r="C166" s="90" t="str">
        <f>IF($A166="","",VLOOKUP($A166,'Annex 2 EHV charges'!$D:$O,3,0))</f>
        <v/>
      </c>
      <c r="D166" s="89" t="str">
        <f>IF($A166="","",VLOOKUP($A166,'Annex 2 EHV charges'!$D:$O,4,0))</f>
        <v/>
      </c>
      <c r="E166" s="91" t="str">
        <f>IFERROR(IF(VLOOKUP($A166,'Annex 2 EHV charges'!$D:$O,10,FALSE)=0,"",VLOOKUP($A166,'Annex 2 EHV charges'!$D:$O,10,FALSE)),"")</f>
        <v/>
      </c>
      <c r="F166" s="92" t="str">
        <f>IFERROR(IF(VLOOKUP($A166,'Annex 2 EHV charges'!$D:$O,11,FALSE)=0,"",VLOOKUP($A166,'Annex 2 EHV charges'!$D:$O,11,FALSE)),"")</f>
        <v/>
      </c>
      <c r="G166" s="93" t="str">
        <f>IFERROR(IF(VLOOKUP($A166,'Annex 2 EHV charges'!$D:$O,12,FALSE)=0,"",VLOOKUP($A166,'Annex 2 EHV charges'!$D:$O,12,FALSE)),"")</f>
        <v/>
      </c>
      <c r="H166" s="93" t="str">
        <f>IFERROR(IF(VLOOKUP($A166,'Annex 2 EHV charges'!$D:$P,13,FALSE)=0,"",VLOOKUP($A166,'Annex 2 EHV charges'!$D:$P,13,FALSE)),"")</f>
        <v/>
      </c>
    </row>
    <row r="167" spans="1:8">
      <c r="A167" s="90" t="str">
        <f t="array" ref="A167">IFERROR(INDEX('Annex 2 EHV charges'!$D$11:$D$58, MATCH(0, IF(ISBLANK('Annex 2 EHV charges'!$D$11:$D$58),1, COUNTIF(A$4:$A166, 'Annex 2 EHV charges'!$D$11:$D$58)), 0)),"")</f>
        <v/>
      </c>
      <c r="B167" s="89" t="str">
        <f>IF($A167="","",VLOOKUP($A167,'Annex 2 EHV charges'!$D:$O,2,0))</f>
        <v/>
      </c>
      <c r="C167" s="90" t="str">
        <f>IF($A167="","",VLOOKUP($A167,'Annex 2 EHV charges'!$D:$O,3,0))</f>
        <v/>
      </c>
      <c r="D167" s="89" t="str">
        <f>IF($A167="","",VLOOKUP($A167,'Annex 2 EHV charges'!$D:$O,4,0))</f>
        <v/>
      </c>
      <c r="E167" s="91" t="str">
        <f>IFERROR(IF(VLOOKUP($A167,'Annex 2 EHV charges'!$D:$O,10,FALSE)=0,"",VLOOKUP($A167,'Annex 2 EHV charges'!$D:$O,10,FALSE)),"")</f>
        <v/>
      </c>
      <c r="F167" s="92" t="str">
        <f>IFERROR(IF(VLOOKUP($A167,'Annex 2 EHV charges'!$D:$O,11,FALSE)=0,"",VLOOKUP($A167,'Annex 2 EHV charges'!$D:$O,11,FALSE)),"")</f>
        <v/>
      </c>
      <c r="G167" s="93" t="str">
        <f>IFERROR(IF(VLOOKUP($A167,'Annex 2 EHV charges'!$D:$O,12,FALSE)=0,"",VLOOKUP($A167,'Annex 2 EHV charges'!$D:$O,12,FALSE)),"")</f>
        <v/>
      </c>
      <c r="H167" s="93" t="str">
        <f>IFERROR(IF(VLOOKUP($A167,'Annex 2 EHV charges'!$D:$P,13,FALSE)=0,"",VLOOKUP($A167,'Annex 2 EHV charges'!$D:$P,13,FALSE)),"")</f>
        <v/>
      </c>
    </row>
    <row r="168" spans="1:8">
      <c r="A168" s="90" t="str">
        <f t="array" ref="A168">IFERROR(INDEX('Annex 2 EHV charges'!$D$11:$D$58, MATCH(0, IF(ISBLANK('Annex 2 EHV charges'!$D$11:$D$58),1, COUNTIF(A$4:$A167, 'Annex 2 EHV charges'!$D$11:$D$58)), 0)),"")</f>
        <v/>
      </c>
      <c r="B168" s="89" t="str">
        <f>IF($A168="","",VLOOKUP($A168,'Annex 2 EHV charges'!$D:$O,2,0))</f>
        <v/>
      </c>
      <c r="C168" s="90" t="str">
        <f>IF($A168="","",VLOOKUP($A168,'Annex 2 EHV charges'!$D:$O,3,0))</f>
        <v/>
      </c>
      <c r="D168" s="89" t="str">
        <f>IF($A168="","",VLOOKUP($A168,'Annex 2 EHV charges'!$D:$O,4,0))</f>
        <v/>
      </c>
      <c r="E168" s="91" t="str">
        <f>IFERROR(IF(VLOOKUP($A168,'Annex 2 EHV charges'!$D:$O,10,FALSE)=0,"",VLOOKUP($A168,'Annex 2 EHV charges'!$D:$O,10,FALSE)),"")</f>
        <v/>
      </c>
      <c r="F168" s="92" t="str">
        <f>IFERROR(IF(VLOOKUP($A168,'Annex 2 EHV charges'!$D:$O,11,FALSE)=0,"",VLOOKUP($A168,'Annex 2 EHV charges'!$D:$O,11,FALSE)),"")</f>
        <v/>
      </c>
      <c r="G168" s="93" t="str">
        <f>IFERROR(IF(VLOOKUP($A168,'Annex 2 EHV charges'!$D:$O,12,FALSE)=0,"",VLOOKUP($A168,'Annex 2 EHV charges'!$D:$O,12,FALSE)),"")</f>
        <v/>
      </c>
      <c r="H168" s="93" t="str">
        <f>IFERROR(IF(VLOOKUP($A168,'Annex 2 EHV charges'!$D:$P,13,FALSE)=0,"",VLOOKUP($A168,'Annex 2 EHV charges'!$D:$P,13,FALSE)),"")</f>
        <v/>
      </c>
    </row>
    <row r="169" spans="1:8">
      <c r="A169" s="90" t="str">
        <f t="array" ref="A169">IFERROR(INDEX('Annex 2 EHV charges'!$D$11:$D$58, MATCH(0, IF(ISBLANK('Annex 2 EHV charges'!$D$11:$D$58),1, COUNTIF(A$4:$A168, 'Annex 2 EHV charges'!$D$11:$D$58)), 0)),"")</f>
        <v/>
      </c>
      <c r="B169" s="89" t="str">
        <f>IF($A169="","",VLOOKUP($A169,'Annex 2 EHV charges'!$D:$O,2,0))</f>
        <v/>
      </c>
      <c r="C169" s="90" t="str">
        <f>IF($A169="","",VLOOKUP($A169,'Annex 2 EHV charges'!$D:$O,3,0))</f>
        <v/>
      </c>
      <c r="D169" s="89" t="str">
        <f>IF($A169="","",VLOOKUP($A169,'Annex 2 EHV charges'!$D:$O,4,0))</f>
        <v/>
      </c>
      <c r="E169" s="91" t="str">
        <f>IFERROR(IF(VLOOKUP($A169,'Annex 2 EHV charges'!$D:$O,10,FALSE)=0,"",VLOOKUP($A169,'Annex 2 EHV charges'!$D:$O,10,FALSE)),"")</f>
        <v/>
      </c>
      <c r="F169" s="92" t="str">
        <f>IFERROR(IF(VLOOKUP($A169,'Annex 2 EHV charges'!$D:$O,11,FALSE)=0,"",VLOOKUP($A169,'Annex 2 EHV charges'!$D:$O,11,FALSE)),"")</f>
        <v/>
      </c>
      <c r="G169" s="93" t="str">
        <f>IFERROR(IF(VLOOKUP($A169,'Annex 2 EHV charges'!$D:$O,12,FALSE)=0,"",VLOOKUP($A169,'Annex 2 EHV charges'!$D:$O,12,FALSE)),"")</f>
        <v/>
      </c>
      <c r="H169" s="93" t="str">
        <f>IFERROR(IF(VLOOKUP($A169,'Annex 2 EHV charges'!$D:$P,13,FALSE)=0,"",VLOOKUP($A169,'Annex 2 EHV charges'!$D:$P,13,FALSE)),"")</f>
        <v/>
      </c>
    </row>
    <row r="170" spans="1:8">
      <c r="A170" s="90" t="str">
        <f t="array" ref="A170">IFERROR(INDEX('Annex 2 EHV charges'!$D$11:$D$58, MATCH(0, IF(ISBLANK('Annex 2 EHV charges'!$D$11:$D$58),1, COUNTIF(A$4:$A169, 'Annex 2 EHV charges'!$D$11:$D$58)), 0)),"")</f>
        <v/>
      </c>
      <c r="B170" s="89" t="str">
        <f>IF($A170="","",VLOOKUP($A170,'Annex 2 EHV charges'!$D:$O,2,0))</f>
        <v/>
      </c>
      <c r="C170" s="90" t="str">
        <f>IF($A170="","",VLOOKUP($A170,'Annex 2 EHV charges'!$D:$O,3,0))</f>
        <v/>
      </c>
      <c r="D170" s="89" t="str">
        <f>IF($A170="","",VLOOKUP($A170,'Annex 2 EHV charges'!$D:$O,4,0))</f>
        <v/>
      </c>
      <c r="E170" s="91" t="str">
        <f>IFERROR(IF(VLOOKUP($A170,'Annex 2 EHV charges'!$D:$O,10,FALSE)=0,"",VLOOKUP($A170,'Annex 2 EHV charges'!$D:$O,10,FALSE)),"")</f>
        <v/>
      </c>
      <c r="F170" s="92" t="str">
        <f>IFERROR(IF(VLOOKUP($A170,'Annex 2 EHV charges'!$D:$O,11,FALSE)=0,"",VLOOKUP($A170,'Annex 2 EHV charges'!$D:$O,11,FALSE)),"")</f>
        <v/>
      </c>
      <c r="G170" s="93" t="str">
        <f>IFERROR(IF(VLOOKUP($A170,'Annex 2 EHV charges'!$D:$O,12,FALSE)=0,"",VLOOKUP($A170,'Annex 2 EHV charges'!$D:$O,12,FALSE)),"")</f>
        <v/>
      </c>
      <c r="H170" s="93" t="str">
        <f>IFERROR(IF(VLOOKUP($A170,'Annex 2 EHV charges'!$D:$P,13,FALSE)=0,"",VLOOKUP($A170,'Annex 2 EHV charges'!$D:$P,13,FALSE)),"")</f>
        <v/>
      </c>
    </row>
    <row r="171" spans="1:8">
      <c r="A171" s="90" t="str">
        <f t="array" ref="A171">IFERROR(INDEX('Annex 2 EHV charges'!$D$11:$D$58, MATCH(0, IF(ISBLANK('Annex 2 EHV charges'!$D$11:$D$58),1, COUNTIF(A$4:$A170, 'Annex 2 EHV charges'!$D$11:$D$58)), 0)),"")</f>
        <v/>
      </c>
      <c r="B171" s="89" t="str">
        <f>IF($A171="","",VLOOKUP($A171,'Annex 2 EHV charges'!$D:$O,2,0))</f>
        <v/>
      </c>
      <c r="C171" s="90" t="str">
        <f>IF($A171="","",VLOOKUP($A171,'Annex 2 EHV charges'!$D:$O,3,0))</f>
        <v/>
      </c>
      <c r="D171" s="89" t="str">
        <f>IF($A171="","",VLOOKUP($A171,'Annex 2 EHV charges'!$D:$O,4,0))</f>
        <v/>
      </c>
      <c r="E171" s="91" t="str">
        <f>IFERROR(IF(VLOOKUP($A171,'Annex 2 EHV charges'!$D:$O,10,FALSE)=0,"",VLOOKUP($A171,'Annex 2 EHV charges'!$D:$O,10,FALSE)),"")</f>
        <v/>
      </c>
      <c r="F171" s="92" t="str">
        <f>IFERROR(IF(VLOOKUP($A171,'Annex 2 EHV charges'!$D:$O,11,FALSE)=0,"",VLOOKUP($A171,'Annex 2 EHV charges'!$D:$O,11,FALSE)),"")</f>
        <v/>
      </c>
      <c r="G171" s="93" t="str">
        <f>IFERROR(IF(VLOOKUP($A171,'Annex 2 EHV charges'!$D:$O,12,FALSE)=0,"",VLOOKUP($A171,'Annex 2 EHV charges'!$D:$O,12,FALSE)),"")</f>
        <v/>
      </c>
      <c r="H171" s="93" t="str">
        <f>IFERROR(IF(VLOOKUP($A171,'Annex 2 EHV charges'!$D:$P,13,FALSE)=0,"",VLOOKUP($A171,'Annex 2 EHV charges'!$D:$P,13,FALSE)),"")</f>
        <v/>
      </c>
    </row>
    <row r="172" spans="1:8">
      <c r="A172" s="90" t="str">
        <f t="array" ref="A172">IFERROR(INDEX('Annex 2 EHV charges'!$D$11:$D$58, MATCH(0, IF(ISBLANK('Annex 2 EHV charges'!$D$11:$D$58),1, COUNTIF(A$4:$A171, 'Annex 2 EHV charges'!$D$11:$D$58)), 0)),"")</f>
        <v/>
      </c>
      <c r="B172" s="89" t="str">
        <f>IF($A172="","",VLOOKUP($A172,'Annex 2 EHV charges'!$D:$O,2,0))</f>
        <v/>
      </c>
      <c r="C172" s="90" t="str">
        <f>IF($A172="","",VLOOKUP($A172,'Annex 2 EHV charges'!$D:$O,3,0))</f>
        <v/>
      </c>
      <c r="D172" s="89" t="str">
        <f>IF($A172="","",VLOOKUP($A172,'Annex 2 EHV charges'!$D:$O,4,0))</f>
        <v/>
      </c>
      <c r="E172" s="91" t="str">
        <f>IFERROR(IF(VLOOKUP($A172,'Annex 2 EHV charges'!$D:$O,10,FALSE)=0,"",VLOOKUP($A172,'Annex 2 EHV charges'!$D:$O,10,FALSE)),"")</f>
        <v/>
      </c>
      <c r="F172" s="92" t="str">
        <f>IFERROR(IF(VLOOKUP($A172,'Annex 2 EHV charges'!$D:$O,11,FALSE)=0,"",VLOOKUP($A172,'Annex 2 EHV charges'!$D:$O,11,FALSE)),"")</f>
        <v/>
      </c>
      <c r="G172" s="93" t="str">
        <f>IFERROR(IF(VLOOKUP($A172,'Annex 2 EHV charges'!$D:$O,12,FALSE)=0,"",VLOOKUP($A172,'Annex 2 EHV charges'!$D:$O,12,FALSE)),"")</f>
        <v/>
      </c>
      <c r="H172" s="93" t="str">
        <f>IFERROR(IF(VLOOKUP($A172,'Annex 2 EHV charges'!$D:$P,13,FALSE)=0,"",VLOOKUP($A172,'Annex 2 EHV charges'!$D:$P,13,FALSE)),"")</f>
        <v/>
      </c>
    </row>
    <row r="173" spans="1:8">
      <c r="A173" s="90" t="str">
        <f t="array" ref="A173">IFERROR(INDEX('Annex 2 EHV charges'!$D$11:$D$58, MATCH(0, IF(ISBLANK('Annex 2 EHV charges'!$D$11:$D$58),1, COUNTIF(A$4:$A172, 'Annex 2 EHV charges'!$D$11:$D$58)), 0)),"")</f>
        <v/>
      </c>
      <c r="B173" s="89" t="str">
        <f>IF($A173="","",VLOOKUP($A173,'Annex 2 EHV charges'!$D:$O,2,0))</f>
        <v/>
      </c>
      <c r="C173" s="90" t="str">
        <f>IF($A173="","",VLOOKUP($A173,'Annex 2 EHV charges'!$D:$O,3,0))</f>
        <v/>
      </c>
      <c r="D173" s="89" t="str">
        <f>IF($A173="","",VLOOKUP($A173,'Annex 2 EHV charges'!$D:$O,4,0))</f>
        <v/>
      </c>
      <c r="E173" s="91" t="str">
        <f>IFERROR(IF(VLOOKUP($A173,'Annex 2 EHV charges'!$D:$O,10,FALSE)=0,"",VLOOKUP($A173,'Annex 2 EHV charges'!$D:$O,10,FALSE)),"")</f>
        <v/>
      </c>
      <c r="F173" s="92" t="str">
        <f>IFERROR(IF(VLOOKUP($A173,'Annex 2 EHV charges'!$D:$O,11,FALSE)=0,"",VLOOKUP($A173,'Annex 2 EHV charges'!$D:$O,11,FALSE)),"")</f>
        <v/>
      </c>
      <c r="G173" s="93" t="str">
        <f>IFERROR(IF(VLOOKUP($A173,'Annex 2 EHV charges'!$D:$O,12,FALSE)=0,"",VLOOKUP($A173,'Annex 2 EHV charges'!$D:$O,12,FALSE)),"")</f>
        <v/>
      </c>
      <c r="H173" s="93" t="str">
        <f>IFERROR(IF(VLOOKUP($A173,'Annex 2 EHV charges'!$D:$P,13,FALSE)=0,"",VLOOKUP($A173,'Annex 2 EHV charges'!$D:$P,13,FALSE)),"")</f>
        <v/>
      </c>
    </row>
    <row r="174" spans="1:8">
      <c r="A174" s="90" t="str">
        <f t="array" ref="A174">IFERROR(INDEX('Annex 2 EHV charges'!$D$11:$D$58, MATCH(0, IF(ISBLANK('Annex 2 EHV charges'!$D$11:$D$58),1, COUNTIF(A$4:$A173, 'Annex 2 EHV charges'!$D$11:$D$58)), 0)),"")</f>
        <v/>
      </c>
      <c r="B174" s="89" t="str">
        <f>IF($A174="","",VLOOKUP($A174,'Annex 2 EHV charges'!$D:$O,2,0))</f>
        <v/>
      </c>
      <c r="C174" s="90" t="str">
        <f>IF($A174="","",VLOOKUP($A174,'Annex 2 EHV charges'!$D:$O,3,0))</f>
        <v/>
      </c>
      <c r="D174" s="89" t="str">
        <f>IF($A174="","",VLOOKUP($A174,'Annex 2 EHV charges'!$D:$O,4,0))</f>
        <v/>
      </c>
      <c r="E174" s="91" t="str">
        <f>IFERROR(IF(VLOOKUP($A174,'Annex 2 EHV charges'!$D:$O,10,FALSE)=0,"",VLOOKUP($A174,'Annex 2 EHV charges'!$D:$O,10,FALSE)),"")</f>
        <v/>
      </c>
      <c r="F174" s="92" t="str">
        <f>IFERROR(IF(VLOOKUP($A174,'Annex 2 EHV charges'!$D:$O,11,FALSE)=0,"",VLOOKUP($A174,'Annex 2 EHV charges'!$D:$O,11,FALSE)),"")</f>
        <v/>
      </c>
      <c r="G174" s="93" t="str">
        <f>IFERROR(IF(VLOOKUP($A174,'Annex 2 EHV charges'!$D:$O,12,FALSE)=0,"",VLOOKUP($A174,'Annex 2 EHV charges'!$D:$O,12,FALSE)),"")</f>
        <v/>
      </c>
      <c r="H174" s="93" t="str">
        <f>IFERROR(IF(VLOOKUP($A174,'Annex 2 EHV charges'!$D:$P,13,FALSE)=0,"",VLOOKUP($A174,'Annex 2 EHV charges'!$D:$P,13,FALSE)),"")</f>
        <v/>
      </c>
    </row>
    <row r="175" spans="1:8">
      <c r="A175" s="90" t="str">
        <f t="array" ref="A175">IFERROR(INDEX('Annex 2 EHV charges'!$D$11:$D$58, MATCH(0, IF(ISBLANK('Annex 2 EHV charges'!$D$11:$D$58),1, COUNTIF(A$4:$A174, 'Annex 2 EHV charges'!$D$11:$D$58)), 0)),"")</f>
        <v/>
      </c>
      <c r="B175" s="89" t="str">
        <f>IF($A175="","",VLOOKUP($A175,'Annex 2 EHV charges'!$D:$O,2,0))</f>
        <v/>
      </c>
      <c r="C175" s="90" t="str">
        <f>IF($A175="","",VLOOKUP($A175,'Annex 2 EHV charges'!$D:$O,3,0))</f>
        <v/>
      </c>
      <c r="D175" s="89" t="str">
        <f>IF($A175="","",VLOOKUP($A175,'Annex 2 EHV charges'!$D:$O,4,0))</f>
        <v/>
      </c>
      <c r="E175" s="91" t="str">
        <f>IFERROR(IF(VLOOKUP($A175,'Annex 2 EHV charges'!$D:$O,10,FALSE)=0,"",VLOOKUP($A175,'Annex 2 EHV charges'!$D:$O,10,FALSE)),"")</f>
        <v/>
      </c>
      <c r="F175" s="92" t="str">
        <f>IFERROR(IF(VLOOKUP($A175,'Annex 2 EHV charges'!$D:$O,11,FALSE)=0,"",VLOOKUP($A175,'Annex 2 EHV charges'!$D:$O,11,FALSE)),"")</f>
        <v/>
      </c>
      <c r="G175" s="93" t="str">
        <f>IFERROR(IF(VLOOKUP($A175,'Annex 2 EHV charges'!$D:$O,12,FALSE)=0,"",VLOOKUP($A175,'Annex 2 EHV charges'!$D:$O,12,FALSE)),"")</f>
        <v/>
      </c>
      <c r="H175" s="93" t="str">
        <f>IFERROR(IF(VLOOKUP($A175,'Annex 2 EHV charges'!$D:$P,13,FALSE)=0,"",VLOOKUP($A175,'Annex 2 EHV charges'!$D:$P,13,FALSE)),"")</f>
        <v/>
      </c>
    </row>
    <row r="176" spans="1:8">
      <c r="A176" s="90" t="str">
        <f t="array" ref="A176">IFERROR(INDEX('Annex 2 EHV charges'!$D$11:$D$58, MATCH(0, IF(ISBLANK('Annex 2 EHV charges'!$D$11:$D$58),1, COUNTIF(A$4:$A175, 'Annex 2 EHV charges'!$D$11:$D$58)), 0)),"")</f>
        <v/>
      </c>
      <c r="B176" s="89" t="str">
        <f>IF($A176="","",VLOOKUP($A176,'Annex 2 EHV charges'!$D:$O,2,0))</f>
        <v/>
      </c>
      <c r="C176" s="90" t="str">
        <f>IF($A176="","",VLOOKUP($A176,'Annex 2 EHV charges'!$D:$O,3,0))</f>
        <v/>
      </c>
      <c r="D176" s="89" t="str">
        <f>IF($A176="","",VLOOKUP($A176,'Annex 2 EHV charges'!$D:$O,4,0))</f>
        <v/>
      </c>
      <c r="E176" s="91" t="str">
        <f>IFERROR(IF(VLOOKUP($A176,'Annex 2 EHV charges'!$D:$O,10,FALSE)=0,"",VLOOKUP($A176,'Annex 2 EHV charges'!$D:$O,10,FALSE)),"")</f>
        <v/>
      </c>
      <c r="F176" s="92" t="str">
        <f>IFERROR(IF(VLOOKUP($A176,'Annex 2 EHV charges'!$D:$O,11,FALSE)=0,"",VLOOKUP($A176,'Annex 2 EHV charges'!$D:$O,11,FALSE)),"")</f>
        <v/>
      </c>
      <c r="G176" s="93" t="str">
        <f>IFERROR(IF(VLOOKUP($A176,'Annex 2 EHV charges'!$D:$O,12,FALSE)=0,"",VLOOKUP($A176,'Annex 2 EHV charges'!$D:$O,12,FALSE)),"")</f>
        <v/>
      </c>
      <c r="H176" s="93" t="str">
        <f>IFERROR(IF(VLOOKUP($A176,'Annex 2 EHV charges'!$D:$P,13,FALSE)=0,"",VLOOKUP($A176,'Annex 2 EHV charges'!$D:$P,13,FALSE)),"")</f>
        <v/>
      </c>
    </row>
    <row r="177" spans="1:8">
      <c r="A177" s="90" t="str">
        <f t="array" ref="A177">IFERROR(INDEX('Annex 2 EHV charges'!$D$11:$D$58, MATCH(0, IF(ISBLANK('Annex 2 EHV charges'!$D$11:$D$58),1, COUNTIF(A$4:$A176, 'Annex 2 EHV charges'!$D$11:$D$58)), 0)),"")</f>
        <v/>
      </c>
      <c r="B177" s="89" t="str">
        <f>IF($A177="","",VLOOKUP($A177,'Annex 2 EHV charges'!$D:$O,2,0))</f>
        <v/>
      </c>
      <c r="C177" s="90" t="str">
        <f>IF($A177="","",VLOOKUP($A177,'Annex 2 EHV charges'!$D:$O,3,0))</f>
        <v/>
      </c>
      <c r="D177" s="89" t="str">
        <f>IF($A177="","",VLOOKUP($A177,'Annex 2 EHV charges'!$D:$O,4,0))</f>
        <v/>
      </c>
      <c r="E177" s="91" t="str">
        <f>IFERROR(IF(VLOOKUP($A177,'Annex 2 EHV charges'!$D:$O,10,FALSE)=0,"",VLOOKUP($A177,'Annex 2 EHV charges'!$D:$O,10,FALSE)),"")</f>
        <v/>
      </c>
      <c r="F177" s="92" t="str">
        <f>IFERROR(IF(VLOOKUP($A177,'Annex 2 EHV charges'!$D:$O,11,FALSE)=0,"",VLOOKUP($A177,'Annex 2 EHV charges'!$D:$O,11,FALSE)),"")</f>
        <v/>
      </c>
      <c r="G177" s="93" t="str">
        <f>IFERROR(IF(VLOOKUP($A177,'Annex 2 EHV charges'!$D:$O,12,FALSE)=0,"",VLOOKUP($A177,'Annex 2 EHV charges'!$D:$O,12,FALSE)),"")</f>
        <v/>
      </c>
      <c r="H177" s="93" t="str">
        <f>IFERROR(IF(VLOOKUP($A177,'Annex 2 EHV charges'!$D:$P,13,FALSE)=0,"",VLOOKUP($A177,'Annex 2 EHV charges'!$D:$P,13,FALSE)),"")</f>
        <v/>
      </c>
    </row>
    <row r="178" spans="1:8">
      <c r="A178" s="90" t="str">
        <f t="array" ref="A178">IFERROR(INDEX('Annex 2 EHV charges'!$D$11:$D$58, MATCH(0, IF(ISBLANK('Annex 2 EHV charges'!$D$11:$D$58),1, COUNTIF(A$4:$A177, 'Annex 2 EHV charges'!$D$11:$D$58)), 0)),"")</f>
        <v/>
      </c>
      <c r="B178" s="89" t="str">
        <f>IF($A178="","",VLOOKUP($A178,'Annex 2 EHV charges'!$D:$O,2,0))</f>
        <v/>
      </c>
      <c r="C178" s="90" t="str">
        <f>IF($A178="","",VLOOKUP($A178,'Annex 2 EHV charges'!$D:$O,3,0))</f>
        <v/>
      </c>
      <c r="D178" s="89" t="str">
        <f>IF($A178="","",VLOOKUP($A178,'Annex 2 EHV charges'!$D:$O,4,0))</f>
        <v/>
      </c>
      <c r="E178" s="91" t="str">
        <f>IFERROR(IF(VLOOKUP($A178,'Annex 2 EHV charges'!$D:$O,10,FALSE)=0,"",VLOOKUP($A178,'Annex 2 EHV charges'!$D:$O,10,FALSE)),"")</f>
        <v/>
      </c>
      <c r="F178" s="92" t="str">
        <f>IFERROR(IF(VLOOKUP($A178,'Annex 2 EHV charges'!$D:$O,11,FALSE)=0,"",VLOOKUP($A178,'Annex 2 EHV charges'!$D:$O,11,FALSE)),"")</f>
        <v/>
      </c>
      <c r="G178" s="93" t="str">
        <f>IFERROR(IF(VLOOKUP($A178,'Annex 2 EHV charges'!$D:$O,12,FALSE)=0,"",VLOOKUP($A178,'Annex 2 EHV charges'!$D:$O,12,FALSE)),"")</f>
        <v/>
      </c>
      <c r="H178" s="93" t="str">
        <f>IFERROR(IF(VLOOKUP($A178,'Annex 2 EHV charges'!$D:$P,13,FALSE)=0,"",VLOOKUP($A178,'Annex 2 EHV charges'!$D:$P,13,FALSE)),"")</f>
        <v/>
      </c>
    </row>
    <row r="179" spans="1:8">
      <c r="A179" s="90" t="str">
        <f t="array" ref="A179">IFERROR(INDEX('Annex 2 EHV charges'!$D$11:$D$58, MATCH(0, IF(ISBLANK('Annex 2 EHV charges'!$D$11:$D$58),1, COUNTIF(A$4:$A178, 'Annex 2 EHV charges'!$D$11:$D$58)), 0)),"")</f>
        <v/>
      </c>
      <c r="B179" s="89" t="str">
        <f>IF($A179="","",VLOOKUP($A179,'Annex 2 EHV charges'!$D:$O,2,0))</f>
        <v/>
      </c>
      <c r="C179" s="90" t="str">
        <f>IF($A179="","",VLOOKUP($A179,'Annex 2 EHV charges'!$D:$O,3,0))</f>
        <v/>
      </c>
      <c r="D179" s="89" t="str">
        <f>IF($A179="","",VLOOKUP($A179,'Annex 2 EHV charges'!$D:$O,4,0))</f>
        <v/>
      </c>
      <c r="E179" s="91" t="str">
        <f>IFERROR(IF(VLOOKUP($A179,'Annex 2 EHV charges'!$D:$O,10,FALSE)=0,"",VLOOKUP($A179,'Annex 2 EHV charges'!$D:$O,10,FALSE)),"")</f>
        <v/>
      </c>
      <c r="F179" s="92" t="str">
        <f>IFERROR(IF(VLOOKUP($A179,'Annex 2 EHV charges'!$D:$O,11,FALSE)=0,"",VLOOKUP($A179,'Annex 2 EHV charges'!$D:$O,11,FALSE)),"")</f>
        <v/>
      </c>
      <c r="G179" s="93" t="str">
        <f>IFERROR(IF(VLOOKUP($A179,'Annex 2 EHV charges'!$D:$O,12,FALSE)=0,"",VLOOKUP($A179,'Annex 2 EHV charges'!$D:$O,12,FALSE)),"")</f>
        <v/>
      </c>
      <c r="H179" s="93" t="str">
        <f>IFERROR(IF(VLOOKUP($A179,'Annex 2 EHV charges'!$D:$P,13,FALSE)=0,"",VLOOKUP($A179,'Annex 2 EHV charges'!$D:$P,13,FALSE)),"")</f>
        <v/>
      </c>
    </row>
    <row r="180" spans="1:8">
      <c r="A180" s="90" t="str">
        <f t="array" ref="A180">IFERROR(INDEX('Annex 2 EHV charges'!$D$11:$D$58, MATCH(0, IF(ISBLANK('Annex 2 EHV charges'!$D$11:$D$58),1, COUNTIF(A$4:$A179, 'Annex 2 EHV charges'!$D$11:$D$58)), 0)),"")</f>
        <v/>
      </c>
      <c r="B180" s="89" t="str">
        <f>IF($A180="","",VLOOKUP($A180,'Annex 2 EHV charges'!$D:$O,2,0))</f>
        <v/>
      </c>
      <c r="C180" s="90" t="str">
        <f>IF($A180="","",VLOOKUP($A180,'Annex 2 EHV charges'!$D:$O,3,0))</f>
        <v/>
      </c>
      <c r="D180" s="89" t="str">
        <f>IF($A180="","",VLOOKUP($A180,'Annex 2 EHV charges'!$D:$O,4,0))</f>
        <v/>
      </c>
      <c r="E180" s="91" t="str">
        <f>IFERROR(IF(VLOOKUP($A180,'Annex 2 EHV charges'!$D:$O,10,FALSE)=0,"",VLOOKUP($A180,'Annex 2 EHV charges'!$D:$O,10,FALSE)),"")</f>
        <v/>
      </c>
      <c r="F180" s="92" t="str">
        <f>IFERROR(IF(VLOOKUP($A180,'Annex 2 EHV charges'!$D:$O,11,FALSE)=0,"",VLOOKUP($A180,'Annex 2 EHV charges'!$D:$O,11,FALSE)),"")</f>
        <v/>
      </c>
      <c r="G180" s="93" t="str">
        <f>IFERROR(IF(VLOOKUP($A180,'Annex 2 EHV charges'!$D:$O,12,FALSE)=0,"",VLOOKUP($A180,'Annex 2 EHV charges'!$D:$O,12,FALSE)),"")</f>
        <v/>
      </c>
      <c r="H180" s="93" t="str">
        <f>IFERROR(IF(VLOOKUP($A180,'Annex 2 EHV charges'!$D:$P,13,FALSE)=0,"",VLOOKUP($A180,'Annex 2 EHV charges'!$D:$P,13,FALSE)),"")</f>
        <v/>
      </c>
    </row>
    <row r="181" spans="1:8">
      <c r="A181" s="90" t="str">
        <f t="array" ref="A181">IFERROR(INDEX('Annex 2 EHV charges'!$D$11:$D$58, MATCH(0, IF(ISBLANK('Annex 2 EHV charges'!$D$11:$D$58),1, COUNTIF(A$4:$A180, 'Annex 2 EHV charges'!$D$11:$D$58)), 0)),"")</f>
        <v/>
      </c>
      <c r="B181" s="89" t="str">
        <f>IF($A181="","",VLOOKUP($A181,'Annex 2 EHV charges'!$D:$O,2,0))</f>
        <v/>
      </c>
      <c r="C181" s="90" t="str">
        <f>IF($A181="","",VLOOKUP($A181,'Annex 2 EHV charges'!$D:$O,3,0))</f>
        <v/>
      </c>
      <c r="D181" s="89" t="str">
        <f>IF($A181="","",VLOOKUP($A181,'Annex 2 EHV charges'!$D:$O,4,0))</f>
        <v/>
      </c>
      <c r="E181" s="91" t="str">
        <f>IFERROR(IF(VLOOKUP($A181,'Annex 2 EHV charges'!$D:$O,10,FALSE)=0,"",VLOOKUP($A181,'Annex 2 EHV charges'!$D:$O,10,FALSE)),"")</f>
        <v/>
      </c>
      <c r="F181" s="92" t="str">
        <f>IFERROR(IF(VLOOKUP($A181,'Annex 2 EHV charges'!$D:$O,11,FALSE)=0,"",VLOOKUP($A181,'Annex 2 EHV charges'!$D:$O,11,FALSE)),"")</f>
        <v/>
      </c>
      <c r="G181" s="93" t="str">
        <f>IFERROR(IF(VLOOKUP($A181,'Annex 2 EHV charges'!$D:$O,12,FALSE)=0,"",VLOOKUP($A181,'Annex 2 EHV charges'!$D:$O,12,FALSE)),"")</f>
        <v/>
      </c>
      <c r="H181" s="93" t="str">
        <f>IFERROR(IF(VLOOKUP($A181,'Annex 2 EHV charges'!$D:$P,13,FALSE)=0,"",VLOOKUP($A181,'Annex 2 EHV charges'!$D:$P,13,FALSE)),"")</f>
        <v/>
      </c>
    </row>
    <row r="182" spans="1:8">
      <c r="A182" s="90" t="str">
        <f t="array" ref="A182">IFERROR(INDEX('Annex 2 EHV charges'!$D$11:$D$58, MATCH(0, IF(ISBLANK('Annex 2 EHV charges'!$D$11:$D$58),1, COUNTIF(A$4:$A181, 'Annex 2 EHV charges'!$D$11:$D$58)), 0)),"")</f>
        <v/>
      </c>
      <c r="B182" s="89" t="str">
        <f>IF($A182="","",VLOOKUP($A182,'Annex 2 EHV charges'!$D:$O,2,0))</f>
        <v/>
      </c>
      <c r="C182" s="90" t="str">
        <f>IF($A182="","",VLOOKUP($A182,'Annex 2 EHV charges'!$D:$O,3,0))</f>
        <v/>
      </c>
      <c r="D182" s="89" t="str">
        <f>IF($A182="","",VLOOKUP($A182,'Annex 2 EHV charges'!$D:$O,4,0))</f>
        <v/>
      </c>
      <c r="E182" s="91" t="str">
        <f>IFERROR(IF(VLOOKUP($A182,'Annex 2 EHV charges'!$D:$O,10,FALSE)=0,"",VLOOKUP($A182,'Annex 2 EHV charges'!$D:$O,10,FALSE)),"")</f>
        <v/>
      </c>
      <c r="F182" s="92" t="str">
        <f>IFERROR(IF(VLOOKUP($A182,'Annex 2 EHV charges'!$D:$O,11,FALSE)=0,"",VLOOKUP($A182,'Annex 2 EHV charges'!$D:$O,11,FALSE)),"")</f>
        <v/>
      </c>
      <c r="G182" s="93" t="str">
        <f>IFERROR(IF(VLOOKUP($A182,'Annex 2 EHV charges'!$D:$O,12,FALSE)=0,"",VLOOKUP($A182,'Annex 2 EHV charges'!$D:$O,12,FALSE)),"")</f>
        <v/>
      </c>
      <c r="H182" s="93" t="str">
        <f>IFERROR(IF(VLOOKUP($A182,'Annex 2 EHV charges'!$D:$P,13,FALSE)=0,"",VLOOKUP($A182,'Annex 2 EHV charges'!$D:$P,13,FALSE)),"")</f>
        <v/>
      </c>
    </row>
    <row r="183" spans="1:8">
      <c r="A183" s="90" t="str">
        <f t="array" ref="A183">IFERROR(INDEX('Annex 2 EHV charges'!$D$11:$D$58, MATCH(0, IF(ISBLANK('Annex 2 EHV charges'!$D$11:$D$58),1, COUNTIF(A$4:$A182, 'Annex 2 EHV charges'!$D$11:$D$58)), 0)),"")</f>
        <v/>
      </c>
      <c r="B183" s="89" t="str">
        <f>IF($A183="","",VLOOKUP($A183,'Annex 2 EHV charges'!$D:$O,2,0))</f>
        <v/>
      </c>
      <c r="C183" s="90" t="str">
        <f>IF($A183="","",VLOOKUP($A183,'Annex 2 EHV charges'!$D:$O,3,0))</f>
        <v/>
      </c>
      <c r="D183" s="89" t="str">
        <f>IF($A183="","",VLOOKUP($A183,'Annex 2 EHV charges'!$D:$O,4,0))</f>
        <v/>
      </c>
      <c r="E183" s="91" t="str">
        <f>IFERROR(IF(VLOOKUP($A183,'Annex 2 EHV charges'!$D:$O,10,FALSE)=0,"",VLOOKUP($A183,'Annex 2 EHV charges'!$D:$O,10,FALSE)),"")</f>
        <v/>
      </c>
      <c r="F183" s="92" t="str">
        <f>IFERROR(IF(VLOOKUP($A183,'Annex 2 EHV charges'!$D:$O,11,FALSE)=0,"",VLOOKUP($A183,'Annex 2 EHV charges'!$D:$O,11,FALSE)),"")</f>
        <v/>
      </c>
      <c r="G183" s="93" t="str">
        <f>IFERROR(IF(VLOOKUP($A183,'Annex 2 EHV charges'!$D:$O,12,FALSE)=0,"",VLOOKUP($A183,'Annex 2 EHV charges'!$D:$O,12,FALSE)),"")</f>
        <v/>
      </c>
      <c r="H183" s="93" t="str">
        <f>IFERROR(IF(VLOOKUP($A183,'Annex 2 EHV charges'!$D:$P,13,FALSE)=0,"",VLOOKUP($A183,'Annex 2 EHV charges'!$D:$P,13,FALSE)),"")</f>
        <v/>
      </c>
    </row>
    <row r="184" spans="1:8">
      <c r="A184" s="90" t="str">
        <f t="array" ref="A184">IFERROR(INDEX('Annex 2 EHV charges'!$D$11:$D$58, MATCH(0, IF(ISBLANK('Annex 2 EHV charges'!$D$11:$D$58),1, COUNTIF(A$4:$A183, 'Annex 2 EHV charges'!$D$11:$D$58)), 0)),"")</f>
        <v/>
      </c>
      <c r="B184" s="89" t="str">
        <f>IF($A184="","",VLOOKUP($A184,'Annex 2 EHV charges'!$D:$O,2,0))</f>
        <v/>
      </c>
      <c r="C184" s="90" t="str">
        <f>IF($A184="","",VLOOKUP($A184,'Annex 2 EHV charges'!$D:$O,3,0))</f>
        <v/>
      </c>
      <c r="D184" s="89" t="str">
        <f>IF($A184="","",VLOOKUP($A184,'Annex 2 EHV charges'!$D:$O,4,0))</f>
        <v/>
      </c>
      <c r="E184" s="91" t="str">
        <f>IFERROR(IF(VLOOKUP($A184,'Annex 2 EHV charges'!$D:$O,10,FALSE)=0,"",VLOOKUP($A184,'Annex 2 EHV charges'!$D:$O,10,FALSE)),"")</f>
        <v/>
      </c>
      <c r="F184" s="92" t="str">
        <f>IFERROR(IF(VLOOKUP($A184,'Annex 2 EHV charges'!$D:$O,11,FALSE)=0,"",VLOOKUP($A184,'Annex 2 EHV charges'!$D:$O,11,FALSE)),"")</f>
        <v/>
      </c>
      <c r="G184" s="93" t="str">
        <f>IFERROR(IF(VLOOKUP($A184,'Annex 2 EHV charges'!$D:$O,12,FALSE)=0,"",VLOOKUP($A184,'Annex 2 EHV charges'!$D:$O,12,FALSE)),"")</f>
        <v/>
      </c>
      <c r="H184" s="93" t="str">
        <f>IFERROR(IF(VLOOKUP($A184,'Annex 2 EHV charges'!$D:$P,13,FALSE)=0,"",VLOOKUP($A184,'Annex 2 EHV charges'!$D:$P,13,FALSE)),"")</f>
        <v/>
      </c>
    </row>
    <row r="185" spans="1:8">
      <c r="A185" s="90" t="str">
        <f t="array" ref="A185">IFERROR(INDEX('Annex 2 EHV charges'!$D$11:$D$58, MATCH(0, IF(ISBLANK('Annex 2 EHV charges'!$D$11:$D$58),1, COUNTIF(A$4:$A184, 'Annex 2 EHV charges'!$D$11:$D$58)), 0)),"")</f>
        <v/>
      </c>
      <c r="B185" s="89" t="str">
        <f>IF($A185="","",VLOOKUP($A185,'Annex 2 EHV charges'!$D:$O,2,0))</f>
        <v/>
      </c>
      <c r="C185" s="90" t="str">
        <f>IF($A185="","",VLOOKUP($A185,'Annex 2 EHV charges'!$D:$O,3,0))</f>
        <v/>
      </c>
      <c r="D185" s="89" t="str">
        <f>IF($A185="","",VLOOKUP($A185,'Annex 2 EHV charges'!$D:$O,4,0))</f>
        <v/>
      </c>
      <c r="E185" s="91" t="str">
        <f>IFERROR(IF(VLOOKUP($A185,'Annex 2 EHV charges'!$D:$O,10,FALSE)=0,"",VLOOKUP($A185,'Annex 2 EHV charges'!$D:$O,10,FALSE)),"")</f>
        <v/>
      </c>
      <c r="F185" s="92" t="str">
        <f>IFERROR(IF(VLOOKUP($A185,'Annex 2 EHV charges'!$D:$O,11,FALSE)=0,"",VLOOKUP($A185,'Annex 2 EHV charges'!$D:$O,11,FALSE)),"")</f>
        <v/>
      </c>
      <c r="G185" s="93" t="str">
        <f>IFERROR(IF(VLOOKUP($A185,'Annex 2 EHV charges'!$D:$O,12,FALSE)=0,"",VLOOKUP($A185,'Annex 2 EHV charges'!$D:$O,12,FALSE)),"")</f>
        <v/>
      </c>
      <c r="H185" s="93" t="str">
        <f>IFERROR(IF(VLOOKUP($A185,'Annex 2 EHV charges'!$D:$P,13,FALSE)=0,"",VLOOKUP($A185,'Annex 2 EHV charges'!$D:$P,13,FALSE)),"")</f>
        <v/>
      </c>
    </row>
    <row r="186" spans="1:8">
      <c r="A186" s="90" t="str">
        <f t="array" ref="A186">IFERROR(INDEX('Annex 2 EHV charges'!$D$11:$D$58, MATCH(0, IF(ISBLANK('Annex 2 EHV charges'!$D$11:$D$58),1, COUNTIF(A$4:$A185, 'Annex 2 EHV charges'!$D$11:$D$58)), 0)),"")</f>
        <v/>
      </c>
      <c r="B186" s="89" t="str">
        <f>IF($A186="","",VLOOKUP($A186,'Annex 2 EHV charges'!$D:$O,2,0))</f>
        <v/>
      </c>
      <c r="C186" s="90" t="str">
        <f>IF($A186="","",VLOOKUP($A186,'Annex 2 EHV charges'!$D:$O,3,0))</f>
        <v/>
      </c>
      <c r="D186" s="89" t="str">
        <f>IF($A186="","",VLOOKUP($A186,'Annex 2 EHV charges'!$D:$O,4,0))</f>
        <v/>
      </c>
      <c r="E186" s="91" t="str">
        <f>IFERROR(IF(VLOOKUP($A186,'Annex 2 EHV charges'!$D:$O,10,FALSE)=0,"",VLOOKUP($A186,'Annex 2 EHV charges'!$D:$O,10,FALSE)),"")</f>
        <v/>
      </c>
      <c r="F186" s="92" t="str">
        <f>IFERROR(IF(VLOOKUP($A186,'Annex 2 EHV charges'!$D:$O,11,FALSE)=0,"",VLOOKUP($A186,'Annex 2 EHV charges'!$D:$O,11,FALSE)),"")</f>
        <v/>
      </c>
      <c r="G186" s="93" t="str">
        <f>IFERROR(IF(VLOOKUP($A186,'Annex 2 EHV charges'!$D:$O,12,FALSE)=0,"",VLOOKUP($A186,'Annex 2 EHV charges'!$D:$O,12,FALSE)),"")</f>
        <v/>
      </c>
      <c r="H186" s="93" t="str">
        <f>IFERROR(IF(VLOOKUP($A186,'Annex 2 EHV charges'!$D:$P,13,FALSE)=0,"",VLOOKUP($A186,'Annex 2 EHV charges'!$D:$P,13,FALSE)),"")</f>
        <v/>
      </c>
    </row>
    <row r="187" spans="1:8">
      <c r="A187" s="90" t="str">
        <f t="array" ref="A187">IFERROR(INDEX('Annex 2 EHV charges'!$D$11:$D$58, MATCH(0, IF(ISBLANK('Annex 2 EHV charges'!$D$11:$D$58),1, COUNTIF(A$4:$A186, 'Annex 2 EHV charges'!$D$11:$D$58)), 0)),"")</f>
        <v/>
      </c>
      <c r="B187" s="89" t="str">
        <f>IF($A187="","",VLOOKUP($A187,'Annex 2 EHV charges'!$D:$O,2,0))</f>
        <v/>
      </c>
      <c r="C187" s="90" t="str">
        <f>IF($A187="","",VLOOKUP($A187,'Annex 2 EHV charges'!$D:$O,3,0))</f>
        <v/>
      </c>
      <c r="D187" s="89" t="str">
        <f>IF($A187="","",VLOOKUP($A187,'Annex 2 EHV charges'!$D:$O,4,0))</f>
        <v/>
      </c>
      <c r="E187" s="91" t="str">
        <f>IFERROR(IF(VLOOKUP($A187,'Annex 2 EHV charges'!$D:$O,10,FALSE)=0,"",VLOOKUP($A187,'Annex 2 EHV charges'!$D:$O,10,FALSE)),"")</f>
        <v/>
      </c>
      <c r="F187" s="92" t="str">
        <f>IFERROR(IF(VLOOKUP($A187,'Annex 2 EHV charges'!$D:$O,11,FALSE)=0,"",VLOOKUP($A187,'Annex 2 EHV charges'!$D:$O,11,FALSE)),"")</f>
        <v/>
      </c>
      <c r="G187" s="93" t="str">
        <f>IFERROR(IF(VLOOKUP($A187,'Annex 2 EHV charges'!$D:$O,12,FALSE)=0,"",VLOOKUP($A187,'Annex 2 EHV charges'!$D:$O,12,FALSE)),"")</f>
        <v/>
      </c>
      <c r="H187" s="93" t="str">
        <f>IFERROR(IF(VLOOKUP($A187,'Annex 2 EHV charges'!$D:$P,13,FALSE)=0,"",VLOOKUP($A187,'Annex 2 EHV charges'!$D:$P,13,FALSE)),"")</f>
        <v/>
      </c>
    </row>
    <row r="188" spans="1:8">
      <c r="A188" s="90" t="str">
        <f t="array" ref="A188">IFERROR(INDEX('Annex 2 EHV charges'!$D$11:$D$58, MATCH(0, IF(ISBLANK('Annex 2 EHV charges'!$D$11:$D$58),1, COUNTIF(A$4:$A187, 'Annex 2 EHV charges'!$D$11:$D$58)), 0)),"")</f>
        <v/>
      </c>
      <c r="B188" s="89" t="str">
        <f>IF($A188="","",VLOOKUP($A188,'Annex 2 EHV charges'!$D:$O,2,0))</f>
        <v/>
      </c>
      <c r="C188" s="90" t="str">
        <f>IF($A188="","",VLOOKUP($A188,'Annex 2 EHV charges'!$D:$O,3,0))</f>
        <v/>
      </c>
      <c r="D188" s="89" t="str">
        <f>IF($A188="","",VLOOKUP($A188,'Annex 2 EHV charges'!$D:$O,4,0))</f>
        <v/>
      </c>
      <c r="E188" s="91" t="str">
        <f>IFERROR(IF(VLOOKUP($A188,'Annex 2 EHV charges'!$D:$O,10,FALSE)=0,"",VLOOKUP($A188,'Annex 2 EHV charges'!$D:$O,10,FALSE)),"")</f>
        <v/>
      </c>
      <c r="F188" s="92" t="str">
        <f>IFERROR(IF(VLOOKUP($A188,'Annex 2 EHV charges'!$D:$O,11,FALSE)=0,"",VLOOKUP($A188,'Annex 2 EHV charges'!$D:$O,11,FALSE)),"")</f>
        <v/>
      </c>
      <c r="G188" s="93" t="str">
        <f>IFERROR(IF(VLOOKUP($A188,'Annex 2 EHV charges'!$D:$O,12,FALSE)=0,"",VLOOKUP($A188,'Annex 2 EHV charges'!$D:$O,12,FALSE)),"")</f>
        <v/>
      </c>
      <c r="H188" s="93" t="str">
        <f>IFERROR(IF(VLOOKUP($A188,'Annex 2 EHV charges'!$D:$P,13,FALSE)=0,"",VLOOKUP($A188,'Annex 2 EHV charges'!$D:$P,13,FALSE)),"")</f>
        <v/>
      </c>
    </row>
    <row r="189" spans="1:8">
      <c r="A189" s="90" t="str">
        <f t="array" ref="A189">IFERROR(INDEX('Annex 2 EHV charges'!$D$11:$D$58, MATCH(0, IF(ISBLANK('Annex 2 EHV charges'!$D$11:$D$58),1, COUNTIF(A$4:$A188, 'Annex 2 EHV charges'!$D$11:$D$58)), 0)),"")</f>
        <v/>
      </c>
      <c r="B189" s="89" t="str">
        <f>IF($A189="","",VLOOKUP($A189,'Annex 2 EHV charges'!$D:$O,2,0))</f>
        <v/>
      </c>
      <c r="C189" s="90" t="str">
        <f>IF($A189="","",VLOOKUP($A189,'Annex 2 EHV charges'!$D:$O,3,0))</f>
        <v/>
      </c>
      <c r="D189" s="89" t="str">
        <f>IF($A189="","",VLOOKUP($A189,'Annex 2 EHV charges'!$D:$O,4,0))</f>
        <v/>
      </c>
      <c r="E189" s="91" t="str">
        <f>IFERROR(IF(VLOOKUP($A189,'Annex 2 EHV charges'!$D:$O,10,FALSE)=0,"",VLOOKUP($A189,'Annex 2 EHV charges'!$D:$O,10,FALSE)),"")</f>
        <v/>
      </c>
      <c r="F189" s="92" t="str">
        <f>IFERROR(IF(VLOOKUP($A189,'Annex 2 EHV charges'!$D:$O,11,FALSE)=0,"",VLOOKUP($A189,'Annex 2 EHV charges'!$D:$O,11,FALSE)),"")</f>
        <v/>
      </c>
      <c r="G189" s="93" t="str">
        <f>IFERROR(IF(VLOOKUP($A189,'Annex 2 EHV charges'!$D:$O,12,FALSE)=0,"",VLOOKUP($A189,'Annex 2 EHV charges'!$D:$O,12,FALSE)),"")</f>
        <v/>
      </c>
      <c r="H189" s="93" t="str">
        <f>IFERROR(IF(VLOOKUP($A189,'Annex 2 EHV charges'!$D:$P,13,FALSE)=0,"",VLOOKUP($A189,'Annex 2 EHV charges'!$D:$P,13,FALSE)),"")</f>
        <v/>
      </c>
    </row>
    <row r="190" spans="1:8">
      <c r="A190" s="90" t="str">
        <f t="array" ref="A190">IFERROR(INDEX('Annex 2 EHV charges'!$D$11:$D$58, MATCH(0, IF(ISBLANK('Annex 2 EHV charges'!$D$11:$D$58),1, COUNTIF(A$4:$A189, 'Annex 2 EHV charges'!$D$11:$D$58)), 0)),"")</f>
        <v/>
      </c>
      <c r="B190" s="89" t="str">
        <f>IF($A190="","",VLOOKUP($A190,'Annex 2 EHV charges'!$D:$O,2,0))</f>
        <v/>
      </c>
      <c r="C190" s="90" t="str">
        <f>IF($A190="","",VLOOKUP($A190,'Annex 2 EHV charges'!$D:$O,3,0))</f>
        <v/>
      </c>
      <c r="D190" s="89" t="str">
        <f>IF($A190="","",VLOOKUP($A190,'Annex 2 EHV charges'!$D:$O,4,0))</f>
        <v/>
      </c>
      <c r="E190" s="91" t="str">
        <f>IFERROR(IF(VLOOKUP($A190,'Annex 2 EHV charges'!$D:$O,10,FALSE)=0,"",VLOOKUP($A190,'Annex 2 EHV charges'!$D:$O,10,FALSE)),"")</f>
        <v/>
      </c>
      <c r="F190" s="92" t="str">
        <f>IFERROR(IF(VLOOKUP($A190,'Annex 2 EHV charges'!$D:$O,11,FALSE)=0,"",VLOOKUP($A190,'Annex 2 EHV charges'!$D:$O,11,FALSE)),"")</f>
        <v/>
      </c>
      <c r="G190" s="93" t="str">
        <f>IFERROR(IF(VLOOKUP($A190,'Annex 2 EHV charges'!$D:$O,12,FALSE)=0,"",VLOOKUP($A190,'Annex 2 EHV charges'!$D:$O,12,FALSE)),"")</f>
        <v/>
      </c>
      <c r="H190" s="93" t="str">
        <f>IFERROR(IF(VLOOKUP($A190,'Annex 2 EHV charges'!$D:$P,13,FALSE)=0,"",VLOOKUP($A190,'Annex 2 EHV charges'!$D:$P,13,FALSE)),"")</f>
        <v/>
      </c>
    </row>
    <row r="191" spans="1:8">
      <c r="A191" s="90" t="str">
        <f t="array" ref="A191">IFERROR(INDEX('Annex 2 EHV charges'!$D$11:$D$58, MATCH(0, IF(ISBLANK('Annex 2 EHV charges'!$D$11:$D$58),1, COUNTIF(A$4:$A190, 'Annex 2 EHV charges'!$D$11:$D$58)), 0)),"")</f>
        <v/>
      </c>
      <c r="B191" s="89" t="str">
        <f>IF($A191="","",VLOOKUP($A191,'Annex 2 EHV charges'!$D:$O,2,0))</f>
        <v/>
      </c>
      <c r="C191" s="90" t="str">
        <f>IF($A191="","",VLOOKUP($A191,'Annex 2 EHV charges'!$D:$O,3,0))</f>
        <v/>
      </c>
      <c r="D191" s="89" t="str">
        <f>IF($A191="","",VLOOKUP($A191,'Annex 2 EHV charges'!$D:$O,4,0))</f>
        <v/>
      </c>
      <c r="E191" s="91" t="str">
        <f>IFERROR(IF(VLOOKUP($A191,'Annex 2 EHV charges'!$D:$O,10,FALSE)=0,"",VLOOKUP($A191,'Annex 2 EHV charges'!$D:$O,10,FALSE)),"")</f>
        <v/>
      </c>
      <c r="F191" s="92" t="str">
        <f>IFERROR(IF(VLOOKUP($A191,'Annex 2 EHV charges'!$D:$O,11,FALSE)=0,"",VLOOKUP($A191,'Annex 2 EHV charges'!$D:$O,11,FALSE)),"")</f>
        <v/>
      </c>
      <c r="G191" s="93" t="str">
        <f>IFERROR(IF(VLOOKUP($A191,'Annex 2 EHV charges'!$D:$O,12,FALSE)=0,"",VLOOKUP($A191,'Annex 2 EHV charges'!$D:$O,12,FALSE)),"")</f>
        <v/>
      </c>
      <c r="H191" s="93" t="str">
        <f>IFERROR(IF(VLOOKUP($A191,'Annex 2 EHV charges'!$D:$P,13,FALSE)=0,"",VLOOKUP($A191,'Annex 2 EHV charges'!$D:$P,13,FALSE)),"")</f>
        <v/>
      </c>
    </row>
    <row r="192" spans="1:8">
      <c r="A192" s="90" t="str">
        <f t="array" ref="A192">IFERROR(INDEX('Annex 2 EHV charges'!$D$11:$D$58, MATCH(0, IF(ISBLANK('Annex 2 EHV charges'!$D$11:$D$58),1, COUNTIF(A$4:$A191, 'Annex 2 EHV charges'!$D$11:$D$58)), 0)),"")</f>
        <v/>
      </c>
      <c r="B192" s="89" t="str">
        <f>IF($A192="","",VLOOKUP($A192,'Annex 2 EHV charges'!$D:$O,2,0))</f>
        <v/>
      </c>
      <c r="C192" s="90" t="str">
        <f>IF($A192="","",VLOOKUP($A192,'Annex 2 EHV charges'!$D:$O,3,0))</f>
        <v/>
      </c>
      <c r="D192" s="89" t="str">
        <f>IF($A192="","",VLOOKUP($A192,'Annex 2 EHV charges'!$D:$O,4,0))</f>
        <v/>
      </c>
      <c r="E192" s="91" t="str">
        <f>IFERROR(IF(VLOOKUP($A192,'Annex 2 EHV charges'!$D:$O,10,FALSE)=0,"",VLOOKUP($A192,'Annex 2 EHV charges'!$D:$O,10,FALSE)),"")</f>
        <v/>
      </c>
      <c r="F192" s="92" t="str">
        <f>IFERROR(IF(VLOOKUP($A192,'Annex 2 EHV charges'!$D:$O,11,FALSE)=0,"",VLOOKUP($A192,'Annex 2 EHV charges'!$D:$O,11,FALSE)),"")</f>
        <v/>
      </c>
      <c r="G192" s="93" t="str">
        <f>IFERROR(IF(VLOOKUP($A192,'Annex 2 EHV charges'!$D:$O,12,FALSE)=0,"",VLOOKUP($A192,'Annex 2 EHV charges'!$D:$O,12,FALSE)),"")</f>
        <v/>
      </c>
      <c r="H192" s="93" t="str">
        <f>IFERROR(IF(VLOOKUP($A192,'Annex 2 EHV charges'!$D:$P,13,FALSE)=0,"",VLOOKUP($A192,'Annex 2 EHV charges'!$D:$P,13,FALSE)),"")</f>
        <v/>
      </c>
    </row>
    <row r="193" spans="1:8">
      <c r="A193" s="90" t="str">
        <f t="array" ref="A193">IFERROR(INDEX('Annex 2 EHV charges'!$D$11:$D$58, MATCH(0, IF(ISBLANK('Annex 2 EHV charges'!$D$11:$D$58),1, COUNTIF(A$4:$A192, 'Annex 2 EHV charges'!$D$11:$D$58)), 0)),"")</f>
        <v/>
      </c>
      <c r="B193" s="89" t="str">
        <f>IF($A193="","",VLOOKUP($A193,'Annex 2 EHV charges'!$D:$O,2,0))</f>
        <v/>
      </c>
      <c r="C193" s="90" t="str">
        <f>IF($A193="","",VLOOKUP($A193,'Annex 2 EHV charges'!$D:$O,3,0))</f>
        <v/>
      </c>
      <c r="D193" s="89" t="str">
        <f>IF($A193="","",VLOOKUP($A193,'Annex 2 EHV charges'!$D:$O,4,0))</f>
        <v/>
      </c>
      <c r="E193" s="91" t="str">
        <f>IFERROR(IF(VLOOKUP($A193,'Annex 2 EHV charges'!$D:$O,10,FALSE)=0,"",VLOOKUP($A193,'Annex 2 EHV charges'!$D:$O,10,FALSE)),"")</f>
        <v/>
      </c>
      <c r="F193" s="92" t="str">
        <f>IFERROR(IF(VLOOKUP($A193,'Annex 2 EHV charges'!$D:$O,11,FALSE)=0,"",VLOOKUP($A193,'Annex 2 EHV charges'!$D:$O,11,FALSE)),"")</f>
        <v/>
      </c>
      <c r="G193" s="93" t="str">
        <f>IFERROR(IF(VLOOKUP($A193,'Annex 2 EHV charges'!$D:$O,12,FALSE)=0,"",VLOOKUP($A193,'Annex 2 EHV charges'!$D:$O,12,FALSE)),"")</f>
        <v/>
      </c>
      <c r="H193" s="93" t="str">
        <f>IFERROR(IF(VLOOKUP($A193,'Annex 2 EHV charges'!$D:$P,13,FALSE)=0,"",VLOOKUP($A193,'Annex 2 EHV charges'!$D:$P,13,FALSE)),"")</f>
        <v/>
      </c>
    </row>
    <row r="194" spans="1:8">
      <c r="A194" s="90" t="str">
        <f t="array" ref="A194">IFERROR(INDEX('Annex 2 EHV charges'!$D$11:$D$58, MATCH(0, IF(ISBLANK('Annex 2 EHV charges'!$D$11:$D$58),1, COUNTIF(A$4:$A193, 'Annex 2 EHV charges'!$D$11:$D$58)), 0)),"")</f>
        <v/>
      </c>
      <c r="B194" s="89" t="str">
        <f>IF($A194="","",VLOOKUP($A194,'Annex 2 EHV charges'!$D:$O,2,0))</f>
        <v/>
      </c>
      <c r="C194" s="90" t="str">
        <f>IF($A194="","",VLOOKUP($A194,'Annex 2 EHV charges'!$D:$O,3,0))</f>
        <v/>
      </c>
      <c r="D194" s="89" t="str">
        <f>IF($A194="","",VLOOKUP($A194,'Annex 2 EHV charges'!$D:$O,4,0))</f>
        <v/>
      </c>
      <c r="E194" s="91" t="str">
        <f>IFERROR(IF(VLOOKUP($A194,'Annex 2 EHV charges'!$D:$O,10,FALSE)=0,"",VLOOKUP($A194,'Annex 2 EHV charges'!$D:$O,10,FALSE)),"")</f>
        <v/>
      </c>
      <c r="F194" s="92" t="str">
        <f>IFERROR(IF(VLOOKUP($A194,'Annex 2 EHV charges'!$D:$O,11,FALSE)=0,"",VLOOKUP($A194,'Annex 2 EHV charges'!$D:$O,11,FALSE)),"")</f>
        <v/>
      </c>
      <c r="G194" s="93" t="str">
        <f>IFERROR(IF(VLOOKUP($A194,'Annex 2 EHV charges'!$D:$O,12,FALSE)=0,"",VLOOKUP($A194,'Annex 2 EHV charges'!$D:$O,12,FALSE)),"")</f>
        <v/>
      </c>
      <c r="H194" s="93" t="str">
        <f>IFERROR(IF(VLOOKUP($A194,'Annex 2 EHV charges'!$D:$P,13,FALSE)=0,"",VLOOKUP($A194,'Annex 2 EHV charges'!$D:$P,13,FALSE)),"")</f>
        <v/>
      </c>
    </row>
    <row r="195" spans="1:8">
      <c r="A195" s="90" t="str">
        <f t="array" ref="A195">IFERROR(INDEX('Annex 2 EHV charges'!$D$11:$D$58, MATCH(0, IF(ISBLANK('Annex 2 EHV charges'!$D$11:$D$58),1, COUNTIF(A$4:$A194, 'Annex 2 EHV charges'!$D$11:$D$58)), 0)),"")</f>
        <v/>
      </c>
      <c r="B195" s="89" t="str">
        <f>IF($A195="","",VLOOKUP($A195,'Annex 2 EHV charges'!$D:$O,2,0))</f>
        <v/>
      </c>
      <c r="C195" s="90" t="str">
        <f>IF($A195="","",VLOOKUP($A195,'Annex 2 EHV charges'!$D:$O,3,0))</f>
        <v/>
      </c>
      <c r="D195" s="89" t="str">
        <f>IF($A195="","",VLOOKUP($A195,'Annex 2 EHV charges'!$D:$O,4,0))</f>
        <v/>
      </c>
      <c r="E195" s="91" t="str">
        <f>IFERROR(IF(VLOOKUP($A195,'Annex 2 EHV charges'!$D:$O,10,FALSE)=0,"",VLOOKUP($A195,'Annex 2 EHV charges'!$D:$O,10,FALSE)),"")</f>
        <v/>
      </c>
      <c r="F195" s="92" t="str">
        <f>IFERROR(IF(VLOOKUP($A195,'Annex 2 EHV charges'!$D:$O,11,FALSE)=0,"",VLOOKUP($A195,'Annex 2 EHV charges'!$D:$O,11,FALSE)),"")</f>
        <v/>
      </c>
      <c r="G195" s="93" t="str">
        <f>IFERROR(IF(VLOOKUP($A195,'Annex 2 EHV charges'!$D:$O,12,FALSE)=0,"",VLOOKUP($A195,'Annex 2 EHV charges'!$D:$O,12,FALSE)),"")</f>
        <v/>
      </c>
      <c r="H195" s="93" t="str">
        <f>IFERROR(IF(VLOOKUP($A195,'Annex 2 EHV charges'!$D:$P,13,FALSE)=0,"",VLOOKUP($A195,'Annex 2 EHV charges'!$D:$P,13,FALSE)),"")</f>
        <v/>
      </c>
    </row>
    <row r="196" spans="1:8">
      <c r="A196" s="90" t="str">
        <f t="array" ref="A196">IFERROR(INDEX('Annex 2 EHV charges'!$D$11:$D$58, MATCH(0, IF(ISBLANK('Annex 2 EHV charges'!$D$11:$D$58),1, COUNTIF(A$4:$A195, 'Annex 2 EHV charges'!$D$11:$D$58)), 0)),"")</f>
        <v/>
      </c>
      <c r="B196" s="89" t="str">
        <f>IF($A196="","",VLOOKUP($A196,'Annex 2 EHV charges'!$D:$O,2,0))</f>
        <v/>
      </c>
      <c r="C196" s="90" t="str">
        <f>IF($A196="","",VLOOKUP($A196,'Annex 2 EHV charges'!$D:$O,3,0))</f>
        <v/>
      </c>
      <c r="D196" s="89" t="str">
        <f>IF($A196="","",VLOOKUP($A196,'Annex 2 EHV charges'!$D:$O,4,0))</f>
        <v/>
      </c>
      <c r="E196" s="91" t="str">
        <f>IFERROR(IF(VLOOKUP($A196,'Annex 2 EHV charges'!$D:$O,10,FALSE)=0,"",VLOOKUP($A196,'Annex 2 EHV charges'!$D:$O,10,FALSE)),"")</f>
        <v/>
      </c>
      <c r="F196" s="92" t="str">
        <f>IFERROR(IF(VLOOKUP($A196,'Annex 2 EHV charges'!$D:$O,11,FALSE)=0,"",VLOOKUP($A196,'Annex 2 EHV charges'!$D:$O,11,FALSE)),"")</f>
        <v/>
      </c>
      <c r="G196" s="93" t="str">
        <f>IFERROR(IF(VLOOKUP($A196,'Annex 2 EHV charges'!$D:$O,12,FALSE)=0,"",VLOOKUP($A196,'Annex 2 EHV charges'!$D:$O,12,FALSE)),"")</f>
        <v/>
      </c>
      <c r="H196" s="93" t="str">
        <f>IFERROR(IF(VLOOKUP($A196,'Annex 2 EHV charges'!$D:$P,13,FALSE)=0,"",VLOOKUP($A196,'Annex 2 EHV charges'!$D:$P,13,FALSE)),"")</f>
        <v/>
      </c>
    </row>
    <row r="197" spans="1:8">
      <c r="A197" s="90" t="str">
        <f t="array" ref="A197">IFERROR(INDEX('Annex 2 EHV charges'!$D$11:$D$58, MATCH(0, IF(ISBLANK('Annex 2 EHV charges'!$D$11:$D$58),1, COUNTIF(A$4:$A196, 'Annex 2 EHV charges'!$D$11:$D$58)), 0)),"")</f>
        <v/>
      </c>
      <c r="B197" s="89" t="str">
        <f>IF($A197="","",VLOOKUP($A197,'Annex 2 EHV charges'!$D:$O,2,0))</f>
        <v/>
      </c>
      <c r="C197" s="90" t="str">
        <f>IF($A197="","",VLOOKUP($A197,'Annex 2 EHV charges'!$D:$O,3,0))</f>
        <v/>
      </c>
      <c r="D197" s="89" t="str">
        <f>IF($A197="","",VLOOKUP($A197,'Annex 2 EHV charges'!$D:$O,4,0))</f>
        <v/>
      </c>
      <c r="E197" s="91" t="str">
        <f>IFERROR(IF(VLOOKUP($A197,'Annex 2 EHV charges'!$D:$O,10,FALSE)=0,"",VLOOKUP($A197,'Annex 2 EHV charges'!$D:$O,10,FALSE)),"")</f>
        <v/>
      </c>
      <c r="F197" s="92" t="str">
        <f>IFERROR(IF(VLOOKUP($A197,'Annex 2 EHV charges'!$D:$O,11,FALSE)=0,"",VLOOKUP($A197,'Annex 2 EHV charges'!$D:$O,11,FALSE)),"")</f>
        <v/>
      </c>
      <c r="G197" s="93" t="str">
        <f>IFERROR(IF(VLOOKUP($A197,'Annex 2 EHV charges'!$D:$O,12,FALSE)=0,"",VLOOKUP($A197,'Annex 2 EHV charges'!$D:$O,12,FALSE)),"")</f>
        <v/>
      </c>
      <c r="H197" s="93" t="str">
        <f>IFERROR(IF(VLOOKUP($A197,'Annex 2 EHV charges'!$D:$P,13,FALSE)=0,"",VLOOKUP($A197,'Annex 2 EHV charges'!$D:$P,13,FALSE)),"")</f>
        <v/>
      </c>
    </row>
    <row r="198" spans="1:8">
      <c r="A198" s="90" t="str">
        <f t="array" ref="A198">IFERROR(INDEX('Annex 2 EHV charges'!$D$11:$D$58, MATCH(0, IF(ISBLANK('Annex 2 EHV charges'!$D$11:$D$58),1, COUNTIF(A$4:$A197, 'Annex 2 EHV charges'!$D$11:$D$58)), 0)),"")</f>
        <v/>
      </c>
      <c r="B198" s="89" t="str">
        <f>IF($A198="","",VLOOKUP($A198,'Annex 2 EHV charges'!$D:$O,2,0))</f>
        <v/>
      </c>
      <c r="C198" s="90" t="str">
        <f>IF($A198="","",VLOOKUP($A198,'Annex 2 EHV charges'!$D:$O,3,0))</f>
        <v/>
      </c>
      <c r="D198" s="89" t="str">
        <f>IF($A198="","",VLOOKUP($A198,'Annex 2 EHV charges'!$D:$O,4,0))</f>
        <v/>
      </c>
      <c r="E198" s="91" t="str">
        <f>IFERROR(IF(VLOOKUP($A198,'Annex 2 EHV charges'!$D:$O,10,FALSE)=0,"",VLOOKUP($A198,'Annex 2 EHV charges'!$D:$O,10,FALSE)),"")</f>
        <v/>
      </c>
      <c r="F198" s="92" t="str">
        <f>IFERROR(IF(VLOOKUP($A198,'Annex 2 EHV charges'!$D:$O,11,FALSE)=0,"",VLOOKUP($A198,'Annex 2 EHV charges'!$D:$O,11,FALSE)),"")</f>
        <v/>
      </c>
      <c r="G198" s="93" t="str">
        <f>IFERROR(IF(VLOOKUP($A198,'Annex 2 EHV charges'!$D:$O,12,FALSE)=0,"",VLOOKUP($A198,'Annex 2 EHV charges'!$D:$O,12,FALSE)),"")</f>
        <v/>
      </c>
      <c r="H198" s="93" t="str">
        <f>IFERROR(IF(VLOOKUP($A198,'Annex 2 EHV charges'!$D:$P,13,FALSE)=0,"",VLOOKUP($A198,'Annex 2 EHV charges'!$D:$P,13,FALSE)),"")</f>
        <v/>
      </c>
    </row>
    <row r="199" spans="1:8">
      <c r="A199" s="90" t="str">
        <f t="array" ref="A199">IFERROR(INDEX('Annex 2 EHV charges'!$D$11:$D$58, MATCH(0, IF(ISBLANK('Annex 2 EHV charges'!$D$11:$D$58),1, COUNTIF(A$4:$A198, 'Annex 2 EHV charges'!$D$11:$D$58)), 0)),"")</f>
        <v/>
      </c>
      <c r="B199" s="89" t="str">
        <f>IF($A199="","",VLOOKUP($A199,'Annex 2 EHV charges'!$D:$O,2,0))</f>
        <v/>
      </c>
      <c r="C199" s="90" t="str">
        <f>IF($A199="","",VLOOKUP($A199,'Annex 2 EHV charges'!$D:$O,3,0))</f>
        <v/>
      </c>
      <c r="D199" s="89" t="str">
        <f>IF($A199="","",VLOOKUP($A199,'Annex 2 EHV charges'!$D:$O,4,0))</f>
        <v/>
      </c>
      <c r="E199" s="91" t="str">
        <f>IFERROR(IF(VLOOKUP($A199,'Annex 2 EHV charges'!$D:$O,10,FALSE)=0,"",VLOOKUP($A199,'Annex 2 EHV charges'!$D:$O,10,FALSE)),"")</f>
        <v/>
      </c>
      <c r="F199" s="92" t="str">
        <f>IFERROR(IF(VLOOKUP($A199,'Annex 2 EHV charges'!$D:$O,11,FALSE)=0,"",VLOOKUP($A199,'Annex 2 EHV charges'!$D:$O,11,FALSE)),"")</f>
        <v/>
      </c>
      <c r="G199" s="93" t="str">
        <f>IFERROR(IF(VLOOKUP($A199,'Annex 2 EHV charges'!$D:$O,12,FALSE)=0,"",VLOOKUP($A199,'Annex 2 EHV charges'!$D:$O,12,FALSE)),"")</f>
        <v/>
      </c>
      <c r="H199" s="93" t="str">
        <f>IFERROR(IF(VLOOKUP($A199,'Annex 2 EHV charges'!$D:$P,13,FALSE)=0,"",VLOOKUP($A199,'Annex 2 EHV charges'!$D:$P,13,FALSE)),"")</f>
        <v/>
      </c>
    </row>
    <row r="200" spans="1:8">
      <c r="A200" s="90" t="str">
        <f t="array" ref="A200">IFERROR(INDEX('Annex 2 EHV charges'!$D$11:$D$58, MATCH(0, IF(ISBLANK('Annex 2 EHV charges'!$D$11:$D$58),1, COUNTIF(A$4:$A199, 'Annex 2 EHV charges'!$D$11:$D$58)), 0)),"")</f>
        <v/>
      </c>
      <c r="B200" s="89" t="str">
        <f>IF($A200="","",VLOOKUP($A200,'Annex 2 EHV charges'!$D:$O,2,0))</f>
        <v/>
      </c>
      <c r="C200" s="90" t="str">
        <f>IF($A200="","",VLOOKUP($A200,'Annex 2 EHV charges'!$D:$O,3,0))</f>
        <v/>
      </c>
      <c r="D200" s="89" t="str">
        <f>IF($A200="","",VLOOKUP($A200,'Annex 2 EHV charges'!$D:$O,4,0))</f>
        <v/>
      </c>
      <c r="E200" s="91" t="str">
        <f>IFERROR(IF(VLOOKUP($A200,'Annex 2 EHV charges'!$D:$O,10,FALSE)=0,"",VLOOKUP($A200,'Annex 2 EHV charges'!$D:$O,10,FALSE)),"")</f>
        <v/>
      </c>
      <c r="F200" s="92" t="str">
        <f>IFERROR(IF(VLOOKUP($A200,'Annex 2 EHV charges'!$D:$O,11,FALSE)=0,"",VLOOKUP($A200,'Annex 2 EHV charges'!$D:$O,11,FALSE)),"")</f>
        <v/>
      </c>
      <c r="G200" s="93" t="str">
        <f>IFERROR(IF(VLOOKUP($A200,'Annex 2 EHV charges'!$D:$O,12,FALSE)=0,"",VLOOKUP($A200,'Annex 2 EHV charges'!$D:$O,12,FALSE)),"")</f>
        <v/>
      </c>
      <c r="H200" s="93" t="str">
        <f>IFERROR(IF(VLOOKUP($A200,'Annex 2 EHV charges'!$D:$P,13,FALSE)=0,"",VLOOKUP($A200,'Annex 2 EHV charges'!$D:$P,13,FALSE)),"")</f>
        <v/>
      </c>
    </row>
    <row r="201" spans="1:8">
      <c r="A201" s="90" t="str">
        <f t="array" ref="A201">IFERROR(INDEX('Annex 2 EHV charges'!$D$11:$D$58, MATCH(0, IF(ISBLANK('Annex 2 EHV charges'!$D$11:$D$58),1, COUNTIF(A$4:$A200, 'Annex 2 EHV charges'!$D$11:$D$58)), 0)),"")</f>
        <v/>
      </c>
      <c r="B201" s="89" t="str">
        <f>IF($A201="","",VLOOKUP($A201,'Annex 2 EHV charges'!$D:$O,2,0))</f>
        <v/>
      </c>
      <c r="C201" s="90" t="str">
        <f>IF($A201="","",VLOOKUP($A201,'Annex 2 EHV charges'!$D:$O,3,0))</f>
        <v/>
      </c>
      <c r="D201" s="89" t="str">
        <f>IF($A201="","",VLOOKUP($A201,'Annex 2 EHV charges'!$D:$O,4,0))</f>
        <v/>
      </c>
      <c r="E201" s="91" t="str">
        <f>IFERROR(IF(VLOOKUP($A201,'Annex 2 EHV charges'!$D:$O,10,FALSE)=0,"",VLOOKUP($A201,'Annex 2 EHV charges'!$D:$O,10,FALSE)),"")</f>
        <v/>
      </c>
      <c r="F201" s="92" t="str">
        <f>IFERROR(IF(VLOOKUP($A201,'Annex 2 EHV charges'!$D:$O,11,FALSE)=0,"",VLOOKUP($A201,'Annex 2 EHV charges'!$D:$O,11,FALSE)),"")</f>
        <v/>
      </c>
      <c r="G201" s="93" t="str">
        <f>IFERROR(IF(VLOOKUP($A201,'Annex 2 EHV charges'!$D:$O,12,FALSE)=0,"",VLOOKUP($A201,'Annex 2 EHV charges'!$D:$O,12,FALSE)),"")</f>
        <v/>
      </c>
      <c r="H201" s="93" t="str">
        <f>IFERROR(IF(VLOOKUP($A201,'Annex 2 EHV charges'!$D:$P,13,FALSE)=0,"",VLOOKUP($A201,'Annex 2 EHV charges'!$D:$P,13,FALSE)),"")</f>
        <v/>
      </c>
    </row>
    <row r="202" spans="1:8">
      <c r="A202" s="90" t="str">
        <f t="array" ref="A202">IFERROR(INDEX('Annex 2 EHV charges'!$D$11:$D$58, MATCH(0, IF(ISBLANK('Annex 2 EHV charges'!$D$11:$D$58),1, COUNTIF(A$4:$A201, 'Annex 2 EHV charges'!$D$11:$D$58)), 0)),"")</f>
        <v/>
      </c>
      <c r="B202" s="89" t="str">
        <f>IF($A202="","",VLOOKUP($A202,'Annex 2 EHV charges'!$D:$O,2,0))</f>
        <v/>
      </c>
      <c r="C202" s="90" t="str">
        <f>IF($A202="","",VLOOKUP($A202,'Annex 2 EHV charges'!$D:$O,3,0))</f>
        <v/>
      </c>
      <c r="D202" s="89" t="str">
        <f>IF($A202="","",VLOOKUP($A202,'Annex 2 EHV charges'!$D:$O,4,0))</f>
        <v/>
      </c>
      <c r="E202" s="91" t="str">
        <f>IFERROR(IF(VLOOKUP($A202,'Annex 2 EHV charges'!$D:$O,10,FALSE)=0,"",VLOOKUP($A202,'Annex 2 EHV charges'!$D:$O,10,FALSE)),"")</f>
        <v/>
      </c>
      <c r="F202" s="92" t="str">
        <f>IFERROR(IF(VLOOKUP($A202,'Annex 2 EHV charges'!$D:$O,11,FALSE)=0,"",VLOOKUP($A202,'Annex 2 EHV charges'!$D:$O,11,FALSE)),"")</f>
        <v/>
      </c>
      <c r="G202" s="93" t="str">
        <f>IFERROR(IF(VLOOKUP($A202,'Annex 2 EHV charges'!$D:$O,12,FALSE)=0,"",VLOOKUP($A202,'Annex 2 EHV charges'!$D:$O,12,FALSE)),"")</f>
        <v/>
      </c>
      <c r="H202" s="93" t="str">
        <f>IFERROR(IF(VLOOKUP($A202,'Annex 2 EHV charges'!$D:$P,13,FALSE)=0,"",VLOOKUP($A202,'Annex 2 EHV charges'!$D:$P,13,FALSE)),"")</f>
        <v/>
      </c>
    </row>
    <row r="203" spans="1:8">
      <c r="A203" s="90" t="str">
        <f t="array" ref="A203">IFERROR(INDEX('Annex 2 EHV charges'!$D$11:$D$58, MATCH(0, IF(ISBLANK('Annex 2 EHV charges'!$D$11:$D$58),1, COUNTIF(A$4:$A202, 'Annex 2 EHV charges'!$D$11:$D$58)), 0)),"")</f>
        <v/>
      </c>
      <c r="B203" s="89" t="str">
        <f>IF($A203="","",VLOOKUP($A203,'Annex 2 EHV charges'!$D:$O,2,0))</f>
        <v/>
      </c>
      <c r="C203" s="90" t="str">
        <f>IF($A203="","",VLOOKUP($A203,'Annex 2 EHV charges'!$D:$O,3,0))</f>
        <v/>
      </c>
      <c r="D203" s="89" t="str">
        <f>IF($A203="","",VLOOKUP($A203,'Annex 2 EHV charges'!$D:$O,4,0))</f>
        <v/>
      </c>
      <c r="E203" s="91" t="str">
        <f>IFERROR(IF(VLOOKUP($A203,'Annex 2 EHV charges'!$D:$O,10,FALSE)=0,"",VLOOKUP($A203,'Annex 2 EHV charges'!$D:$O,10,FALSE)),"")</f>
        <v/>
      </c>
      <c r="F203" s="92" t="str">
        <f>IFERROR(IF(VLOOKUP($A203,'Annex 2 EHV charges'!$D:$O,11,FALSE)=0,"",VLOOKUP($A203,'Annex 2 EHV charges'!$D:$O,11,FALSE)),"")</f>
        <v/>
      </c>
      <c r="G203" s="93" t="str">
        <f>IFERROR(IF(VLOOKUP($A203,'Annex 2 EHV charges'!$D:$O,12,FALSE)=0,"",VLOOKUP($A203,'Annex 2 EHV charges'!$D:$O,12,FALSE)),"")</f>
        <v/>
      </c>
      <c r="H203" s="93" t="str">
        <f>IFERROR(IF(VLOOKUP($A203,'Annex 2 EHV charges'!$D:$P,13,FALSE)=0,"",VLOOKUP($A203,'Annex 2 EHV charges'!$D:$P,13,FALSE)),"")</f>
        <v/>
      </c>
    </row>
    <row r="204" spans="1:8">
      <c r="A204" s="90" t="str">
        <f t="array" ref="A204">IFERROR(INDEX('Annex 2 EHV charges'!$D$11:$D$58, MATCH(0, IF(ISBLANK('Annex 2 EHV charges'!$D$11:$D$58),1, COUNTIF(A$4:$A203, 'Annex 2 EHV charges'!$D$11:$D$58)), 0)),"")</f>
        <v/>
      </c>
      <c r="B204" s="89" t="str">
        <f>IF($A204="","",VLOOKUP($A204,'Annex 2 EHV charges'!$D:$O,2,0))</f>
        <v/>
      </c>
      <c r="C204" s="90" t="str">
        <f>IF($A204="","",VLOOKUP($A204,'Annex 2 EHV charges'!$D:$O,3,0))</f>
        <v/>
      </c>
      <c r="D204" s="89" t="str">
        <f>IF($A204="","",VLOOKUP($A204,'Annex 2 EHV charges'!$D:$O,4,0))</f>
        <v/>
      </c>
      <c r="E204" s="91" t="str">
        <f>IFERROR(IF(VLOOKUP($A204,'Annex 2 EHV charges'!$D:$O,10,FALSE)=0,"",VLOOKUP($A204,'Annex 2 EHV charges'!$D:$O,10,FALSE)),"")</f>
        <v/>
      </c>
      <c r="F204" s="92" t="str">
        <f>IFERROR(IF(VLOOKUP($A204,'Annex 2 EHV charges'!$D:$O,11,FALSE)=0,"",VLOOKUP($A204,'Annex 2 EHV charges'!$D:$O,11,FALSE)),"")</f>
        <v/>
      </c>
      <c r="G204" s="93" t="str">
        <f>IFERROR(IF(VLOOKUP($A204,'Annex 2 EHV charges'!$D:$O,12,FALSE)=0,"",VLOOKUP($A204,'Annex 2 EHV charges'!$D:$O,12,FALSE)),"")</f>
        <v/>
      </c>
      <c r="H204" s="93" t="str">
        <f>IFERROR(IF(VLOOKUP($A204,'Annex 2 EHV charges'!$D:$P,13,FALSE)=0,"",VLOOKUP($A204,'Annex 2 EHV charges'!$D:$P,13,FALSE)),"")</f>
        <v/>
      </c>
    </row>
    <row r="205" spans="1:8">
      <c r="A205" s="90" t="str">
        <f t="array" ref="A205">IFERROR(INDEX('Annex 2 EHV charges'!$D$11:$D$58, MATCH(0, IF(ISBLANK('Annex 2 EHV charges'!$D$11:$D$58),1, COUNTIF(A$4:$A204, 'Annex 2 EHV charges'!$D$11:$D$58)), 0)),"")</f>
        <v/>
      </c>
      <c r="B205" s="89" t="str">
        <f>IF($A205="","",VLOOKUP($A205,'Annex 2 EHV charges'!$D:$O,2,0))</f>
        <v/>
      </c>
      <c r="C205" s="90" t="str">
        <f>IF($A205="","",VLOOKUP($A205,'Annex 2 EHV charges'!$D:$O,3,0))</f>
        <v/>
      </c>
      <c r="D205" s="89" t="str">
        <f>IF($A205="","",VLOOKUP($A205,'Annex 2 EHV charges'!$D:$O,4,0))</f>
        <v/>
      </c>
      <c r="E205" s="91" t="str">
        <f>IFERROR(IF(VLOOKUP($A205,'Annex 2 EHV charges'!$D:$O,10,FALSE)=0,"",VLOOKUP($A205,'Annex 2 EHV charges'!$D:$O,10,FALSE)),"")</f>
        <v/>
      </c>
      <c r="F205" s="92" t="str">
        <f>IFERROR(IF(VLOOKUP($A205,'Annex 2 EHV charges'!$D:$O,11,FALSE)=0,"",VLOOKUP($A205,'Annex 2 EHV charges'!$D:$O,11,FALSE)),"")</f>
        <v/>
      </c>
      <c r="G205" s="93" t="str">
        <f>IFERROR(IF(VLOOKUP($A205,'Annex 2 EHV charges'!$D:$O,12,FALSE)=0,"",VLOOKUP($A205,'Annex 2 EHV charges'!$D:$O,12,FALSE)),"")</f>
        <v/>
      </c>
      <c r="H205" s="93" t="str">
        <f>IFERROR(IF(VLOOKUP($A205,'Annex 2 EHV charges'!$D:$P,13,FALSE)=0,"",VLOOKUP($A205,'Annex 2 EHV charges'!$D:$P,13,FALSE)),"")</f>
        <v/>
      </c>
    </row>
    <row r="206" spans="1:8">
      <c r="A206" s="90" t="str">
        <f t="array" ref="A206">IFERROR(INDEX('Annex 2 EHV charges'!$D$11:$D$58, MATCH(0, IF(ISBLANK('Annex 2 EHV charges'!$D$11:$D$58),1, COUNTIF(A$4:$A205, 'Annex 2 EHV charges'!$D$11:$D$58)), 0)),"")</f>
        <v/>
      </c>
      <c r="B206" s="89" t="str">
        <f>IF($A206="","",VLOOKUP($A206,'Annex 2 EHV charges'!$D:$O,2,0))</f>
        <v/>
      </c>
      <c r="C206" s="90" t="str">
        <f>IF($A206="","",VLOOKUP($A206,'Annex 2 EHV charges'!$D:$O,3,0))</f>
        <v/>
      </c>
      <c r="D206" s="89" t="str">
        <f>IF($A206="","",VLOOKUP($A206,'Annex 2 EHV charges'!$D:$O,4,0))</f>
        <v/>
      </c>
      <c r="E206" s="91" t="str">
        <f>IFERROR(IF(VLOOKUP($A206,'Annex 2 EHV charges'!$D:$O,10,FALSE)=0,"",VLOOKUP($A206,'Annex 2 EHV charges'!$D:$O,10,FALSE)),"")</f>
        <v/>
      </c>
      <c r="F206" s="92" t="str">
        <f>IFERROR(IF(VLOOKUP($A206,'Annex 2 EHV charges'!$D:$O,11,FALSE)=0,"",VLOOKUP($A206,'Annex 2 EHV charges'!$D:$O,11,FALSE)),"")</f>
        <v/>
      </c>
      <c r="G206" s="93" t="str">
        <f>IFERROR(IF(VLOOKUP($A206,'Annex 2 EHV charges'!$D:$O,12,FALSE)=0,"",VLOOKUP($A206,'Annex 2 EHV charges'!$D:$O,12,FALSE)),"")</f>
        <v/>
      </c>
      <c r="H206" s="93" t="str">
        <f>IFERROR(IF(VLOOKUP($A206,'Annex 2 EHV charges'!$D:$P,13,FALSE)=0,"",VLOOKUP($A206,'Annex 2 EHV charges'!$D:$P,13,FALSE)),"")</f>
        <v/>
      </c>
    </row>
    <row r="207" spans="1:8">
      <c r="A207" s="90" t="str">
        <f t="array" ref="A207">IFERROR(INDEX('Annex 2 EHV charges'!$D$11:$D$58, MATCH(0, IF(ISBLANK('Annex 2 EHV charges'!$D$11:$D$58),1, COUNTIF(A$4:$A206, 'Annex 2 EHV charges'!$D$11:$D$58)), 0)),"")</f>
        <v/>
      </c>
      <c r="B207" s="89" t="str">
        <f>IF($A207="","",VLOOKUP($A207,'Annex 2 EHV charges'!$D:$O,2,0))</f>
        <v/>
      </c>
      <c r="C207" s="90" t="str">
        <f>IF($A207="","",VLOOKUP($A207,'Annex 2 EHV charges'!$D:$O,3,0))</f>
        <v/>
      </c>
      <c r="D207" s="89" t="str">
        <f>IF($A207="","",VLOOKUP($A207,'Annex 2 EHV charges'!$D:$O,4,0))</f>
        <v/>
      </c>
      <c r="E207" s="91" t="str">
        <f>IFERROR(IF(VLOOKUP($A207,'Annex 2 EHV charges'!$D:$O,10,FALSE)=0,"",VLOOKUP($A207,'Annex 2 EHV charges'!$D:$O,10,FALSE)),"")</f>
        <v/>
      </c>
      <c r="F207" s="92" t="str">
        <f>IFERROR(IF(VLOOKUP($A207,'Annex 2 EHV charges'!$D:$O,11,FALSE)=0,"",VLOOKUP($A207,'Annex 2 EHV charges'!$D:$O,11,FALSE)),"")</f>
        <v/>
      </c>
      <c r="G207" s="93" t="str">
        <f>IFERROR(IF(VLOOKUP($A207,'Annex 2 EHV charges'!$D:$O,12,FALSE)=0,"",VLOOKUP($A207,'Annex 2 EHV charges'!$D:$O,12,FALSE)),"")</f>
        <v/>
      </c>
      <c r="H207" s="93" t="str">
        <f>IFERROR(IF(VLOOKUP($A207,'Annex 2 EHV charges'!$D:$P,13,FALSE)=0,"",VLOOKUP($A207,'Annex 2 EHV charges'!$D:$P,13,FALSE)),"")</f>
        <v/>
      </c>
    </row>
    <row r="208" spans="1:8">
      <c r="A208" s="90" t="str">
        <f t="array" ref="A208">IFERROR(INDEX('Annex 2 EHV charges'!$D$11:$D$58, MATCH(0, IF(ISBLANK('Annex 2 EHV charges'!$D$11:$D$58),1, COUNTIF(A$4:$A207, 'Annex 2 EHV charges'!$D$11:$D$58)), 0)),"")</f>
        <v/>
      </c>
      <c r="B208" s="89" t="str">
        <f>IF($A208="","",VLOOKUP($A208,'Annex 2 EHV charges'!$D:$O,2,0))</f>
        <v/>
      </c>
      <c r="C208" s="90" t="str">
        <f>IF($A208="","",VLOOKUP($A208,'Annex 2 EHV charges'!$D:$O,3,0))</f>
        <v/>
      </c>
      <c r="D208" s="89" t="str">
        <f>IF($A208="","",VLOOKUP($A208,'Annex 2 EHV charges'!$D:$O,4,0))</f>
        <v/>
      </c>
      <c r="E208" s="91" t="str">
        <f>IFERROR(IF(VLOOKUP($A208,'Annex 2 EHV charges'!$D:$O,10,FALSE)=0,"",VLOOKUP($A208,'Annex 2 EHV charges'!$D:$O,10,FALSE)),"")</f>
        <v/>
      </c>
      <c r="F208" s="92" t="str">
        <f>IFERROR(IF(VLOOKUP($A208,'Annex 2 EHV charges'!$D:$O,11,FALSE)=0,"",VLOOKUP($A208,'Annex 2 EHV charges'!$D:$O,11,FALSE)),"")</f>
        <v/>
      </c>
      <c r="G208" s="93" t="str">
        <f>IFERROR(IF(VLOOKUP($A208,'Annex 2 EHV charges'!$D:$O,12,FALSE)=0,"",VLOOKUP($A208,'Annex 2 EHV charges'!$D:$O,12,FALSE)),"")</f>
        <v/>
      </c>
      <c r="H208" s="93" t="str">
        <f>IFERROR(IF(VLOOKUP($A208,'Annex 2 EHV charges'!$D:$P,13,FALSE)=0,"",VLOOKUP($A208,'Annex 2 EHV charges'!$D:$P,13,FALSE)),"")</f>
        <v/>
      </c>
    </row>
    <row r="209" spans="1:8">
      <c r="A209" s="90" t="str">
        <f t="array" ref="A209">IFERROR(INDEX('Annex 2 EHV charges'!$D$11:$D$58, MATCH(0, IF(ISBLANK('Annex 2 EHV charges'!$D$11:$D$58),1, COUNTIF(A$4:$A208, 'Annex 2 EHV charges'!$D$11:$D$58)), 0)),"")</f>
        <v/>
      </c>
      <c r="B209" s="89" t="str">
        <f>IF($A209="","",VLOOKUP($A209,'Annex 2 EHV charges'!$D:$O,2,0))</f>
        <v/>
      </c>
      <c r="C209" s="90" t="str">
        <f>IF($A209="","",VLOOKUP($A209,'Annex 2 EHV charges'!$D:$O,3,0))</f>
        <v/>
      </c>
      <c r="D209" s="89" t="str">
        <f>IF($A209="","",VLOOKUP($A209,'Annex 2 EHV charges'!$D:$O,4,0))</f>
        <v/>
      </c>
      <c r="E209" s="91" t="str">
        <f>IFERROR(IF(VLOOKUP($A209,'Annex 2 EHV charges'!$D:$O,10,FALSE)=0,"",VLOOKUP($A209,'Annex 2 EHV charges'!$D:$O,10,FALSE)),"")</f>
        <v/>
      </c>
      <c r="F209" s="92" t="str">
        <f>IFERROR(IF(VLOOKUP($A209,'Annex 2 EHV charges'!$D:$O,11,FALSE)=0,"",VLOOKUP($A209,'Annex 2 EHV charges'!$D:$O,11,FALSE)),"")</f>
        <v/>
      </c>
      <c r="G209" s="93" t="str">
        <f>IFERROR(IF(VLOOKUP($A209,'Annex 2 EHV charges'!$D:$O,12,FALSE)=0,"",VLOOKUP($A209,'Annex 2 EHV charges'!$D:$O,12,FALSE)),"")</f>
        <v/>
      </c>
      <c r="H209" s="93" t="str">
        <f>IFERROR(IF(VLOOKUP($A209,'Annex 2 EHV charges'!$D:$P,13,FALSE)=0,"",VLOOKUP($A209,'Annex 2 EHV charges'!$D:$P,13,FALSE)),"")</f>
        <v/>
      </c>
    </row>
    <row r="210" spans="1:8">
      <c r="A210" s="90" t="str">
        <f t="array" ref="A210">IFERROR(INDEX('Annex 2 EHV charges'!$D$11:$D$58, MATCH(0, IF(ISBLANK('Annex 2 EHV charges'!$D$11:$D$58),1, COUNTIF(A$4:$A209, 'Annex 2 EHV charges'!$D$11:$D$58)), 0)),"")</f>
        <v/>
      </c>
      <c r="B210" s="89" t="str">
        <f>IF($A210="","",VLOOKUP($A210,'Annex 2 EHV charges'!$D:$O,2,0))</f>
        <v/>
      </c>
      <c r="C210" s="90" t="str">
        <f>IF($A210="","",VLOOKUP($A210,'Annex 2 EHV charges'!$D:$O,3,0))</f>
        <v/>
      </c>
      <c r="D210" s="89" t="str">
        <f>IF($A210="","",VLOOKUP($A210,'Annex 2 EHV charges'!$D:$O,4,0))</f>
        <v/>
      </c>
      <c r="E210" s="91" t="str">
        <f>IFERROR(IF(VLOOKUP($A210,'Annex 2 EHV charges'!$D:$O,10,FALSE)=0,"",VLOOKUP($A210,'Annex 2 EHV charges'!$D:$O,10,FALSE)),"")</f>
        <v/>
      </c>
      <c r="F210" s="92" t="str">
        <f>IFERROR(IF(VLOOKUP($A210,'Annex 2 EHV charges'!$D:$O,11,FALSE)=0,"",VLOOKUP($A210,'Annex 2 EHV charges'!$D:$O,11,FALSE)),"")</f>
        <v/>
      </c>
      <c r="G210" s="93" t="str">
        <f>IFERROR(IF(VLOOKUP($A210,'Annex 2 EHV charges'!$D:$O,12,FALSE)=0,"",VLOOKUP($A210,'Annex 2 EHV charges'!$D:$O,12,FALSE)),"")</f>
        <v/>
      </c>
      <c r="H210" s="93" t="str">
        <f>IFERROR(IF(VLOOKUP($A210,'Annex 2 EHV charges'!$D:$P,13,FALSE)=0,"",VLOOKUP($A210,'Annex 2 EHV charges'!$D:$P,13,FALSE)),"")</f>
        <v/>
      </c>
    </row>
    <row r="211" spans="1:8">
      <c r="A211" s="90" t="str">
        <f t="array" ref="A211">IFERROR(INDEX('Annex 2 EHV charges'!$D$11:$D$58, MATCH(0, IF(ISBLANK('Annex 2 EHV charges'!$D$11:$D$58),1, COUNTIF(A$4:$A210, 'Annex 2 EHV charges'!$D$11:$D$58)), 0)),"")</f>
        <v/>
      </c>
      <c r="B211" s="89" t="str">
        <f>IF($A211="","",VLOOKUP($A211,'Annex 2 EHV charges'!$D:$O,2,0))</f>
        <v/>
      </c>
      <c r="C211" s="90" t="str">
        <f>IF($A211="","",VLOOKUP($A211,'Annex 2 EHV charges'!$D:$O,3,0))</f>
        <v/>
      </c>
      <c r="D211" s="89" t="str">
        <f>IF($A211="","",VLOOKUP($A211,'Annex 2 EHV charges'!$D:$O,4,0))</f>
        <v/>
      </c>
      <c r="E211" s="91" t="str">
        <f>IFERROR(IF(VLOOKUP($A211,'Annex 2 EHV charges'!$D:$O,10,FALSE)=0,"",VLOOKUP($A211,'Annex 2 EHV charges'!$D:$O,10,FALSE)),"")</f>
        <v/>
      </c>
      <c r="F211" s="92" t="str">
        <f>IFERROR(IF(VLOOKUP($A211,'Annex 2 EHV charges'!$D:$O,11,FALSE)=0,"",VLOOKUP($A211,'Annex 2 EHV charges'!$D:$O,11,FALSE)),"")</f>
        <v/>
      </c>
      <c r="G211" s="93" t="str">
        <f>IFERROR(IF(VLOOKUP($A211,'Annex 2 EHV charges'!$D:$O,12,FALSE)=0,"",VLOOKUP($A211,'Annex 2 EHV charges'!$D:$O,12,FALSE)),"")</f>
        <v/>
      </c>
      <c r="H211" s="93" t="str">
        <f>IFERROR(IF(VLOOKUP($A211,'Annex 2 EHV charges'!$D:$P,13,FALSE)=0,"",VLOOKUP($A211,'Annex 2 EHV charges'!$D:$P,13,FALSE)),"")</f>
        <v/>
      </c>
    </row>
    <row r="212" spans="1:8">
      <c r="A212" s="90" t="str">
        <f t="array" ref="A212">IFERROR(INDEX('Annex 2 EHV charges'!$D$11:$D$58, MATCH(0, IF(ISBLANK('Annex 2 EHV charges'!$D$11:$D$58),1, COUNTIF(A$4:$A211, 'Annex 2 EHV charges'!$D$11:$D$58)), 0)),"")</f>
        <v/>
      </c>
      <c r="B212" s="89" t="str">
        <f>IF($A212="","",VLOOKUP($A212,'Annex 2 EHV charges'!$D:$O,2,0))</f>
        <v/>
      </c>
      <c r="C212" s="90" t="str">
        <f>IF($A212="","",VLOOKUP($A212,'Annex 2 EHV charges'!$D:$O,3,0))</f>
        <v/>
      </c>
      <c r="D212" s="89" t="str">
        <f>IF($A212="","",VLOOKUP($A212,'Annex 2 EHV charges'!$D:$O,4,0))</f>
        <v/>
      </c>
      <c r="E212" s="91" t="str">
        <f>IFERROR(IF(VLOOKUP($A212,'Annex 2 EHV charges'!$D:$O,10,FALSE)=0,"",VLOOKUP($A212,'Annex 2 EHV charges'!$D:$O,10,FALSE)),"")</f>
        <v/>
      </c>
      <c r="F212" s="92" t="str">
        <f>IFERROR(IF(VLOOKUP($A212,'Annex 2 EHV charges'!$D:$O,11,FALSE)=0,"",VLOOKUP($A212,'Annex 2 EHV charges'!$D:$O,11,FALSE)),"")</f>
        <v/>
      </c>
      <c r="G212" s="93" t="str">
        <f>IFERROR(IF(VLOOKUP($A212,'Annex 2 EHV charges'!$D:$O,12,FALSE)=0,"",VLOOKUP($A212,'Annex 2 EHV charges'!$D:$O,12,FALSE)),"")</f>
        <v/>
      </c>
      <c r="H212" s="93" t="str">
        <f>IFERROR(IF(VLOOKUP($A212,'Annex 2 EHV charges'!$D:$P,13,FALSE)=0,"",VLOOKUP($A212,'Annex 2 EHV charges'!$D:$P,13,FALSE)),"")</f>
        <v/>
      </c>
    </row>
    <row r="213" spans="1:8">
      <c r="A213" s="90" t="str">
        <f t="array" ref="A213">IFERROR(INDEX('Annex 2 EHV charges'!$D$11:$D$58, MATCH(0, IF(ISBLANK('Annex 2 EHV charges'!$D$11:$D$58),1, COUNTIF(A$4:$A212, 'Annex 2 EHV charges'!$D$11:$D$58)), 0)),"")</f>
        <v/>
      </c>
      <c r="B213" s="89" t="str">
        <f>IF($A213="","",VLOOKUP($A213,'Annex 2 EHV charges'!$D:$O,2,0))</f>
        <v/>
      </c>
      <c r="C213" s="90" t="str">
        <f>IF($A213="","",VLOOKUP($A213,'Annex 2 EHV charges'!$D:$O,3,0))</f>
        <v/>
      </c>
      <c r="D213" s="89" t="str">
        <f>IF($A213="","",VLOOKUP($A213,'Annex 2 EHV charges'!$D:$O,4,0))</f>
        <v/>
      </c>
      <c r="E213" s="91" t="str">
        <f>IFERROR(IF(VLOOKUP($A213,'Annex 2 EHV charges'!$D:$O,10,FALSE)=0,"",VLOOKUP($A213,'Annex 2 EHV charges'!$D:$O,10,FALSE)),"")</f>
        <v/>
      </c>
      <c r="F213" s="92" t="str">
        <f>IFERROR(IF(VLOOKUP($A213,'Annex 2 EHV charges'!$D:$O,11,FALSE)=0,"",VLOOKUP($A213,'Annex 2 EHV charges'!$D:$O,11,FALSE)),"")</f>
        <v/>
      </c>
      <c r="G213" s="93" t="str">
        <f>IFERROR(IF(VLOOKUP($A213,'Annex 2 EHV charges'!$D:$O,12,FALSE)=0,"",VLOOKUP($A213,'Annex 2 EHV charges'!$D:$O,12,FALSE)),"")</f>
        <v/>
      </c>
      <c r="H213" s="93" t="str">
        <f>IFERROR(IF(VLOOKUP($A213,'Annex 2 EHV charges'!$D:$P,13,FALSE)=0,"",VLOOKUP($A213,'Annex 2 EHV charges'!$D:$P,13,FALSE)),"")</f>
        <v/>
      </c>
    </row>
    <row r="214" spans="1:8">
      <c r="A214" s="90" t="str">
        <f t="array" ref="A214">IFERROR(INDEX('Annex 2 EHV charges'!$D$11:$D$58, MATCH(0, IF(ISBLANK('Annex 2 EHV charges'!$D$11:$D$58),1, COUNTIF(A$4:$A213, 'Annex 2 EHV charges'!$D$11:$D$58)), 0)),"")</f>
        <v/>
      </c>
      <c r="B214" s="89" t="str">
        <f>IF($A214="","",VLOOKUP($A214,'Annex 2 EHV charges'!$D:$O,2,0))</f>
        <v/>
      </c>
      <c r="C214" s="90" t="str">
        <f>IF($A214="","",VLOOKUP($A214,'Annex 2 EHV charges'!$D:$O,3,0))</f>
        <v/>
      </c>
      <c r="D214" s="89" t="str">
        <f>IF($A214="","",VLOOKUP($A214,'Annex 2 EHV charges'!$D:$O,4,0))</f>
        <v/>
      </c>
      <c r="E214" s="91" t="str">
        <f>IFERROR(IF(VLOOKUP($A214,'Annex 2 EHV charges'!$D:$O,10,FALSE)=0,"",VLOOKUP($A214,'Annex 2 EHV charges'!$D:$O,10,FALSE)),"")</f>
        <v/>
      </c>
      <c r="F214" s="92" t="str">
        <f>IFERROR(IF(VLOOKUP($A214,'Annex 2 EHV charges'!$D:$O,11,FALSE)=0,"",VLOOKUP($A214,'Annex 2 EHV charges'!$D:$O,11,FALSE)),"")</f>
        <v/>
      </c>
      <c r="G214" s="93" t="str">
        <f>IFERROR(IF(VLOOKUP($A214,'Annex 2 EHV charges'!$D:$O,12,FALSE)=0,"",VLOOKUP($A214,'Annex 2 EHV charges'!$D:$O,12,FALSE)),"")</f>
        <v/>
      </c>
      <c r="H214" s="93" t="str">
        <f>IFERROR(IF(VLOOKUP($A214,'Annex 2 EHV charges'!$D:$P,13,FALSE)=0,"",VLOOKUP($A214,'Annex 2 EHV charges'!$D:$P,13,FALSE)),"")</f>
        <v/>
      </c>
    </row>
    <row r="215" spans="1:8">
      <c r="A215" s="90" t="str">
        <f t="array" ref="A215">IFERROR(INDEX('Annex 2 EHV charges'!$D$11:$D$58, MATCH(0, IF(ISBLANK('Annex 2 EHV charges'!$D$11:$D$58),1, COUNTIF(A$4:$A214, 'Annex 2 EHV charges'!$D$11:$D$58)), 0)),"")</f>
        <v/>
      </c>
      <c r="B215" s="89" t="str">
        <f>IF($A215="","",VLOOKUP($A215,'Annex 2 EHV charges'!$D:$O,2,0))</f>
        <v/>
      </c>
      <c r="C215" s="90" t="str">
        <f>IF($A215="","",VLOOKUP($A215,'Annex 2 EHV charges'!$D:$O,3,0))</f>
        <v/>
      </c>
      <c r="D215" s="89" t="str">
        <f>IF($A215="","",VLOOKUP($A215,'Annex 2 EHV charges'!$D:$O,4,0))</f>
        <v/>
      </c>
      <c r="E215" s="91" t="str">
        <f>IFERROR(IF(VLOOKUP($A215,'Annex 2 EHV charges'!$D:$O,10,FALSE)=0,"",VLOOKUP($A215,'Annex 2 EHV charges'!$D:$O,10,FALSE)),"")</f>
        <v/>
      </c>
      <c r="F215" s="92" t="str">
        <f>IFERROR(IF(VLOOKUP($A215,'Annex 2 EHV charges'!$D:$O,11,FALSE)=0,"",VLOOKUP($A215,'Annex 2 EHV charges'!$D:$O,11,FALSE)),"")</f>
        <v/>
      </c>
      <c r="G215" s="93" t="str">
        <f>IFERROR(IF(VLOOKUP($A215,'Annex 2 EHV charges'!$D:$O,12,FALSE)=0,"",VLOOKUP($A215,'Annex 2 EHV charges'!$D:$O,12,FALSE)),"")</f>
        <v/>
      </c>
      <c r="H215" s="93" t="str">
        <f>IFERROR(IF(VLOOKUP($A215,'Annex 2 EHV charges'!$D:$P,13,FALSE)=0,"",VLOOKUP($A215,'Annex 2 EHV charges'!$D:$P,13,FALSE)),"")</f>
        <v/>
      </c>
    </row>
    <row r="216" spans="1:8">
      <c r="A216" s="90" t="str">
        <f t="array" ref="A216">IFERROR(INDEX('Annex 2 EHV charges'!$D$11:$D$58, MATCH(0, IF(ISBLANK('Annex 2 EHV charges'!$D$11:$D$58),1, COUNTIF(A$4:$A215, 'Annex 2 EHV charges'!$D$11:$D$58)), 0)),"")</f>
        <v/>
      </c>
      <c r="B216" s="89" t="str">
        <f>IF($A216="","",VLOOKUP($A216,'Annex 2 EHV charges'!$D:$O,2,0))</f>
        <v/>
      </c>
      <c r="C216" s="90" t="str">
        <f>IF($A216="","",VLOOKUP($A216,'Annex 2 EHV charges'!$D:$O,3,0))</f>
        <v/>
      </c>
      <c r="D216" s="89" t="str">
        <f>IF($A216="","",VLOOKUP($A216,'Annex 2 EHV charges'!$D:$O,4,0))</f>
        <v/>
      </c>
      <c r="E216" s="91" t="str">
        <f>IFERROR(IF(VLOOKUP($A216,'Annex 2 EHV charges'!$D:$O,10,FALSE)=0,"",VLOOKUP($A216,'Annex 2 EHV charges'!$D:$O,10,FALSE)),"")</f>
        <v/>
      </c>
      <c r="F216" s="92" t="str">
        <f>IFERROR(IF(VLOOKUP($A216,'Annex 2 EHV charges'!$D:$O,11,FALSE)=0,"",VLOOKUP($A216,'Annex 2 EHV charges'!$D:$O,11,FALSE)),"")</f>
        <v/>
      </c>
      <c r="G216" s="93" t="str">
        <f>IFERROR(IF(VLOOKUP($A216,'Annex 2 EHV charges'!$D:$O,12,FALSE)=0,"",VLOOKUP($A216,'Annex 2 EHV charges'!$D:$O,12,FALSE)),"")</f>
        <v/>
      </c>
      <c r="H216" s="93" t="str">
        <f>IFERROR(IF(VLOOKUP($A216,'Annex 2 EHV charges'!$D:$P,13,FALSE)=0,"",VLOOKUP($A216,'Annex 2 EHV charges'!$D:$P,13,FALSE)),"")</f>
        <v/>
      </c>
    </row>
    <row r="217" spans="1:8">
      <c r="A217" s="90" t="str">
        <f t="array" ref="A217">IFERROR(INDEX('Annex 2 EHV charges'!$D$11:$D$58, MATCH(0, IF(ISBLANK('Annex 2 EHV charges'!$D$11:$D$58),1, COUNTIF(A$4:$A216, 'Annex 2 EHV charges'!$D$11:$D$58)), 0)),"")</f>
        <v/>
      </c>
      <c r="B217" s="89" t="str">
        <f>IF($A217="","",VLOOKUP($A217,'Annex 2 EHV charges'!$D:$O,2,0))</f>
        <v/>
      </c>
      <c r="C217" s="90" t="str">
        <f>IF($A217="","",VLOOKUP($A217,'Annex 2 EHV charges'!$D:$O,3,0))</f>
        <v/>
      </c>
      <c r="D217" s="89" t="str">
        <f>IF($A217="","",VLOOKUP($A217,'Annex 2 EHV charges'!$D:$O,4,0))</f>
        <v/>
      </c>
      <c r="E217" s="91" t="str">
        <f>IFERROR(IF(VLOOKUP($A217,'Annex 2 EHV charges'!$D:$O,10,FALSE)=0,"",VLOOKUP($A217,'Annex 2 EHV charges'!$D:$O,10,FALSE)),"")</f>
        <v/>
      </c>
      <c r="F217" s="92" t="str">
        <f>IFERROR(IF(VLOOKUP($A217,'Annex 2 EHV charges'!$D:$O,11,FALSE)=0,"",VLOOKUP($A217,'Annex 2 EHV charges'!$D:$O,11,FALSE)),"")</f>
        <v/>
      </c>
      <c r="G217" s="93" t="str">
        <f>IFERROR(IF(VLOOKUP($A217,'Annex 2 EHV charges'!$D:$O,12,FALSE)=0,"",VLOOKUP($A217,'Annex 2 EHV charges'!$D:$O,12,FALSE)),"")</f>
        <v/>
      </c>
      <c r="H217" s="93" t="str">
        <f>IFERROR(IF(VLOOKUP($A217,'Annex 2 EHV charges'!$D:$P,13,FALSE)=0,"",VLOOKUP($A217,'Annex 2 EHV charges'!$D:$P,13,FALSE)),"")</f>
        <v/>
      </c>
    </row>
    <row r="218" spans="1:8">
      <c r="A218" s="90" t="str">
        <f t="array" ref="A218">IFERROR(INDEX('Annex 2 EHV charges'!$D$11:$D$58, MATCH(0, IF(ISBLANK('Annex 2 EHV charges'!$D$11:$D$58),1, COUNTIF(A$4:$A217, 'Annex 2 EHV charges'!$D$11:$D$58)), 0)),"")</f>
        <v/>
      </c>
      <c r="B218" s="89" t="str">
        <f>IF($A218="","",VLOOKUP($A218,'Annex 2 EHV charges'!$D:$O,2,0))</f>
        <v/>
      </c>
      <c r="C218" s="90" t="str">
        <f>IF($A218="","",VLOOKUP($A218,'Annex 2 EHV charges'!$D:$O,3,0))</f>
        <v/>
      </c>
      <c r="D218" s="89" t="str">
        <f>IF($A218="","",VLOOKUP($A218,'Annex 2 EHV charges'!$D:$O,4,0))</f>
        <v/>
      </c>
      <c r="E218" s="91" t="str">
        <f>IFERROR(IF(VLOOKUP($A218,'Annex 2 EHV charges'!$D:$O,10,FALSE)=0,"",VLOOKUP($A218,'Annex 2 EHV charges'!$D:$O,10,FALSE)),"")</f>
        <v/>
      </c>
      <c r="F218" s="92" t="str">
        <f>IFERROR(IF(VLOOKUP($A218,'Annex 2 EHV charges'!$D:$O,11,FALSE)=0,"",VLOOKUP($A218,'Annex 2 EHV charges'!$D:$O,11,FALSE)),"")</f>
        <v/>
      </c>
      <c r="G218" s="93" t="str">
        <f>IFERROR(IF(VLOOKUP($A218,'Annex 2 EHV charges'!$D:$O,12,FALSE)=0,"",VLOOKUP($A218,'Annex 2 EHV charges'!$D:$O,12,FALSE)),"")</f>
        <v/>
      </c>
      <c r="H218" s="93" t="str">
        <f>IFERROR(IF(VLOOKUP($A218,'Annex 2 EHV charges'!$D:$P,13,FALSE)=0,"",VLOOKUP($A218,'Annex 2 EHV charges'!$D:$P,13,FALSE)),"")</f>
        <v/>
      </c>
    </row>
    <row r="219" spans="1:8">
      <c r="A219" s="90" t="str">
        <f t="array" ref="A219">IFERROR(INDEX('Annex 2 EHV charges'!$D$11:$D$58, MATCH(0, IF(ISBLANK('Annex 2 EHV charges'!$D$11:$D$58),1, COUNTIF(A$4:$A218, 'Annex 2 EHV charges'!$D$11:$D$58)), 0)),"")</f>
        <v/>
      </c>
      <c r="B219" s="89" t="str">
        <f>IF($A219="","",VLOOKUP($A219,'Annex 2 EHV charges'!$D:$O,2,0))</f>
        <v/>
      </c>
      <c r="C219" s="90" t="str">
        <f>IF($A219="","",VLOOKUP($A219,'Annex 2 EHV charges'!$D:$O,3,0))</f>
        <v/>
      </c>
      <c r="D219" s="89" t="str">
        <f>IF($A219="","",VLOOKUP($A219,'Annex 2 EHV charges'!$D:$O,4,0))</f>
        <v/>
      </c>
      <c r="E219" s="91" t="str">
        <f>IFERROR(IF(VLOOKUP($A219,'Annex 2 EHV charges'!$D:$O,10,FALSE)=0,"",VLOOKUP($A219,'Annex 2 EHV charges'!$D:$O,10,FALSE)),"")</f>
        <v/>
      </c>
      <c r="F219" s="92" t="str">
        <f>IFERROR(IF(VLOOKUP($A219,'Annex 2 EHV charges'!$D:$O,11,FALSE)=0,"",VLOOKUP($A219,'Annex 2 EHV charges'!$D:$O,11,FALSE)),"")</f>
        <v/>
      </c>
      <c r="G219" s="93" t="str">
        <f>IFERROR(IF(VLOOKUP($A219,'Annex 2 EHV charges'!$D:$O,12,FALSE)=0,"",VLOOKUP($A219,'Annex 2 EHV charges'!$D:$O,12,FALSE)),"")</f>
        <v/>
      </c>
      <c r="H219" s="93" t="str">
        <f>IFERROR(IF(VLOOKUP($A219,'Annex 2 EHV charges'!$D:$P,13,FALSE)=0,"",VLOOKUP($A219,'Annex 2 EHV charges'!$D:$P,13,FALSE)),"")</f>
        <v/>
      </c>
    </row>
    <row r="220" spans="1:8">
      <c r="A220" s="90" t="str">
        <f t="array" ref="A220">IFERROR(INDEX('Annex 2 EHV charges'!$D$11:$D$58, MATCH(0, IF(ISBLANK('Annex 2 EHV charges'!$D$11:$D$58),1, COUNTIF(A$4:$A219, 'Annex 2 EHV charges'!$D$11:$D$58)), 0)),"")</f>
        <v/>
      </c>
      <c r="B220" s="89" t="str">
        <f>IF($A220="","",VLOOKUP($A220,'Annex 2 EHV charges'!$D:$O,2,0))</f>
        <v/>
      </c>
      <c r="C220" s="90" t="str">
        <f>IF($A220="","",VLOOKUP($A220,'Annex 2 EHV charges'!$D:$O,3,0))</f>
        <v/>
      </c>
      <c r="D220" s="89" t="str">
        <f>IF($A220="","",VLOOKUP($A220,'Annex 2 EHV charges'!$D:$O,4,0))</f>
        <v/>
      </c>
      <c r="E220" s="91" t="str">
        <f>IFERROR(IF(VLOOKUP($A220,'Annex 2 EHV charges'!$D:$O,10,FALSE)=0,"",VLOOKUP($A220,'Annex 2 EHV charges'!$D:$O,10,FALSE)),"")</f>
        <v/>
      </c>
      <c r="F220" s="92" t="str">
        <f>IFERROR(IF(VLOOKUP($A220,'Annex 2 EHV charges'!$D:$O,11,FALSE)=0,"",VLOOKUP($A220,'Annex 2 EHV charges'!$D:$O,11,FALSE)),"")</f>
        <v/>
      </c>
      <c r="G220" s="93" t="str">
        <f>IFERROR(IF(VLOOKUP($A220,'Annex 2 EHV charges'!$D:$O,12,FALSE)=0,"",VLOOKUP($A220,'Annex 2 EHV charges'!$D:$O,12,FALSE)),"")</f>
        <v/>
      </c>
      <c r="H220" s="93" t="str">
        <f>IFERROR(IF(VLOOKUP($A220,'Annex 2 EHV charges'!$D:$P,13,FALSE)=0,"",VLOOKUP($A220,'Annex 2 EHV charges'!$D:$P,13,FALSE)),"")</f>
        <v/>
      </c>
    </row>
    <row r="221" spans="1:8">
      <c r="A221" s="90" t="str">
        <f t="array" ref="A221">IFERROR(INDEX('Annex 2 EHV charges'!$D$11:$D$58, MATCH(0, IF(ISBLANK('Annex 2 EHV charges'!$D$11:$D$58),1, COUNTIF(A$4:$A220, 'Annex 2 EHV charges'!$D$11:$D$58)), 0)),"")</f>
        <v/>
      </c>
      <c r="B221" s="89" t="str">
        <f>IF($A221="","",VLOOKUP($A221,'Annex 2 EHV charges'!$D:$O,2,0))</f>
        <v/>
      </c>
      <c r="C221" s="90" t="str">
        <f>IF($A221="","",VLOOKUP($A221,'Annex 2 EHV charges'!$D:$O,3,0))</f>
        <v/>
      </c>
      <c r="D221" s="89" t="str">
        <f>IF($A221="","",VLOOKUP($A221,'Annex 2 EHV charges'!$D:$O,4,0))</f>
        <v/>
      </c>
      <c r="E221" s="91" t="str">
        <f>IFERROR(IF(VLOOKUP($A221,'Annex 2 EHV charges'!$D:$O,10,FALSE)=0,"",VLOOKUP($A221,'Annex 2 EHV charges'!$D:$O,10,FALSE)),"")</f>
        <v/>
      </c>
      <c r="F221" s="92" t="str">
        <f>IFERROR(IF(VLOOKUP($A221,'Annex 2 EHV charges'!$D:$O,11,FALSE)=0,"",VLOOKUP($A221,'Annex 2 EHV charges'!$D:$O,11,FALSE)),"")</f>
        <v/>
      </c>
      <c r="G221" s="93" t="str">
        <f>IFERROR(IF(VLOOKUP($A221,'Annex 2 EHV charges'!$D:$O,12,FALSE)=0,"",VLOOKUP($A221,'Annex 2 EHV charges'!$D:$O,12,FALSE)),"")</f>
        <v/>
      </c>
      <c r="H221" s="93" t="str">
        <f>IFERROR(IF(VLOOKUP($A221,'Annex 2 EHV charges'!$D:$P,13,FALSE)=0,"",VLOOKUP($A221,'Annex 2 EHV charges'!$D:$P,13,FALSE)),"")</f>
        <v/>
      </c>
    </row>
    <row r="222" spans="1:8">
      <c r="A222" s="90" t="str">
        <f t="array" ref="A222">IFERROR(INDEX('Annex 2 EHV charges'!$D$11:$D$58, MATCH(0, IF(ISBLANK('Annex 2 EHV charges'!$D$11:$D$58),1, COUNTIF(A$4:$A221, 'Annex 2 EHV charges'!$D$11:$D$58)), 0)),"")</f>
        <v/>
      </c>
      <c r="B222" s="89" t="str">
        <f>IF($A222="","",VLOOKUP($A222,'Annex 2 EHV charges'!$D:$O,2,0))</f>
        <v/>
      </c>
      <c r="C222" s="90" t="str">
        <f>IF($A222="","",VLOOKUP($A222,'Annex 2 EHV charges'!$D:$O,3,0))</f>
        <v/>
      </c>
      <c r="D222" s="89" t="str">
        <f>IF($A222="","",VLOOKUP($A222,'Annex 2 EHV charges'!$D:$O,4,0))</f>
        <v/>
      </c>
      <c r="E222" s="91" t="str">
        <f>IFERROR(IF(VLOOKUP($A222,'Annex 2 EHV charges'!$D:$O,10,FALSE)=0,"",VLOOKUP($A222,'Annex 2 EHV charges'!$D:$O,10,FALSE)),"")</f>
        <v/>
      </c>
      <c r="F222" s="92" t="str">
        <f>IFERROR(IF(VLOOKUP($A222,'Annex 2 EHV charges'!$D:$O,11,FALSE)=0,"",VLOOKUP($A222,'Annex 2 EHV charges'!$D:$O,11,FALSE)),"")</f>
        <v/>
      </c>
      <c r="G222" s="93" t="str">
        <f>IFERROR(IF(VLOOKUP($A222,'Annex 2 EHV charges'!$D:$O,12,FALSE)=0,"",VLOOKUP($A222,'Annex 2 EHV charges'!$D:$O,12,FALSE)),"")</f>
        <v/>
      </c>
      <c r="H222" s="93" t="str">
        <f>IFERROR(IF(VLOOKUP($A222,'Annex 2 EHV charges'!$D:$P,13,FALSE)=0,"",VLOOKUP($A222,'Annex 2 EHV charges'!$D:$P,13,FALSE)),"")</f>
        <v/>
      </c>
    </row>
    <row r="223" spans="1:8">
      <c r="A223" s="90" t="str">
        <f t="array" ref="A223">IFERROR(INDEX('Annex 2 EHV charges'!$D$11:$D$58, MATCH(0, IF(ISBLANK('Annex 2 EHV charges'!$D$11:$D$58),1, COUNTIF(A$4:$A222, 'Annex 2 EHV charges'!$D$11:$D$58)), 0)),"")</f>
        <v/>
      </c>
      <c r="B223" s="89" t="str">
        <f>IF($A223="","",VLOOKUP($A223,'Annex 2 EHV charges'!$D:$O,2,0))</f>
        <v/>
      </c>
      <c r="C223" s="90" t="str">
        <f>IF($A223="","",VLOOKUP($A223,'Annex 2 EHV charges'!$D:$O,3,0))</f>
        <v/>
      </c>
      <c r="D223" s="89" t="str">
        <f>IF($A223="","",VLOOKUP($A223,'Annex 2 EHV charges'!$D:$O,4,0))</f>
        <v/>
      </c>
      <c r="E223" s="91" t="str">
        <f>IFERROR(IF(VLOOKUP($A223,'Annex 2 EHV charges'!$D:$O,10,FALSE)=0,"",VLOOKUP($A223,'Annex 2 EHV charges'!$D:$O,10,FALSE)),"")</f>
        <v/>
      </c>
      <c r="F223" s="92" t="str">
        <f>IFERROR(IF(VLOOKUP($A223,'Annex 2 EHV charges'!$D:$O,11,FALSE)=0,"",VLOOKUP($A223,'Annex 2 EHV charges'!$D:$O,11,FALSE)),"")</f>
        <v/>
      </c>
      <c r="G223" s="93" t="str">
        <f>IFERROR(IF(VLOOKUP($A223,'Annex 2 EHV charges'!$D:$O,12,FALSE)=0,"",VLOOKUP($A223,'Annex 2 EHV charges'!$D:$O,12,FALSE)),"")</f>
        <v/>
      </c>
      <c r="H223" s="93" t="str">
        <f>IFERROR(IF(VLOOKUP($A223,'Annex 2 EHV charges'!$D:$P,13,FALSE)=0,"",VLOOKUP($A223,'Annex 2 EHV charges'!$D:$P,13,FALSE)),"")</f>
        <v/>
      </c>
    </row>
    <row r="224" spans="1:8">
      <c r="A224" s="90" t="str">
        <f t="array" ref="A224">IFERROR(INDEX('Annex 2 EHV charges'!$D$11:$D$58, MATCH(0, IF(ISBLANK('Annex 2 EHV charges'!$D$11:$D$58),1, COUNTIF(A$4:$A223, 'Annex 2 EHV charges'!$D$11:$D$58)), 0)),"")</f>
        <v/>
      </c>
      <c r="B224" s="89" t="str">
        <f>IF($A224="","",VLOOKUP($A224,'Annex 2 EHV charges'!$D:$O,2,0))</f>
        <v/>
      </c>
      <c r="C224" s="90" t="str">
        <f>IF($A224="","",VLOOKUP($A224,'Annex 2 EHV charges'!$D:$O,3,0))</f>
        <v/>
      </c>
      <c r="D224" s="89" t="str">
        <f>IF($A224="","",VLOOKUP($A224,'Annex 2 EHV charges'!$D:$O,4,0))</f>
        <v/>
      </c>
      <c r="E224" s="91" t="str">
        <f>IFERROR(IF(VLOOKUP($A224,'Annex 2 EHV charges'!$D:$O,10,FALSE)=0,"",VLOOKUP($A224,'Annex 2 EHV charges'!$D:$O,10,FALSE)),"")</f>
        <v/>
      </c>
      <c r="F224" s="92" t="str">
        <f>IFERROR(IF(VLOOKUP($A224,'Annex 2 EHV charges'!$D:$O,11,FALSE)=0,"",VLOOKUP($A224,'Annex 2 EHV charges'!$D:$O,11,FALSE)),"")</f>
        <v/>
      </c>
      <c r="G224" s="93" t="str">
        <f>IFERROR(IF(VLOOKUP($A224,'Annex 2 EHV charges'!$D:$O,12,FALSE)=0,"",VLOOKUP($A224,'Annex 2 EHV charges'!$D:$O,12,FALSE)),"")</f>
        <v/>
      </c>
      <c r="H224" s="93" t="str">
        <f>IFERROR(IF(VLOOKUP($A224,'Annex 2 EHV charges'!$D:$P,13,FALSE)=0,"",VLOOKUP($A224,'Annex 2 EHV charges'!$D:$P,13,FALSE)),"")</f>
        <v/>
      </c>
    </row>
    <row r="225" spans="1:8">
      <c r="A225" s="90" t="str">
        <f t="array" ref="A225">IFERROR(INDEX('Annex 2 EHV charges'!$D$11:$D$58, MATCH(0, IF(ISBLANK('Annex 2 EHV charges'!$D$11:$D$58),1, COUNTIF(A$4:$A224, 'Annex 2 EHV charges'!$D$11:$D$58)), 0)),"")</f>
        <v/>
      </c>
      <c r="B225" s="89" t="str">
        <f>IF($A225="","",VLOOKUP($A225,'Annex 2 EHV charges'!$D:$O,2,0))</f>
        <v/>
      </c>
      <c r="C225" s="90" t="str">
        <f>IF($A225="","",VLOOKUP($A225,'Annex 2 EHV charges'!$D:$O,3,0))</f>
        <v/>
      </c>
      <c r="D225" s="89" t="str">
        <f>IF($A225="","",VLOOKUP($A225,'Annex 2 EHV charges'!$D:$O,4,0))</f>
        <v/>
      </c>
      <c r="E225" s="91" t="str">
        <f>IFERROR(IF(VLOOKUP($A225,'Annex 2 EHV charges'!$D:$O,10,FALSE)=0,"",VLOOKUP($A225,'Annex 2 EHV charges'!$D:$O,10,FALSE)),"")</f>
        <v/>
      </c>
      <c r="F225" s="92" t="str">
        <f>IFERROR(IF(VLOOKUP($A225,'Annex 2 EHV charges'!$D:$O,11,FALSE)=0,"",VLOOKUP($A225,'Annex 2 EHV charges'!$D:$O,11,FALSE)),"")</f>
        <v/>
      </c>
      <c r="G225" s="93" t="str">
        <f>IFERROR(IF(VLOOKUP($A225,'Annex 2 EHV charges'!$D:$O,12,FALSE)=0,"",VLOOKUP($A225,'Annex 2 EHV charges'!$D:$O,12,FALSE)),"")</f>
        <v/>
      </c>
      <c r="H225" s="93" t="str">
        <f>IFERROR(IF(VLOOKUP($A225,'Annex 2 EHV charges'!$D:$P,13,FALSE)=0,"",VLOOKUP($A225,'Annex 2 EHV charges'!$D:$P,13,FALSE)),"")</f>
        <v/>
      </c>
    </row>
    <row r="226" spans="1:8">
      <c r="A226" s="90" t="str">
        <f t="array" ref="A226">IFERROR(INDEX('Annex 2 EHV charges'!$D$11:$D$58, MATCH(0, IF(ISBLANK('Annex 2 EHV charges'!$D$11:$D$58),1, COUNTIF(A$4:$A225, 'Annex 2 EHV charges'!$D$11:$D$58)), 0)),"")</f>
        <v/>
      </c>
      <c r="B226" s="89" t="str">
        <f>IF($A226="","",VLOOKUP($A226,'Annex 2 EHV charges'!$D:$O,2,0))</f>
        <v/>
      </c>
      <c r="C226" s="90" t="str">
        <f>IF($A226="","",VLOOKUP($A226,'Annex 2 EHV charges'!$D:$O,3,0))</f>
        <v/>
      </c>
      <c r="D226" s="89" t="str">
        <f>IF($A226="","",VLOOKUP($A226,'Annex 2 EHV charges'!$D:$O,4,0))</f>
        <v/>
      </c>
      <c r="E226" s="91" t="str">
        <f>IFERROR(IF(VLOOKUP($A226,'Annex 2 EHV charges'!$D:$O,10,FALSE)=0,"",VLOOKUP($A226,'Annex 2 EHV charges'!$D:$O,10,FALSE)),"")</f>
        <v/>
      </c>
      <c r="F226" s="92" t="str">
        <f>IFERROR(IF(VLOOKUP($A226,'Annex 2 EHV charges'!$D:$O,11,FALSE)=0,"",VLOOKUP($A226,'Annex 2 EHV charges'!$D:$O,11,FALSE)),"")</f>
        <v/>
      </c>
      <c r="G226" s="93" t="str">
        <f>IFERROR(IF(VLOOKUP($A226,'Annex 2 EHV charges'!$D:$O,12,FALSE)=0,"",VLOOKUP($A226,'Annex 2 EHV charges'!$D:$O,12,FALSE)),"")</f>
        <v/>
      </c>
      <c r="H226" s="93" t="str">
        <f>IFERROR(IF(VLOOKUP($A226,'Annex 2 EHV charges'!$D:$P,13,FALSE)=0,"",VLOOKUP($A226,'Annex 2 EHV charges'!$D:$P,13,FALSE)),"")</f>
        <v/>
      </c>
    </row>
    <row r="227" spans="1:8">
      <c r="A227" s="90" t="str">
        <f t="array" ref="A227">IFERROR(INDEX('Annex 2 EHV charges'!$D$11:$D$58, MATCH(0, IF(ISBLANK('Annex 2 EHV charges'!$D$11:$D$58),1, COUNTIF(A$4:$A226, 'Annex 2 EHV charges'!$D$11:$D$58)), 0)),"")</f>
        <v/>
      </c>
      <c r="B227" s="89" t="str">
        <f>IF($A227="","",VLOOKUP($A227,'Annex 2 EHV charges'!$D:$O,2,0))</f>
        <v/>
      </c>
      <c r="C227" s="90" t="str">
        <f>IF($A227="","",VLOOKUP($A227,'Annex 2 EHV charges'!$D:$O,3,0))</f>
        <v/>
      </c>
      <c r="D227" s="89" t="str">
        <f>IF($A227="","",VLOOKUP($A227,'Annex 2 EHV charges'!$D:$O,4,0))</f>
        <v/>
      </c>
      <c r="E227" s="91" t="str">
        <f>IFERROR(IF(VLOOKUP($A227,'Annex 2 EHV charges'!$D:$O,10,FALSE)=0,"",VLOOKUP($A227,'Annex 2 EHV charges'!$D:$O,10,FALSE)),"")</f>
        <v/>
      </c>
      <c r="F227" s="92" t="str">
        <f>IFERROR(IF(VLOOKUP($A227,'Annex 2 EHV charges'!$D:$O,11,FALSE)=0,"",VLOOKUP($A227,'Annex 2 EHV charges'!$D:$O,11,FALSE)),"")</f>
        <v/>
      </c>
      <c r="G227" s="93" t="str">
        <f>IFERROR(IF(VLOOKUP($A227,'Annex 2 EHV charges'!$D:$O,12,FALSE)=0,"",VLOOKUP($A227,'Annex 2 EHV charges'!$D:$O,12,FALSE)),"")</f>
        <v/>
      </c>
      <c r="H227" s="93" t="str">
        <f>IFERROR(IF(VLOOKUP($A227,'Annex 2 EHV charges'!$D:$P,13,FALSE)=0,"",VLOOKUP($A227,'Annex 2 EHV charges'!$D:$P,13,FALSE)),"")</f>
        <v/>
      </c>
    </row>
    <row r="228" spans="1:8">
      <c r="A228" s="90" t="str">
        <f t="array" ref="A228">IFERROR(INDEX('Annex 2 EHV charges'!$D$11:$D$58, MATCH(0, IF(ISBLANK('Annex 2 EHV charges'!$D$11:$D$58),1, COUNTIF(A$4:$A227, 'Annex 2 EHV charges'!$D$11:$D$58)), 0)),"")</f>
        <v/>
      </c>
      <c r="B228" s="89" t="str">
        <f>IF($A228="","",VLOOKUP($A228,'Annex 2 EHV charges'!$D:$O,2,0))</f>
        <v/>
      </c>
      <c r="C228" s="90" t="str">
        <f>IF($A228="","",VLOOKUP($A228,'Annex 2 EHV charges'!$D:$O,3,0))</f>
        <v/>
      </c>
      <c r="D228" s="89" t="str">
        <f>IF($A228="","",VLOOKUP($A228,'Annex 2 EHV charges'!$D:$O,4,0))</f>
        <v/>
      </c>
      <c r="E228" s="91" t="str">
        <f>IFERROR(IF(VLOOKUP($A228,'Annex 2 EHV charges'!$D:$O,10,FALSE)=0,"",VLOOKUP($A228,'Annex 2 EHV charges'!$D:$O,10,FALSE)),"")</f>
        <v/>
      </c>
      <c r="F228" s="92" t="str">
        <f>IFERROR(IF(VLOOKUP($A228,'Annex 2 EHV charges'!$D:$O,11,FALSE)=0,"",VLOOKUP($A228,'Annex 2 EHV charges'!$D:$O,11,FALSE)),"")</f>
        <v/>
      </c>
      <c r="G228" s="93" t="str">
        <f>IFERROR(IF(VLOOKUP($A228,'Annex 2 EHV charges'!$D:$O,12,FALSE)=0,"",VLOOKUP($A228,'Annex 2 EHV charges'!$D:$O,12,FALSE)),"")</f>
        <v/>
      </c>
      <c r="H228" s="93" t="str">
        <f>IFERROR(IF(VLOOKUP($A228,'Annex 2 EHV charges'!$D:$P,13,FALSE)=0,"",VLOOKUP($A228,'Annex 2 EHV charges'!$D:$P,13,FALSE)),"")</f>
        <v/>
      </c>
    </row>
    <row r="229" spans="1:8">
      <c r="A229" s="90" t="str">
        <f t="array" ref="A229">IFERROR(INDEX('Annex 2 EHV charges'!$D$11:$D$58, MATCH(0, IF(ISBLANK('Annex 2 EHV charges'!$D$11:$D$58),1, COUNTIF(A$4:$A228, 'Annex 2 EHV charges'!$D$11:$D$58)), 0)),"")</f>
        <v/>
      </c>
      <c r="B229" s="89" t="str">
        <f>IF($A229="","",VLOOKUP($A229,'Annex 2 EHV charges'!$D:$O,2,0))</f>
        <v/>
      </c>
      <c r="C229" s="90" t="str">
        <f>IF($A229="","",VLOOKUP($A229,'Annex 2 EHV charges'!$D:$O,3,0))</f>
        <v/>
      </c>
      <c r="D229" s="89" t="str">
        <f>IF($A229="","",VLOOKUP($A229,'Annex 2 EHV charges'!$D:$O,4,0))</f>
        <v/>
      </c>
      <c r="E229" s="91" t="str">
        <f>IFERROR(IF(VLOOKUP($A229,'Annex 2 EHV charges'!$D:$O,10,FALSE)=0,"",VLOOKUP($A229,'Annex 2 EHV charges'!$D:$O,10,FALSE)),"")</f>
        <v/>
      </c>
      <c r="F229" s="92" t="str">
        <f>IFERROR(IF(VLOOKUP($A229,'Annex 2 EHV charges'!$D:$O,11,FALSE)=0,"",VLOOKUP($A229,'Annex 2 EHV charges'!$D:$O,11,FALSE)),"")</f>
        <v/>
      </c>
      <c r="G229" s="93" t="str">
        <f>IFERROR(IF(VLOOKUP($A229,'Annex 2 EHV charges'!$D:$O,12,FALSE)=0,"",VLOOKUP($A229,'Annex 2 EHV charges'!$D:$O,12,FALSE)),"")</f>
        <v/>
      </c>
      <c r="H229" s="93" t="str">
        <f>IFERROR(IF(VLOOKUP($A229,'Annex 2 EHV charges'!$D:$P,13,FALSE)=0,"",VLOOKUP($A229,'Annex 2 EHV charges'!$D:$P,13,FALSE)),"")</f>
        <v/>
      </c>
    </row>
    <row r="230" spans="1:8">
      <c r="A230" s="90" t="str">
        <f t="array" ref="A230">IFERROR(INDEX('Annex 2 EHV charges'!$D$11:$D$58, MATCH(0, IF(ISBLANK('Annex 2 EHV charges'!$D$11:$D$58),1, COUNTIF(A$4:$A229, 'Annex 2 EHV charges'!$D$11:$D$58)), 0)),"")</f>
        <v/>
      </c>
      <c r="B230" s="89" t="str">
        <f>IF($A230="","",VLOOKUP($A230,'Annex 2 EHV charges'!$D:$O,2,0))</f>
        <v/>
      </c>
      <c r="C230" s="90" t="str">
        <f>IF($A230="","",VLOOKUP($A230,'Annex 2 EHV charges'!$D:$O,3,0))</f>
        <v/>
      </c>
      <c r="D230" s="89" t="str">
        <f>IF($A230="","",VLOOKUP($A230,'Annex 2 EHV charges'!$D:$O,4,0))</f>
        <v/>
      </c>
      <c r="E230" s="91" t="str">
        <f>IFERROR(IF(VLOOKUP($A230,'Annex 2 EHV charges'!$D:$O,10,FALSE)=0,"",VLOOKUP($A230,'Annex 2 EHV charges'!$D:$O,10,FALSE)),"")</f>
        <v/>
      </c>
      <c r="F230" s="92" t="str">
        <f>IFERROR(IF(VLOOKUP($A230,'Annex 2 EHV charges'!$D:$O,11,FALSE)=0,"",VLOOKUP($A230,'Annex 2 EHV charges'!$D:$O,11,FALSE)),"")</f>
        <v/>
      </c>
      <c r="G230" s="93" t="str">
        <f>IFERROR(IF(VLOOKUP($A230,'Annex 2 EHV charges'!$D:$O,12,FALSE)=0,"",VLOOKUP($A230,'Annex 2 EHV charges'!$D:$O,12,FALSE)),"")</f>
        <v/>
      </c>
      <c r="H230" s="93" t="str">
        <f>IFERROR(IF(VLOOKUP($A230,'Annex 2 EHV charges'!$D:$P,13,FALSE)=0,"",VLOOKUP($A230,'Annex 2 EHV charges'!$D:$P,13,FALSE)),"")</f>
        <v/>
      </c>
    </row>
    <row r="231" spans="1:8">
      <c r="A231" s="90" t="str">
        <f t="array" ref="A231">IFERROR(INDEX('Annex 2 EHV charges'!$D$11:$D$58, MATCH(0, IF(ISBLANK('Annex 2 EHV charges'!$D$11:$D$58),1, COUNTIF(A$4:$A230, 'Annex 2 EHV charges'!$D$11:$D$58)), 0)),"")</f>
        <v/>
      </c>
      <c r="B231" s="89" t="str">
        <f>IF($A231="","",VLOOKUP($A231,'Annex 2 EHV charges'!$D:$O,2,0))</f>
        <v/>
      </c>
      <c r="C231" s="90" t="str">
        <f>IF($A231="","",VLOOKUP($A231,'Annex 2 EHV charges'!$D:$O,3,0))</f>
        <v/>
      </c>
      <c r="D231" s="89" t="str">
        <f>IF($A231="","",VLOOKUP($A231,'Annex 2 EHV charges'!$D:$O,4,0))</f>
        <v/>
      </c>
      <c r="E231" s="91" t="str">
        <f>IFERROR(IF(VLOOKUP($A231,'Annex 2 EHV charges'!$D:$O,10,FALSE)=0,"",VLOOKUP($A231,'Annex 2 EHV charges'!$D:$O,10,FALSE)),"")</f>
        <v/>
      </c>
      <c r="F231" s="92" t="str">
        <f>IFERROR(IF(VLOOKUP($A231,'Annex 2 EHV charges'!$D:$O,11,FALSE)=0,"",VLOOKUP($A231,'Annex 2 EHV charges'!$D:$O,11,FALSE)),"")</f>
        <v/>
      </c>
      <c r="G231" s="93" t="str">
        <f>IFERROR(IF(VLOOKUP($A231,'Annex 2 EHV charges'!$D:$O,12,FALSE)=0,"",VLOOKUP($A231,'Annex 2 EHV charges'!$D:$O,12,FALSE)),"")</f>
        <v/>
      </c>
      <c r="H231" s="93" t="str">
        <f>IFERROR(IF(VLOOKUP($A231,'Annex 2 EHV charges'!$D:$P,13,FALSE)=0,"",VLOOKUP($A231,'Annex 2 EHV charges'!$D:$P,13,FALSE)),"")</f>
        <v/>
      </c>
    </row>
    <row r="232" spans="1:8">
      <c r="A232" s="90" t="str">
        <f t="array" ref="A232">IFERROR(INDEX('Annex 2 EHV charges'!$D$11:$D$58, MATCH(0, IF(ISBLANK('Annex 2 EHV charges'!$D$11:$D$58),1, COUNTIF(A$4:$A231, 'Annex 2 EHV charges'!$D$11:$D$58)), 0)),"")</f>
        <v/>
      </c>
      <c r="B232" s="89" t="str">
        <f>IF($A232="","",VLOOKUP($A232,'Annex 2 EHV charges'!$D:$O,2,0))</f>
        <v/>
      </c>
      <c r="C232" s="90" t="str">
        <f>IF($A232="","",VLOOKUP($A232,'Annex 2 EHV charges'!$D:$O,3,0))</f>
        <v/>
      </c>
      <c r="D232" s="89" t="str">
        <f>IF($A232="","",VLOOKUP($A232,'Annex 2 EHV charges'!$D:$O,4,0))</f>
        <v/>
      </c>
      <c r="E232" s="91" t="str">
        <f>IFERROR(IF(VLOOKUP($A232,'Annex 2 EHV charges'!$D:$O,10,FALSE)=0,"",VLOOKUP($A232,'Annex 2 EHV charges'!$D:$O,10,FALSE)),"")</f>
        <v/>
      </c>
      <c r="F232" s="92" t="str">
        <f>IFERROR(IF(VLOOKUP($A232,'Annex 2 EHV charges'!$D:$O,11,FALSE)=0,"",VLOOKUP($A232,'Annex 2 EHV charges'!$D:$O,11,FALSE)),"")</f>
        <v/>
      </c>
      <c r="G232" s="93" t="str">
        <f>IFERROR(IF(VLOOKUP($A232,'Annex 2 EHV charges'!$D:$O,12,FALSE)=0,"",VLOOKUP($A232,'Annex 2 EHV charges'!$D:$O,12,FALSE)),"")</f>
        <v/>
      </c>
      <c r="H232" s="93" t="str">
        <f>IFERROR(IF(VLOOKUP($A232,'Annex 2 EHV charges'!$D:$P,13,FALSE)=0,"",VLOOKUP($A232,'Annex 2 EHV charges'!$D:$P,13,FALSE)),"")</f>
        <v/>
      </c>
    </row>
    <row r="233" spans="1:8">
      <c r="A233" s="90" t="str">
        <f t="array" ref="A233">IFERROR(INDEX('Annex 2 EHV charges'!$D$11:$D$58, MATCH(0, IF(ISBLANK('Annex 2 EHV charges'!$D$11:$D$58),1, COUNTIF(A$4:$A232, 'Annex 2 EHV charges'!$D$11:$D$58)), 0)),"")</f>
        <v/>
      </c>
      <c r="B233" s="89" t="str">
        <f>IF($A233="","",VLOOKUP($A233,'Annex 2 EHV charges'!$D:$O,2,0))</f>
        <v/>
      </c>
      <c r="C233" s="90" t="str">
        <f>IF($A233="","",VLOOKUP($A233,'Annex 2 EHV charges'!$D:$O,3,0))</f>
        <v/>
      </c>
      <c r="D233" s="89" t="str">
        <f>IF($A233="","",VLOOKUP($A233,'Annex 2 EHV charges'!$D:$O,4,0))</f>
        <v/>
      </c>
      <c r="E233" s="91" t="str">
        <f>IFERROR(IF(VLOOKUP($A233,'Annex 2 EHV charges'!$D:$O,10,FALSE)=0,"",VLOOKUP($A233,'Annex 2 EHV charges'!$D:$O,10,FALSE)),"")</f>
        <v/>
      </c>
      <c r="F233" s="92" t="str">
        <f>IFERROR(IF(VLOOKUP($A233,'Annex 2 EHV charges'!$D:$O,11,FALSE)=0,"",VLOOKUP($A233,'Annex 2 EHV charges'!$D:$O,11,FALSE)),"")</f>
        <v/>
      </c>
      <c r="G233" s="93" t="str">
        <f>IFERROR(IF(VLOOKUP($A233,'Annex 2 EHV charges'!$D:$O,12,FALSE)=0,"",VLOOKUP($A233,'Annex 2 EHV charges'!$D:$O,12,FALSE)),"")</f>
        <v/>
      </c>
      <c r="H233" s="93" t="str">
        <f>IFERROR(IF(VLOOKUP($A233,'Annex 2 EHV charges'!$D:$P,13,FALSE)=0,"",VLOOKUP($A233,'Annex 2 EHV charges'!$D:$P,13,FALSE)),"")</f>
        <v/>
      </c>
    </row>
    <row r="234" spans="1:8">
      <c r="A234" s="90" t="str">
        <f t="array" ref="A234">IFERROR(INDEX('Annex 2 EHV charges'!$D$11:$D$58, MATCH(0, IF(ISBLANK('Annex 2 EHV charges'!$D$11:$D$58),1, COUNTIF(A$4:$A233, 'Annex 2 EHV charges'!$D$11:$D$58)), 0)),"")</f>
        <v/>
      </c>
      <c r="B234" s="89" t="str">
        <f>IF($A234="","",VLOOKUP($A234,'Annex 2 EHV charges'!$D:$O,2,0))</f>
        <v/>
      </c>
      <c r="C234" s="90" t="str">
        <f>IF($A234="","",VLOOKUP($A234,'Annex 2 EHV charges'!$D:$O,3,0))</f>
        <v/>
      </c>
      <c r="D234" s="89" t="str">
        <f>IF($A234="","",VLOOKUP($A234,'Annex 2 EHV charges'!$D:$O,4,0))</f>
        <v/>
      </c>
      <c r="E234" s="91" t="str">
        <f>IFERROR(IF(VLOOKUP($A234,'Annex 2 EHV charges'!$D:$O,10,FALSE)=0,"",VLOOKUP($A234,'Annex 2 EHV charges'!$D:$O,10,FALSE)),"")</f>
        <v/>
      </c>
      <c r="F234" s="92" t="str">
        <f>IFERROR(IF(VLOOKUP($A234,'Annex 2 EHV charges'!$D:$O,11,FALSE)=0,"",VLOOKUP($A234,'Annex 2 EHV charges'!$D:$O,11,FALSE)),"")</f>
        <v/>
      </c>
      <c r="G234" s="93" t="str">
        <f>IFERROR(IF(VLOOKUP($A234,'Annex 2 EHV charges'!$D:$O,12,FALSE)=0,"",VLOOKUP($A234,'Annex 2 EHV charges'!$D:$O,12,FALSE)),"")</f>
        <v/>
      </c>
      <c r="H234" s="93" t="str">
        <f>IFERROR(IF(VLOOKUP($A234,'Annex 2 EHV charges'!$D:$P,13,FALSE)=0,"",VLOOKUP($A234,'Annex 2 EHV charges'!$D:$P,13,FALSE)),"")</f>
        <v/>
      </c>
    </row>
    <row r="235" spans="1:8">
      <c r="A235" s="90" t="str">
        <f t="array" ref="A235">IFERROR(INDEX('Annex 2 EHV charges'!$D$11:$D$58, MATCH(0, IF(ISBLANK('Annex 2 EHV charges'!$D$11:$D$58),1, COUNTIF(A$4:$A234, 'Annex 2 EHV charges'!$D$11:$D$58)), 0)),"")</f>
        <v/>
      </c>
      <c r="B235" s="89" t="str">
        <f>IF($A235="","",VLOOKUP($A235,'Annex 2 EHV charges'!$D:$O,2,0))</f>
        <v/>
      </c>
      <c r="C235" s="90" t="str">
        <f>IF($A235="","",VLOOKUP($A235,'Annex 2 EHV charges'!$D:$O,3,0))</f>
        <v/>
      </c>
      <c r="D235" s="89" t="str">
        <f>IF($A235="","",VLOOKUP($A235,'Annex 2 EHV charges'!$D:$O,4,0))</f>
        <v/>
      </c>
      <c r="E235" s="91" t="str">
        <f>IFERROR(IF(VLOOKUP($A235,'Annex 2 EHV charges'!$D:$O,10,FALSE)=0,"",VLOOKUP($A235,'Annex 2 EHV charges'!$D:$O,10,FALSE)),"")</f>
        <v/>
      </c>
      <c r="F235" s="92" t="str">
        <f>IFERROR(IF(VLOOKUP($A235,'Annex 2 EHV charges'!$D:$O,11,FALSE)=0,"",VLOOKUP($A235,'Annex 2 EHV charges'!$D:$O,11,FALSE)),"")</f>
        <v/>
      </c>
      <c r="G235" s="93" t="str">
        <f>IFERROR(IF(VLOOKUP($A235,'Annex 2 EHV charges'!$D:$O,12,FALSE)=0,"",VLOOKUP($A235,'Annex 2 EHV charges'!$D:$O,12,FALSE)),"")</f>
        <v/>
      </c>
      <c r="H235" s="93" t="str">
        <f>IFERROR(IF(VLOOKUP($A235,'Annex 2 EHV charges'!$D:$P,13,FALSE)=0,"",VLOOKUP($A235,'Annex 2 EHV charges'!$D:$P,13,FALSE)),"")</f>
        <v/>
      </c>
    </row>
    <row r="236" spans="1:8">
      <c r="A236" s="90" t="str">
        <f t="array" ref="A236">IFERROR(INDEX('Annex 2 EHV charges'!$D$11:$D$58, MATCH(0, IF(ISBLANK('Annex 2 EHV charges'!$D$11:$D$58),1, COUNTIF(A$4:$A235, 'Annex 2 EHV charges'!$D$11:$D$58)), 0)),"")</f>
        <v/>
      </c>
      <c r="B236" s="89" t="str">
        <f>IF($A236="","",VLOOKUP($A236,'Annex 2 EHV charges'!$D:$O,2,0))</f>
        <v/>
      </c>
      <c r="C236" s="90" t="str">
        <f>IF($A236="","",VLOOKUP($A236,'Annex 2 EHV charges'!$D:$O,3,0))</f>
        <v/>
      </c>
      <c r="D236" s="89" t="str">
        <f>IF($A236="","",VLOOKUP($A236,'Annex 2 EHV charges'!$D:$O,4,0))</f>
        <v/>
      </c>
      <c r="E236" s="91" t="str">
        <f>IFERROR(IF(VLOOKUP($A236,'Annex 2 EHV charges'!$D:$O,10,FALSE)=0,"",VLOOKUP($A236,'Annex 2 EHV charges'!$D:$O,10,FALSE)),"")</f>
        <v/>
      </c>
      <c r="F236" s="92" t="str">
        <f>IFERROR(IF(VLOOKUP($A236,'Annex 2 EHV charges'!$D:$O,11,FALSE)=0,"",VLOOKUP($A236,'Annex 2 EHV charges'!$D:$O,11,FALSE)),"")</f>
        <v/>
      </c>
      <c r="G236" s="93" t="str">
        <f>IFERROR(IF(VLOOKUP($A236,'Annex 2 EHV charges'!$D:$O,12,FALSE)=0,"",VLOOKUP($A236,'Annex 2 EHV charges'!$D:$O,12,FALSE)),"")</f>
        <v/>
      </c>
      <c r="H236" s="93" t="str">
        <f>IFERROR(IF(VLOOKUP($A236,'Annex 2 EHV charges'!$D:$P,13,FALSE)=0,"",VLOOKUP($A236,'Annex 2 EHV charges'!$D:$P,13,FALSE)),"")</f>
        <v/>
      </c>
    </row>
    <row r="237" spans="1:8">
      <c r="A237" s="90" t="str">
        <f t="array" ref="A237">IFERROR(INDEX('Annex 2 EHV charges'!$D$11:$D$58, MATCH(0, IF(ISBLANK('Annex 2 EHV charges'!$D$11:$D$58),1, COUNTIF(A$4:$A236, 'Annex 2 EHV charges'!$D$11:$D$58)), 0)),"")</f>
        <v/>
      </c>
      <c r="B237" s="89" t="str">
        <f>IF($A237="","",VLOOKUP($A237,'Annex 2 EHV charges'!$D:$O,2,0))</f>
        <v/>
      </c>
      <c r="C237" s="90" t="str">
        <f>IF($A237="","",VLOOKUP($A237,'Annex 2 EHV charges'!$D:$O,3,0))</f>
        <v/>
      </c>
      <c r="D237" s="89" t="str">
        <f>IF($A237="","",VLOOKUP($A237,'Annex 2 EHV charges'!$D:$O,4,0))</f>
        <v/>
      </c>
      <c r="E237" s="91" t="str">
        <f>IFERROR(IF(VLOOKUP($A237,'Annex 2 EHV charges'!$D:$O,10,FALSE)=0,"",VLOOKUP($A237,'Annex 2 EHV charges'!$D:$O,10,FALSE)),"")</f>
        <v/>
      </c>
      <c r="F237" s="92" t="str">
        <f>IFERROR(IF(VLOOKUP($A237,'Annex 2 EHV charges'!$D:$O,11,FALSE)=0,"",VLOOKUP($A237,'Annex 2 EHV charges'!$D:$O,11,FALSE)),"")</f>
        <v/>
      </c>
      <c r="G237" s="93" t="str">
        <f>IFERROR(IF(VLOOKUP($A237,'Annex 2 EHV charges'!$D:$O,12,FALSE)=0,"",VLOOKUP($A237,'Annex 2 EHV charges'!$D:$O,12,FALSE)),"")</f>
        <v/>
      </c>
      <c r="H237" s="93" t="str">
        <f>IFERROR(IF(VLOOKUP($A237,'Annex 2 EHV charges'!$D:$P,13,FALSE)=0,"",VLOOKUP($A237,'Annex 2 EHV charges'!$D:$P,13,FALSE)),"")</f>
        <v/>
      </c>
    </row>
    <row r="238" spans="1:8">
      <c r="A238" s="90" t="str">
        <f t="array" ref="A238">IFERROR(INDEX('Annex 2 EHV charges'!$D$11:$D$58, MATCH(0, IF(ISBLANK('Annex 2 EHV charges'!$D$11:$D$58),1, COUNTIF(A$4:$A237, 'Annex 2 EHV charges'!$D$11:$D$58)), 0)),"")</f>
        <v/>
      </c>
      <c r="B238" s="89" t="str">
        <f>IF($A238="","",VLOOKUP($A238,'Annex 2 EHV charges'!$D:$O,2,0))</f>
        <v/>
      </c>
      <c r="C238" s="90" t="str">
        <f>IF($A238="","",VLOOKUP($A238,'Annex 2 EHV charges'!$D:$O,3,0))</f>
        <v/>
      </c>
      <c r="D238" s="89" t="str">
        <f>IF($A238="","",VLOOKUP($A238,'Annex 2 EHV charges'!$D:$O,4,0))</f>
        <v/>
      </c>
      <c r="E238" s="91" t="str">
        <f>IFERROR(IF(VLOOKUP($A238,'Annex 2 EHV charges'!$D:$O,10,FALSE)=0,"",VLOOKUP($A238,'Annex 2 EHV charges'!$D:$O,10,FALSE)),"")</f>
        <v/>
      </c>
      <c r="F238" s="92" t="str">
        <f>IFERROR(IF(VLOOKUP($A238,'Annex 2 EHV charges'!$D:$O,11,FALSE)=0,"",VLOOKUP($A238,'Annex 2 EHV charges'!$D:$O,11,FALSE)),"")</f>
        <v/>
      </c>
      <c r="G238" s="93" t="str">
        <f>IFERROR(IF(VLOOKUP($A238,'Annex 2 EHV charges'!$D:$O,12,FALSE)=0,"",VLOOKUP($A238,'Annex 2 EHV charges'!$D:$O,12,FALSE)),"")</f>
        <v/>
      </c>
      <c r="H238" s="93" t="str">
        <f>IFERROR(IF(VLOOKUP($A238,'Annex 2 EHV charges'!$D:$P,13,FALSE)=0,"",VLOOKUP($A238,'Annex 2 EHV charges'!$D:$P,13,FALSE)),"")</f>
        <v/>
      </c>
    </row>
    <row r="239" spans="1:8">
      <c r="A239" s="90" t="str">
        <f t="array" ref="A239">IFERROR(INDEX('Annex 2 EHV charges'!$D$11:$D$58, MATCH(0, IF(ISBLANK('Annex 2 EHV charges'!$D$11:$D$58),1, COUNTIF(A$4:$A238, 'Annex 2 EHV charges'!$D$11:$D$58)), 0)),"")</f>
        <v/>
      </c>
      <c r="B239" s="89" t="str">
        <f>IF($A239="","",VLOOKUP($A239,'Annex 2 EHV charges'!$D:$O,2,0))</f>
        <v/>
      </c>
      <c r="C239" s="90" t="str">
        <f>IF($A239="","",VLOOKUP($A239,'Annex 2 EHV charges'!$D:$O,3,0))</f>
        <v/>
      </c>
      <c r="D239" s="89" t="str">
        <f>IF($A239="","",VLOOKUP($A239,'Annex 2 EHV charges'!$D:$O,4,0))</f>
        <v/>
      </c>
      <c r="E239" s="91" t="str">
        <f>IFERROR(IF(VLOOKUP($A239,'Annex 2 EHV charges'!$D:$O,10,FALSE)=0,"",VLOOKUP($A239,'Annex 2 EHV charges'!$D:$O,10,FALSE)),"")</f>
        <v/>
      </c>
      <c r="F239" s="92" t="str">
        <f>IFERROR(IF(VLOOKUP($A239,'Annex 2 EHV charges'!$D:$O,11,FALSE)=0,"",VLOOKUP($A239,'Annex 2 EHV charges'!$D:$O,11,FALSE)),"")</f>
        <v/>
      </c>
      <c r="G239" s="93" t="str">
        <f>IFERROR(IF(VLOOKUP($A239,'Annex 2 EHV charges'!$D:$O,12,FALSE)=0,"",VLOOKUP($A239,'Annex 2 EHV charges'!$D:$O,12,FALSE)),"")</f>
        <v/>
      </c>
      <c r="H239" s="93" t="str">
        <f>IFERROR(IF(VLOOKUP($A239,'Annex 2 EHV charges'!$D:$P,13,FALSE)=0,"",VLOOKUP($A239,'Annex 2 EHV charges'!$D:$P,13,FALSE)),"")</f>
        <v/>
      </c>
    </row>
    <row r="240" spans="1:8">
      <c r="A240" s="90" t="str">
        <f t="array" ref="A240">IFERROR(INDEX('Annex 2 EHV charges'!$D$11:$D$58, MATCH(0, IF(ISBLANK('Annex 2 EHV charges'!$D$11:$D$58),1, COUNTIF(A$4:$A239, 'Annex 2 EHV charges'!$D$11:$D$58)), 0)),"")</f>
        <v/>
      </c>
      <c r="B240" s="89" t="str">
        <f>IF($A240="","",VLOOKUP($A240,'Annex 2 EHV charges'!$D:$O,2,0))</f>
        <v/>
      </c>
      <c r="C240" s="90" t="str">
        <f>IF($A240="","",VLOOKUP($A240,'Annex 2 EHV charges'!$D:$O,3,0))</f>
        <v/>
      </c>
      <c r="D240" s="89" t="str">
        <f>IF($A240="","",VLOOKUP($A240,'Annex 2 EHV charges'!$D:$O,4,0))</f>
        <v/>
      </c>
      <c r="E240" s="91" t="str">
        <f>IFERROR(IF(VLOOKUP($A240,'Annex 2 EHV charges'!$D:$O,10,FALSE)=0,"",VLOOKUP($A240,'Annex 2 EHV charges'!$D:$O,10,FALSE)),"")</f>
        <v/>
      </c>
      <c r="F240" s="92" t="str">
        <f>IFERROR(IF(VLOOKUP($A240,'Annex 2 EHV charges'!$D:$O,11,FALSE)=0,"",VLOOKUP($A240,'Annex 2 EHV charges'!$D:$O,11,FALSE)),"")</f>
        <v/>
      </c>
      <c r="G240" s="93" t="str">
        <f>IFERROR(IF(VLOOKUP($A240,'Annex 2 EHV charges'!$D:$O,12,FALSE)=0,"",VLOOKUP($A240,'Annex 2 EHV charges'!$D:$O,12,FALSE)),"")</f>
        <v/>
      </c>
      <c r="H240" s="93" t="str">
        <f>IFERROR(IF(VLOOKUP($A240,'Annex 2 EHV charges'!$D:$P,13,FALSE)=0,"",VLOOKUP($A240,'Annex 2 EHV charges'!$D:$P,13,FALSE)),"")</f>
        <v/>
      </c>
    </row>
    <row r="241" spans="1:8">
      <c r="A241" s="90" t="str">
        <f t="array" ref="A241">IFERROR(INDEX('Annex 2 EHV charges'!$D$11:$D$58, MATCH(0, IF(ISBLANK('Annex 2 EHV charges'!$D$11:$D$58),1, COUNTIF(A$4:$A240, 'Annex 2 EHV charges'!$D$11:$D$58)), 0)),"")</f>
        <v/>
      </c>
      <c r="B241" s="89" t="str">
        <f>IF($A241="","",VLOOKUP($A241,'Annex 2 EHV charges'!$D:$O,2,0))</f>
        <v/>
      </c>
      <c r="C241" s="90" t="str">
        <f>IF($A241="","",VLOOKUP($A241,'Annex 2 EHV charges'!$D:$O,3,0))</f>
        <v/>
      </c>
      <c r="D241" s="89" t="str">
        <f>IF($A241="","",VLOOKUP($A241,'Annex 2 EHV charges'!$D:$O,4,0))</f>
        <v/>
      </c>
      <c r="E241" s="91" t="str">
        <f>IFERROR(IF(VLOOKUP($A241,'Annex 2 EHV charges'!$D:$O,10,FALSE)=0,"",VLOOKUP($A241,'Annex 2 EHV charges'!$D:$O,10,FALSE)),"")</f>
        <v/>
      </c>
      <c r="F241" s="92" t="str">
        <f>IFERROR(IF(VLOOKUP($A241,'Annex 2 EHV charges'!$D:$O,11,FALSE)=0,"",VLOOKUP($A241,'Annex 2 EHV charges'!$D:$O,11,FALSE)),"")</f>
        <v/>
      </c>
      <c r="G241" s="93" t="str">
        <f>IFERROR(IF(VLOOKUP($A241,'Annex 2 EHV charges'!$D:$O,12,FALSE)=0,"",VLOOKUP($A241,'Annex 2 EHV charges'!$D:$O,12,FALSE)),"")</f>
        <v/>
      </c>
      <c r="H241" s="93" t="str">
        <f>IFERROR(IF(VLOOKUP($A241,'Annex 2 EHV charges'!$D:$P,13,FALSE)=0,"",VLOOKUP($A241,'Annex 2 EHV charges'!$D:$P,13,FALSE)),"")</f>
        <v/>
      </c>
    </row>
    <row r="242" spans="1:8">
      <c r="A242" s="90" t="str">
        <f t="array" ref="A242">IFERROR(INDEX('Annex 2 EHV charges'!$D$11:$D$58, MATCH(0, IF(ISBLANK('Annex 2 EHV charges'!$D$11:$D$58),1, COUNTIF(A$4:$A241, 'Annex 2 EHV charges'!$D$11:$D$58)), 0)),"")</f>
        <v/>
      </c>
      <c r="B242" s="89" t="str">
        <f>IF($A242="","",VLOOKUP($A242,'Annex 2 EHV charges'!$D:$O,2,0))</f>
        <v/>
      </c>
      <c r="C242" s="90" t="str">
        <f>IF($A242="","",VLOOKUP($A242,'Annex 2 EHV charges'!$D:$O,3,0))</f>
        <v/>
      </c>
      <c r="D242" s="89" t="str">
        <f>IF($A242="","",VLOOKUP($A242,'Annex 2 EHV charges'!$D:$O,4,0))</f>
        <v/>
      </c>
      <c r="E242" s="91" t="str">
        <f>IFERROR(IF(VLOOKUP($A242,'Annex 2 EHV charges'!$D:$O,10,FALSE)=0,"",VLOOKUP($A242,'Annex 2 EHV charges'!$D:$O,10,FALSE)),"")</f>
        <v/>
      </c>
      <c r="F242" s="92" t="str">
        <f>IFERROR(IF(VLOOKUP($A242,'Annex 2 EHV charges'!$D:$O,11,FALSE)=0,"",VLOOKUP($A242,'Annex 2 EHV charges'!$D:$O,11,FALSE)),"")</f>
        <v/>
      </c>
      <c r="G242" s="93" t="str">
        <f>IFERROR(IF(VLOOKUP($A242,'Annex 2 EHV charges'!$D:$O,12,FALSE)=0,"",VLOOKUP($A242,'Annex 2 EHV charges'!$D:$O,12,FALSE)),"")</f>
        <v/>
      </c>
      <c r="H242" s="93" t="str">
        <f>IFERROR(IF(VLOOKUP($A242,'Annex 2 EHV charges'!$D:$P,13,FALSE)=0,"",VLOOKUP($A242,'Annex 2 EHV charges'!$D:$P,13,FALSE)),"")</f>
        <v/>
      </c>
    </row>
    <row r="243" spans="1:8">
      <c r="A243" s="90" t="str">
        <f t="array" ref="A243">IFERROR(INDEX('Annex 2 EHV charges'!$D$11:$D$58, MATCH(0, IF(ISBLANK('Annex 2 EHV charges'!$D$11:$D$58),1, COUNTIF(A$4:$A242, 'Annex 2 EHV charges'!$D$11:$D$58)), 0)),"")</f>
        <v/>
      </c>
      <c r="B243" s="89" t="str">
        <f>IF($A243="","",VLOOKUP($A243,'Annex 2 EHV charges'!$D:$O,2,0))</f>
        <v/>
      </c>
      <c r="C243" s="90" t="str">
        <f>IF($A243="","",VLOOKUP($A243,'Annex 2 EHV charges'!$D:$O,3,0))</f>
        <v/>
      </c>
      <c r="D243" s="89" t="str">
        <f>IF($A243="","",VLOOKUP($A243,'Annex 2 EHV charges'!$D:$O,4,0))</f>
        <v/>
      </c>
      <c r="E243" s="91" t="str">
        <f>IFERROR(IF(VLOOKUP($A243,'Annex 2 EHV charges'!$D:$O,10,FALSE)=0,"",VLOOKUP($A243,'Annex 2 EHV charges'!$D:$O,10,FALSE)),"")</f>
        <v/>
      </c>
      <c r="F243" s="92" t="str">
        <f>IFERROR(IF(VLOOKUP($A243,'Annex 2 EHV charges'!$D:$O,11,FALSE)=0,"",VLOOKUP($A243,'Annex 2 EHV charges'!$D:$O,11,FALSE)),"")</f>
        <v/>
      </c>
      <c r="G243" s="93" t="str">
        <f>IFERROR(IF(VLOOKUP($A243,'Annex 2 EHV charges'!$D:$O,12,FALSE)=0,"",VLOOKUP($A243,'Annex 2 EHV charges'!$D:$O,12,FALSE)),"")</f>
        <v/>
      </c>
      <c r="H243" s="93" t="str">
        <f>IFERROR(IF(VLOOKUP($A243,'Annex 2 EHV charges'!$D:$P,13,FALSE)=0,"",VLOOKUP($A243,'Annex 2 EHV charges'!$D:$P,13,FALSE)),"")</f>
        <v/>
      </c>
    </row>
    <row r="244" spans="1:8">
      <c r="A244" s="90" t="str">
        <f t="array" ref="A244">IFERROR(INDEX('Annex 2 EHV charges'!$D$11:$D$58, MATCH(0, IF(ISBLANK('Annex 2 EHV charges'!$D$11:$D$58),1, COUNTIF(A$4:$A243, 'Annex 2 EHV charges'!$D$11:$D$58)), 0)),"")</f>
        <v/>
      </c>
      <c r="B244" s="89" t="str">
        <f>IF($A244="","",VLOOKUP($A244,'Annex 2 EHV charges'!$D:$O,2,0))</f>
        <v/>
      </c>
      <c r="C244" s="90" t="str">
        <f>IF($A244="","",VLOOKUP($A244,'Annex 2 EHV charges'!$D:$O,3,0))</f>
        <v/>
      </c>
      <c r="D244" s="89" t="str">
        <f>IF($A244="","",VLOOKUP($A244,'Annex 2 EHV charges'!$D:$O,4,0))</f>
        <v/>
      </c>
      <c r="E244" s="91" t="str">
        <f>IFERROR(IF(VLOOKUP($A244,'Annex 2 EHV charges'!$D:$O,10,FALSE)=0,"",VLOOKUP($A244,'Annex 2 EHV charges'!$D:$O,10,FALSE)),"")</f>
        <v/>
      </c>
      <c r="F244" s="92" t="str">
        <f>IFERROR(IF(VLOOKUP($A244,'Annex 2 EHV charges'!$D:$O,11,FALSE)=0,"",VLOOKUP($A244,'Annex 2 EHV charges'!$D:$O,11,FALSE)),"")</f>
        <v/>
      </c>
      <c r="G244" s="93" t="str">
        <f>IFERROR(IF(VLOOKUP($A244,'Annex 2 EHV charges'!$D:$O,12,FALSE)=0,"",VLOOKUP($A244,'Annex 2 EHV charges'!$D:$O,12,FALSE)),"")</f>
        <v/>
      </c>
      <c r="H244" s="93" t="str">
        <f>IFERROR(IF(VLOOKUP($A244,'Annex 2 EHV charges'!$D:$P,13,FALSE)=0,"",VLOOKUP($A244,'Annex 2 EHV charges'!$D:$P,13,FALSE)),"")</f>
        <v/>
      </c>
    </row>
    <row r="245" spans="1:8">
      <c r="A245" s="90" t="str">
        <f t="array" ref="A245">IFERROR(INDEX('Annex 2 EHV charges'!$D$11:$D$58, MATCH(0, IF(ISBLANK('Annex 2 EHV charges'!$D$11:$D$58),1, COUNTIF(A$4:$A244, 'Annex 2 EHV charges'!$D$11:$D$58)), 0)),"")</f>
        <v/>
      </c>
      <c r="B245" s="89" t="str">
        <f>IF($A245="","",VLOOKUP($A245,'Annex 2 EHV charges'!$D:$O,2,0))</f>
        <v/>
      </c>
      <c r="C245" s="90" t="str">
        <f>IF($A245="","",VLOOKUP($A245,'Annex 2 EHV charges'!$D:$O,3,0))</f>
        <v/>
      </c>
      <c r="D245" s="89" t="str">
        <f>IF($A245="","",VLOOKUP($A245,'Annex 2 EHV charges'!$D:$O,4,0))</f>
        <v/>
      </c>
      <c r="E245" s="91" t="str">
        <f>IFERROR(IF(VLOOKUP($A245,'Annex 2 EHV charges'!$D:$O,10,FALSE)=0,"",VLOOKUP($A245,'Annex 2 EHV charges'!$D:$O,10,FALSE)),"")</f>
        <v/>
      </c>
      <c r="F245" s="92" t="str">
        <f>IFERROR(IF(VLOOKUP($A245,'Annex 2 EHV charges'!$D:$O,11,FALSE)=0,"",VLOOKUP($A245,'Annex 2 EHV charges'!$D:$O,11,FALSE)),"")</f>
        <v/>
      </c>
      <c r="G245" s="93" t="str">
        <f>IFERROR(IF(VLOOKUP($A245,'Annex 2 EHV charges'!$D:$O,12,FALSE)=0,"",VLOOKUP($A245,'Annex 2 EHV charges'!$D:$O,12,FALSE)),"")</f>
        <v/>
      </c>
      <c r="H245" s="93" t="str">
        <f>IFERROR(IF(VLOOKUP($A245,'Annex 2 EHV charges'!$D:$P,13,FALSE)=0,"",VLOOKUP($A245,'Annex 2 EHV charges'!$D:$P,13,FALSE)),"")</f>
        <v/>
      </c>
    </row>
    <row r="246" spans="1:8">
      <c r="A246" s="90" t="str">
        <f t="array" ref="A246">IFERROR(INDEX('Annex 2 EHV charges'!$D$11:$D$58, MATCH(0, IF(ISBLANK('Annex 2 EHV charges'!$D$11:$D$58),1, COUNTIF(A$4:$A245, 'Annex 2 EHV charges'!$D$11:$D$58)), 0)),"")</f>
        <v/>
      </c>
      <c r="B246" s="89" t="str">
        <f>IF($A246="","",VLOOKUP($A246,'Annex 2 EHV charges'!$D:$O,2,0))</f>
        <v/>
      </c>
      <c r="C246" s="90" t="str">
        <f>IF($A246="","",VLOOKUP($A246,'Annex 2 EHV charges'!$D:$O,3,0))</f>
        <v/>
      </c>
      <c r="D246" s="89" t="str">
        <f>IF($A246="","",VLOOKUP($A246,'Annex 2 EHV charges'!$D:$O,4,0))</f>
        <v/>
      </c>
      <c r="E246" s="91" t="str">
        <f>IFERROR(IF(VLOOKUP($A246,'Annex 2 EHV charges'!$D:$O,10,FALSE)=0,"",VLOOKUP($A246,'Annex 2 EHV charges'!$D:$O,10,FALSE)),"")</f>
        <v/>
      </c>
      <c r="F246" s="92" t="str">
        <f>IFERROR(IF(VLOOKUP($A246,'Annex 2 EHV charges'!$D:$O,11,FALSE)=0,"",VLOOKUP($A246,'Annex 2 EHV charges'!$D:$O,11,FALSE)),"")</f>
        <v/>
      </c>
      <c r="G246" s="93" t="str">
        <f>IFERROR(IF(VLOOKUP($A246,'Annex 2 EHV charges'!$D:$O,12,FALSE)=0,"",VLOOKUP($A246,'Annex 2 EHV charges'!$D:$O,12,FALSE)),"")</f>
        <v/>
      </c>
      <c r="H246" s="93" t="str">
        <f>IFERROR(IF(VLOOKUP($A246,'Annex 2 EHV charges'!$D:$P,13,FALSE)=0,"",VLOOKUP($A246,'Annex 2 EHV charges'!$D:$P,13,FALSE)),"")</f>
        <v/>
      </c>
    </row>
    <row r="247" spans="1:8">
      <c r="A247" s="90" t="str">
        <f t="array" ref="A247">IFERROR(INDEX('Annex 2 EHV charges'!$D$11:$D$58, MATCH(0, IF(ISBLANK('Annex 2 EHV charges'!$D$11:$D$58),1, COUNTIF(A$4:$A246, 'Annex 2 EHV charges'!$D$11:$D$58)), 0)),"")</f>
        <v/>
      </c>
      <c r="B247" s="89" t="str">
        <f>IF($A247="","",VLOOKUP($A247,'Annex 2 EHV charges'!$D:$O,2,0))</f>
        <v/>
      </c>
      <c r="C247" s="90" t="str">
        <f>IF($A247="","",VLOOKUP($A247,'Annex 2 EHV charges'!$D:$O,3,0))</f>
        <v/>
      </c>
      <c r="D247" s="89" t="str">
        <f>IF($A247="","",VLOOKUP($A247,'Annex 2 EHV charges'!$D:$O,4,0))</f>
        <v/>
      </c>
      <c r="E247" s="91" t="str">
        <f>IFERROR(IF(VLOOKUP($A247,'Annex 2 EHV charges'!$D:$O,10,FALSE)=0,"",VLOOKUP($A247,'Annex 2 EHV charges'!$D:$O,10,FALSE)),"")</f>
        <v/>
      </c>
      <c r="F247" s="92" t="str">
        <f>IFERROR(IF(VLOOKUP($A247,'Annex 2 EHV charges'!$D:$O,11,FALSE)=0,"",VLOOKUP($A247,'Annex 2 EHV charges'!$D:$O,11,FALSE)),"")</f>
        <v/>
      </c>
      <c r="G247" s="93" t="str">
        <f>IFERROR(IF(VLOOKUP($A247,'Annex 2 EHV charges'!$D:$O,12,FALSE)=0,"",VLOOKUP($A247,'Annex 2 EHV charges'!$D:$O,12,FALSE)),"")</f>
        <v/>
      </c>
      <c r="H247" s="93" t="str">
        <f>IFERROR(IF(VLOOKUP($A247,'Annex 2 EHV charges'!$D:$P,13,FALSE)=0,"",VLOOKUP($A247,'Annex 2 EHV charges'!$D:$P,13,FALSE)),"")</f>
        <v/>
      </c>
    </row>
    <row r="248" spans="1:8">
      <c r="A248" s="90" t="str">
        <f t="array" ref="A248">IFERROR(INDEX('Annex 2 EHV charges'!$D$11:$D$58, MATCH(0, IF(ISBLANK('Annex 2 EHV charges'!$D$11:$D$58),1, COUNTIF(A$4:$A247, 'Annex 2 EHV charges'!$D$11:$D$58)), 0)),"")</f>
        <v/>
      </c>
      <c r="B248" s="89" t="str">
        <f>IF($A248="","",VLOOKUP($A248,'Annex 2 EHV charges'!$D:$O,2,0))</f>
        <v/>
      </c>
      <c r="C248" s="90" t="str">
        <f>IF($A248="","",VLOOKUP($A248,'Annex 2 EHV charges'!$D:$O,3,0))</f>
        <v/>
      </c>
      <c r="D248" s="89" t="str">
        <f>IF($A248="","",VLOOKUP($A248,'Annex 2 EHV charges'!$D:$O,4,0))</f>
        <v/>
      </c>
      <c r="E248" s="91" t="str">
        <f>IFERROR(IF(VLOOKUP($A248,'Annex 2 EHV charges'!$D:$O,10,FALSE)=0,"",VLOOKUP($A248,'Annex 2 EHV charges'!$D:$O,10,FALSE)),"")</f>
        <v/>
      </c>
      <c r="F248" s="92" t="str">
        <f>IFERROR(IF(VLOOKUP($A248,'Annex 2 EHV charges'!$D:$O,11,FALSE)=0,"",VLOOKUP($A248,'Annex 2 EHV charges'!$D:$O,11,FALSE)),"")</f>
        <v/>
      </c>
      <c r="G248" s="93" t="str">
        <f>IFERROR(IF(VLOOKUP($A248,'Annex 2 EHV charges'!$D:$O,12,FALSE)=0,"",VLOOKUP($A248,'Annex 2 EHV charges'!$D:$O,12,FALSE)),"")</f>
        <v/>
      </c>
      <c r="H248" s="93" t="str">
        <f>IFERROR(IF(VLOOKUP($A248,'Annex 2 EHV charges'!$D:$P,13,FALSE)=0,"",VLOOKUP($A248,'Annex 2 EHV charges'!$D:$P,13,FALSE)),"")</f>
        <v/>
      </c>
    </row>
    <row r="249" spans="1:8">
      <c r="A249" s="90" t="str">
        <f t="array" ref="A249">IFERROR(INDEX('Annex 2 EHV charges'!$D$11:$D$58, MATCH(0, IF(ISBLANK('Annex 2 EHV charges'!$D$11:$D$58),1, COUNTIF(A$4:$A248, 'Annex 2 EHV charges'!$D$11:$D$58)), 0)),"")</f>
        <v/>
      </c>
      <c r="B249" s="89" t="str">
        <f>IF($A249="","",VLOOKUP($A249,'Annex 2 EHV charges'!$D:$O,2,0))</f>
        <v/>
      </c>
      <c r="C249" s="90" t="str">
        <f>IF($A249="","",VLOOKUP($A249,'Annex 2 EHV charges'!$D:$O,3,0))</f>
        <v/>
      </c>
      <c r="D249" s="89" t="str">
        <f>IF($A249="","",VLOOKUP($A249,'Annex 2 EHV charges'!$D:$O,4,0))</f>
        <v/>
      </c>
      <c r="E249" s="91" t="str">
        <f>IFERROR(IF(VLOOKUP($A249,'Annex 2 EHV charges'!$D:$O,10,FALSE)=0,"",VLOOKUP($A249,'Annex 2 EHV charges'!$D:$O,10,FALSE)),"")</f>
        <v/>
      </c>
      <c r="F249" s="92" t="str">
        <f>IFERROR(IF(VLOOKUP($A249,'Annex 2 EHV charges'!$D:$O,11,FALSE)=0,"",VLOOKUP($A249,'Annex 2 EHV charges'!$D:$O,11,FALSE)),"")</f>
        <v/>
      </c>
      <c r="G249" s="93" t="str">
        <f>IFERROR(IF(VLOOKUP($A249,'Annex 2 EHV charges'!$D:$O,12,FALSE)=0,"",VLOOKUP($A249,'Annex 2 EHV charges'!$D:$O,12,FALSE)),"")</f>
        <v/>
      </c>
      <c r="H249" s="93" t="str">
        <f>IFERROR(IF(VLOOKUP($A249,'Annex 2 EHV charges'!$D:$P,13,FALSE)=0,"",VLOOKUP($A249,'Annex 2 EHV charges'!$D:$P,13,FALSE)),"")</f>
        <v/>
      </c>
    </row>
    <row r="250" spans="1:8">
      <c r="A250" s="90" t="str">
        <f t="array" ref="A250">IFERROR(INDEX('Annex 2 EHV charges'!$D$11:$D$58, MATCH(0, IF(ISBLANK('Annex 2 EHV charges'!$D$11:$D$58),1, COUNTIF(A$4:$A249, 'Annex 2 EHV charges'!$D$11:$D$58)), 0)),"")</f>
        <v/>
      </c>
      <c r="B250" s="89" t="str">
        <f>IF($A250="","",VLOOKUP($A250,'Annex 2 EHV charges'!$D:$O,2,0))</f>
        <v/>
      </c>
      <c r="C250" s="90" t="str">
        <f>IF($A250="","",VLOOKUP($A250,'Annex 2 EHV charges'!$D:$O,3,0))</f>
        <v/>
      </c>
      <c r="D250" s="89" t="str">
        <f>IF($A250="","",VLOOKUP($A250,'Annex 2 EHV charges'!$D:$O,4,0))</f>
        <v/>
      </c>
      <c r="E250" s="91" t="str">
        <f>IFERROR(IF(VLOOKUP($A250,'Annex 2 EHV charges'!$D:$O,10,FALSE)=0,"",VLOOKUP($A250,'Annex 2 EHV charges'!$D:$O,10,FALSE)),"")</f>
        <v/>
      </c>
      <c r="F250" s="92" t="str">
        <f>IFERROR(IF(VLOOKUP($A250,'Annex 2 EHV charges'!$D:$O,11,FALSE)=0,"",VLOOKUP($A250,'Annex 2 EHV charges'!$D:$O,11,FALSE)),"")</f>
        <v/>
      </c>
      <c r="G250" s="93" t="str">
        <f>IFERROR(IF(VLOOKUP($A250,'Annex 2 EHV charges'!$D:$O,12,FALSE)=0,"",VLOOKUP($A250,'Annex 2 EHV charges'!$D:$O,12,FALSE)),"")</f>
        <v/>
      </c>
      <c r="H250" s="93" t="str">
        <f>IFERROR(IF(VLOOKUP($A250,'Annex 2 EHV charges'!$D:$P,13,FALSE)=0,"",VLOOKUP($A250,'Annex 2 EHV charges'!$D:$P,13,FALSE)),"")</f>
        <v/>
      </c>
    </row>
    <row r="251" spans="1:8">
      <c r="A251" s="90" t="str">
        <f t="array" ref="A251">IFERROR(INDEX('Annex 2 EHV charges'!$D$11:$D$58, MATCH(0, IF(ISBLANK('Annex 2 EHV charges'!$D$11:$D$58),1, COUNTIF(A$4:$A250, 'Annex 2 EHV charges'!$D$11:$D$58)), 0)),"")</f>
        <v/>
      </c>
      <c r="B251" s="89" t="str">
        <f>IF($A251="","",VLOOKUP($A251,'Annex 2 EHV charges'!$D:$O,2,0))</f>
        <v/>
      </c>
      <c r="C251" s="90" t="str">
        <f>IF($A251="","",VLOOKUP($A251,'Annex 2 EHV charges'!$D:$O,3,0))</f>
        <v/>
      </c>
      <c r="D251" s="89" t="str">
        <f>IF($A251="","",VLOOKUP($A251,'Annex 2 EHV charges'!$D:$O,4,0))</f>
        <v/>
      </c>
      <c r="E251" s="91" t="str">
        <f>IFERROR(IF(VLOOKUP($A251,'Annex 2 EHV charges'!$D:$O,10,FALSE)=0,"",VLOOKUP($A251,'Annex 2 EHV charges'!$D:$O,10,FALSE)),"")</f>
        <v/>
      </c>
      <c r="F251" s="92" t="str">
        <f>IFERROR(IF(VLOOKUP($A251,'Annex 2 EHV charges'!$D:$O,11,FALSE)=0,"",VLOOKUP($A251,'Annex 2 EHV charges'!$D:$O,11,FALSE)),"")</f>
        <v/>
      </c>
      <c r="G251" s="93" t="str">
        <f>IFERROR(IF(VLOOKUP($A251,'Annex 2 EHV charges'!$D:$O,12,FALSE)=0,"",VLOOKUP($A251,'Annex 2 EHV charges'!$D:$O,12,FALSE)),"")</f>
        <v/>
      </c>
      <c r="H251" s="93" t="str">
        <f>IFERROR(IF(VLOOKUP($A251,'Annex 2 EHV charges'!$D:$P,13,FALSE)=0,"",VLOOKUP($A251,'Annex 2 EHV charges'!$D:$P,13,FALSE)),"")</f>
        <v/>
      </c>
    </row>
    <row r="252" spans="1:8">
      <c r="A252" s="90" t="str">
        <f t="array" ref="A252">IFERROR(INDEX('Annex 2 EHV charges'!$D$11:$D$58, MATCH(0, IF(ISBLANK('Annex 2 EHV charges'!$D$11:$D$58),1, COUNTIF(A$4:$A251, 'Annex 2 EHV charges'!$D$11:$D$58)), 0)),"")</f>
        <v/>
      </c>
      <c r="B252" s="89" t="str">
        <f>IF($A252="","",VLOOKUP($A252,'Annex 2 EHV charges'!$D:$O,2,0))</f>
        <v/>
      </c>
      <c r="C252" s="90" t="str">
        <f>IF($A252="","",VLOOKUP($A252,'Annex 2 EHV charges'!$D:$O,3,0))</f>
        <v/>
      </c>
      <c r="D252" s="89" t="str">
        <f>IF($A252="","",VLOOKUP($A252,'Annex 2 EHV charges'!$D:$O,4,0))</f>
        <v/>
      </c>
      <c r="E252" s="91" t="str">
        <f>IFERROR(IF(VLOOKUP($A252,'Annex 2 EHV charges'!$D:$O,10,FALSE)=0,"",VLOOKUP($A252,'Annex 2 EHV charges'!$D:$O,10,FALSE)),"")</f>
        <v/>
      </c>
      <c r="F252" s="92" t="str">
        <f>IFERROR(IF(VLOOKUP($A252,'Annex 2 EHV charges'!$D:$O,11,FALSE)=0,"",VLOOKUP($A252,'Annex 2 EHV charges'!$D:$O,11,FALSE)),"")</f>
        <v/>
      </c>
      <c r="G252" s="93" t="str">
        <f>IFERROR(IF(VLOOKUP($A252,'Annex 2 EHV charges'!$D:$O,12,FALSE)=0,"",VLOOKUP($A252,'Annex 2 EHV charges'!$D:$O,12,FALSE)),"")</f>
        <v/>
      </c>
      <c r="H252" s="93" t="str">
        <f>IFERROR(IF(VLOOKUP($A252,'Annex 2 EHV charges'!$D:$P,13,FALSE)=0,"",VLOOKUP($A252,'Annex 2 EHV charges'!$D:$P,13,FALSE)),"")</f>
        <v/>
      </c>
    </row>
    <row r="253" spans="1:8">
      <c r="A253" s="90" t="str">
        <f t="array" ref="A253">IFERROR(INDEX('Annex 2 EHV charges'!$D$11:$D$58, MATCH(0, IF(ISBLANK('Annex 2 EHV charges'!$D$11:$D$58),1, COUNTIF(A$4:$A252, 'Annex 2 EHV charges'!$D$11:$D$58)), 0)),"")</f>
        <v/>
      </c>
      <c r="B253" s="89" t="str">
        <f>IF($A253="","",VLOOKUP($A253,'Annex 2 EHV charges'!$D:$O,2,0))</f>
        <v/>
      </c>
      <c r="C253" s="90" t="str">
        <f>IF($A253="","",VLOOKUP($A253,'Annex 2 EHV charges'!$D:$O,3,0))</f>
        <v/>
      </c>
      <c r="D253" s="89" t="str">
        <f>IF($A253="","",VLOOKUP($A253,'Annex 2 EHV charges'!$D:$O,4,0))</f>
        <v/>
      </c>
      <c r="E253" s="91" t="str">
        <f>IFERROR(IF(VLOOKUP($A253,'Annex 2 EHV charges'!$D:$O,10,FALSE)=0,"",VLOOKUP($A253,'Annex 2 EHV charges'!$D:$O,10,FALSE)),"")</f>
        <v/>
      </c>
      <c r="F253" s="92" t="str">
        <f>IFERROR(IF(VLOOKUP($A253,'Annex 2 EHV charges'!$D:$O,11,FALSE)=0,"",VLOOKUP($A253,'Annex 2 EHV charges'!$D:$O,11,FALSE)),"")</f>
        <v/>
      </c>
      <c r="G253" s="93" t="str">
        <f>IFERROR(IF(VLOOKUP($A253,'Annex 2 EHV charges'!$D:$O,12,FALSE)=0,"",VLOOKUP($A253,'Annex 2 EHV charges'!$D:$O,12,FALSE)),"")</f>
        <v/>
      </c>
      <c r="H253" s="93" t="str">
        <f>IFERROR(IF(VLOOKUP($A253,'Annex 2 EHV charges'!$D:$P,13,FALSE)=0,"",VLOOKUP($A253,'Annex 2 EHV charges'!$D:$P,13,FALSE)),"")</f>
        <v/>
      </c>
    </row>
    <row r="254" spans="1:8">
      <c r="A254" s="90" t="str">
        <f t="array" ref="A254">IFERROR(INDEX('Annex 2 EHV charges'!$D$11:$D$58, MATCH(0, IF(ISBLANK('Annex 2 EHV charges'!$D$11:$D$58),1, COUNTIF(A$4:$A253, 'Annex 2 EHV charges'!$D$11:$D$58)), 0)),"")</f>
        <v/>
      </c>
      <c r="B254" s="89" t="str">
        <f>IF($A254="","",VLOOKUP($A254,'Annex 2 EHV charges'!$D:$O,2,0))</f>
        <v/>
      </c>
      <c r="C254" s="90" t="str">
        <f>IF($A254="","",VLOOKUP($A254,'Annex 2 EHV charges'!$D:$O,3,0))</f>
        <v/>
      </c>
      <c r="D254" s="89" t="str">
        <f>IF($A254="","",VLOOKUP($A254,'Annex 2 EHV charges'!$D:$O,4,0))</f>
        <v/>
      </c>
      <c r="E254" s="91" t="str">
        <f>IFERROR(IF(VLOOKUP($A254,'Annex 2 EHV charges'!$D:$O,10,FALSE)=0,"",VLOOKUP($A254,'Annex 2 EHV charges'!$D:$O,10,FALSE)),"")</f>
        <v/>
      </c>
      <c r="F254" s="92" t="str">
        <f>IFERROR(IF(VLOOKUP($A254,'Annex 2 EHV charges'!$D:$O,11,FALSE)=0,"",VLOOKUP($A254,'Annex 2 EHV charges'!$D:$O,11,FALSE)),"")</f>
        <v/>
      </c>
      <c r="G254" s="93" t="str">
        <f>IFERROR(IF(VLOOKUP($A254,'Annex 2 EHV charges'!$D:$O,12,FALSE)=0,"",VLOOKUP($A254,'Annex 2 EHV charges'!$D:$O,12,FALSE)),"")</f>
        <v/>
      </c>
      <c r="H254" s="93" t="str">
        <f>IFERROR(IF(VLOOKUP($A254,'Annex 2 EHV charges'!$D:$P,13,FALSE)=0,"",VLOOKUP($A254,'Annex 2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16"/>
  <sheetViews>
    <sheetView zoomScale="80" zoomScaleNormal="80" zoomScaleSheetLayoutView="100" workbookViewId="0"/>
  </sheetViews>
  <sheetFormatPr defaultRowHeight="12.75"/>
  <cols>
    <col min="1" max="1" width="27.42578125" customWidth="1"/>
    <col min="2" max="2" width="11" customWidth="1"/>
    <col min="4" max="10" width="16.5703125" customWidth="1"/>
  </cols>
  <sheetData>
    <row r="1" spans="1:12" s="2" customFormat="1" ht="27.75" customHeight="1">
      <c r="A1" s="14" t="s">
        <v>19</v>
      </c>
      <c r="B1" s="3"/>
      <c r="D1" s="3"/>
      <c r="E1" s="3"/>
      <c r="F1" s="3"/>
      <c r="G1" s="10"/>
      <c r="H1" s="4"/>
      <c r="I1" s="4"/>
    </row>
    <row r="2" spans="1:12" s="2" customFormat="1" ht="27" customHeight="1">
      <c r="A2" s="225" t="str">
        <f>Overview!B4&amp; " - Effective from "&amp;Overview!D4&amp;" - "&amp;Overview!E4&amp;" LV and HV tariffs"</f>
        <v>London Power Networks - Effective from 1 April 2024 - Final LV and HV tariffs</v>
      </c>
      <c r="B2" s="225"/>
      <c r="C2" s="225"/>
      <c r="D2" s="225"/>
      <c r="E2" s="225"/>
      <c r="F2" s="225"/>
      <c r="G2" s="225"/>
      <c r="H2" s="225"/>
      <c r="I2" s="225"/>
      <c r="J2" s="225"/>
      <c r="K2" s="4"/>
      <c r="L2" s="4"/>
    </row>
    <row r="3" spans="1:12" s="2" customFormat="1" ht="27" customHeight="1">
      <c r="A3" s="258" t="s">
        <v>157</v>
      </c>
      <c r="B3" s="258"/>
      <c r="C3" s="258"/>
      <c r="D3" s="258"/>
      <c r="E3" s="258"/>
      <c r="F3" s="258"/>
      <c r="G3" s="258"/>
      <c r="H3" s="258"/>
      <c r="I3" s="258"/>
      <c r="J3" s="258"/>
      <c r="K3" s="4"/>
      <c r="L3" s="4"/>
    </row>
    <row r="4" spans="1:12" s="2" customFormat="1" ht="71.25" customHeight="1">
      <c r="A4" s="16"/>
      <c r="B4" s="27" t="s">
        <v>0</v>
      </c>
      <c r="C4" s="15" t="s">
        <v>24</v>
      </c>
      <c r="D4" s="55" t="s">
        <v>158</v>
      </c>
      <c r="E4" s="55" t="s">
        <v>160</v>
      </c>
      <c r="F4" s="55" t="s">
        <v>159</v>
      </c>
      <c r="G4" s="15" t="s">
        <v>25</v>
      </c>
      <c r="H4" s="15"/>
      <c r="I4" s="15"/>
      <c r="J4" s="15"/>
      <c r="K4" s="4"/>
      <c r="L4" s="4"/>
    </row>
    <row r="5" spans="1:12" s="2" customFormat="1" ht="32.25" customHeight="1">
      <c r="A5" s="17"/>
      <c r="B5" s="26"/>
      <c r="C5" s="18"/>
      <c r="D5" s="19"/>
      <c r="E5" s="19"/>
      <c r="F5" s="19"/>
      <c r="G5" s="20"/>
      <c r="H5" s="25"/>
      <c r="I5" s="25"/>
      <c r="J5" s="25"/>
      <c r="K5" s="4"/>
      <c r="L5" s="4"/>
    </row>
    <row r="6" spans="1:12" ht="12.75" customHeight="1">
      <c r="A6" s="259" t="s">
        <v>2</v>
      </c>
      <c r="B6" s="246" t="s">
        <v>673</v>
      </c>
      <c r="C6" s="247"/>
      <c r="D6" s="247"/>
      <c r="E6" s="247"/>
      <c r="F6" s="247"/>
      <c r="G6" s="247"/>
      <c r="H6" s="247"/>
      <c r="I6" s="247"/>
      <c r="J6" s="248"/>
    </row>
    <row r="7" spans="1:12" ht="12.75" customHeight="1">
      <c r="A7" s="259"/>
      <c r="B7" s="249"/>
      <c r="C7" s="250"/>
      <c r="D7" s="250"/>
      <c r="E7" s="250"/>
      <c r="F7" s="250"/>
      <c r="G7" s="250"/>
      <c r="H7" s="250"/>
      <c r="I7" s="250"/>
      <c r="J7" s="251"/>
    </row>
    <row r="8" spans="1:12" ht="12.75" customHeight="1">
      <c r="A8" s="259"/>
      <c r="B8" s="252"/>
      <c r="C8" s="253"/>
      <c r="D8" s="253"/>
      <c r="E8" s="253"/>
      <c r="F8" s="253"/>
      <c r="G8" s="253"/>
      <c r="H8" s="253"/>
      <c r="I8" s="253"/>
      <c r="J8" s="254"/>
    </row>
    <row r="9" spans="1:12">
      <c r="A9" s="50"/>
      <c r="B9" s="50"/>
      <c r="C9" s="50"/>
      <c r="D9" s="50"/>
      <c r="E9" s="50"/>
      <c r="F9" s="50"/>
      <c r="G9" s="50"/>
      <c r="H9" s="50"/>
      <c r="I9" s="50"/>
      <c r="J9" s="50"/>
    </row>
    <row r="10" spans="1:12">
      <c r="A10" s="50"/>
      <c r="B10" s="50"/>
      <c r="C10" s="50"/>
      <c r="D10" s="50"/>
      <c r="E10" s="50"/>
      <c r="F10" s="50"/>
      <c r="G10" s="50"/>
      <c r="H10" s="50"/>
      <c r="I10" s="50"/>
      <c r="J10" s="50"/>
    </row>
    <row r="11" spans="1:12" s="2" customFormat="1" ht="27" customHeight="1">
      <c r="A11" s="258" t="s">
        <v>154</v>
      </c>
      <c r="B11" s="258"/>
      <c r="C11" s="258"/>
      <c r="D11" s="258"/>
      <c r="E11" s="258"/>
      <c r="F11" s="258"/>
      <c r="G11" s="258"/>
      <c r="H11" s="258"/>
      <c r="I11" s="258"/>
      <c r="J11" s="258"/>
      <c r="K11" s="4"/>
      <c r="L11" s="4"/>
    </row>
    <row r="12" spans="1:12" s="2" customFormat="1" ht="58.5" customHeight="1">
      <c r="A12" s="16"/>
      <c r="B12" s="27" t="s">
        <v>0</v>
      </c>
      <c r="C12" s="15" t="s">
        <v>24</v>
      </c>
      <c r="D12" s="55" t="s">
        <v>158</v>
      </c>
      <c r="E12" s="55" t="s">
        <v>160</v>
      </c>
      <c r="F12" s="55" t="s">
        <v>159</v>
      </c>
      <c r="G12" s="15" t="s">
        <v>25</v>
      </c>
      <c r="H12" s="15" t="s">
        <v>26</v>
      </c>
      <c r="I12" s="27" t="s">
        <v>131</v>
      </c>
      <c r="J12" s="15" t="s">
        <v>32</v>
      </c>
      <c r="K12" s="4"/>
      <c r="L12" s="4"/>
    </row>
    <row r="13" spans="1:12" s="2" customFormat="1" ht="32.25" customHeight="1">
      <c r="A13" s="17"/>
      <c r="B13" s="26"/>
      <c r="C13" s="18"/>
      <c r="D13" s="19"/>
      <c r="E13" s="19"/>
      <c r="F13" s="19"/>
      <c r="G13" s="20"/>
      <c r="H13" s="20"/>
      <c r="I13" s="20"/>
      <c r="J13" s="19"/>
      <c r="K13" s="4"/>
      <c r="L13" s="4"/>
    </row>
    <row r="14" spans="1:12" ht="12.75" customHeight="1">
      <c r="A14" s="259" t="s">
        <v>2</v>
      </c>
      <c r="B14" s="246" t="s">
        <v>674</v>
      </c>
      <c r="C14" s="247"/>
      <c r="D14" s="247"/>
      <c r="E14" s="247"/>
      <c r="F14" s="247"/>
      <c r="G14" s="247"/>
      <c r="H14" s="247"/>
      <c r="I14" s="247"/>
      <c r="J14" s="255"/>
    </row>
    <row r="15" spans="1:12" ht="12.75" customHeight="1">
      <c r="A15" s="259"/>
      <c r="B15" s="249"/>
      <c r="C15" s="250"/>
      <c r="D15" s="250"/>
      <c r="E15" s="250"/>
      <c r="F15" s="250"/>
      <c r="G15" s="250"/>
      <c r="H15" s="250"/>
      <c r="I15" s="250"/>
      <c r="J15" s="256"/>
    </row>
    <row r="16" spans="1:12" ht="12.75" customHeight="1">
      <c r="A16" s="259"/>
      <c r="B16" s="252"/>
      <c r="C16" s="253"/>
      <c r="D16" s="253"/>
      <c r="E16" s="253"/>
      <c r="F16" s="253"/>
      <c r="G16" s="253"/>
      <c r="H16" s="253"/>
      <c r="I16" s="253"/>
      <c r="J16" s="257"/>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6:J8"/>
    <mergeCell ref="B14:J16"/>
    <mergeCell ref="A2:J2"/>
    <mergeCell ref="A3:J3"/>
    <mergeCell ref="A6:A8"/>
    <mergeCell ref="A11:J11"/>
    <mergeCell ref="A14:A16"/>
  </mergeCells>
  <phoneticPr fontId="10"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2"/>
  <headerFooter scaleWithDoc="0">
    <oddHeader>&amp;L
Annex 3 - Schedule of Charges 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zoomScale="70" zoomScaleNormal="70" zoomScaleSheetLayoutView="85" workbookViewId="0"/>
  </sheetViews>
  <sheetFormatPr defaultRowHeight="27.75" customHeight="1"/>
  <cols>
    <col min="1" max="1" width="58" style="2" bestFit="1" customWidth="1"/>
    <col min="2" max="2" width="17.7109375" style="3" customWidth="1"/>
    <col min="3" max="4" width="17.7109375" style="2" customWidth="1"/>
    <col min="5" max="7" width="17.7109375" style="3" customWidth="1"/>
    <col min="8" max="9" width="17.7109375" style="9" customWidth="1"/>
    <col min="10" max="10" width="17.7109375" style="4" customWidth="1"/>
    <col min="11" max="11" width="15.5703125" style="4" customWidth="1"/>
    <col min="12" max="17" width="15.5703125" style="2" customWidth="1"/>
    <col min="18" max="16384" width="9.140625" style="2"/>
  </cols>
  <sheetData>
    <row r="1" spans="1:13" ht="27.75" customHeight="1">
      <c r="A1" s="14" t="s">
        <v>19</v>
      </c>
      <c r="B1" s="260" t="s">
        <v>127</v>
      </c>
      <c r="C1" s="261"/>
      <c r="D1" s="261"/>
      <c r="F1" s="262" t="s">
        <v>130</v>
      </c>
      <c r="G1" s="263"/>
      <c r="H1" s="264"/>
      <c r="I1" s="4"/>
      <c r="J1" s="2"/>
      <c r="K1" s="2"/>
    </row>
    <row r="2" spans="1:13" ht="31.5" customHeight="1">
      <c r="A2" s="265" t="str">
        <f>Overview!B4&amp; " - Effective from "&amp;Overview!D4&amp;" - "&amp;Overview!E4&amp;" LDNO tariffs"</f>
        <v>London Power Networks - Effective from 1 April 2024 - Final LDNO tariffs</v>
      </c>
      <c r="B2" s="265"/>
      <c r="C2" s="265"/>
      <c r="D2" s="265"/>
      <c r="E2" s="265"/>
      <c r="F2" s="265"/>
      <c r="G2" s="265"/>
      <c r="H2" s="265"/>
      <c r="I2" s="265"/>
      <c r="J2" s="265"/>
    </row>
    <row r="3" spans="1:13" ht="8.25" customHeight="1">
      <c r="A3" s="79"/>
      <c r="B3" s="79"/>
      <c r="C3" s="79"/>
      <c r="D3" s="79"/>
      <c r="E3" s="79"/>
      <c r="F3" s="79"/>
      <c r="G3" s="79"/>
      <c r="H3" s="79"/>
      <c r="I3" s="79"/>
      <c r="J3" s="79"/>
    </row>
    <row r="4" spans="1:13" ht="27" customHeight="1">
      <c r="A4" s="225" t="s">
        <v>155</v>
      </c>
      <c r="B4" s="225"/>
      <c r="C4" s="225"/>
      <c r="D4" s="225"/>
      <c r="E4" s="81"/>
      <c r="F4" s="225" t="s">
        <v>156</v>
      </c>
      <c r="G4" s="225"/>
      <c r="H4" s="225"/>
      <c r="I4" s="225"/>
      <c r="J4" s="225"/>
      <c r="L4" s="4"/>
    </row>
    <row r="5" spans="1:13" ht="32.25" customHeight="1">
      <c r="A5" s="71" t="s">
        <v>12</v>
      </c>
      <c r="B5" s="74" t="s">
        <v>57</v>
      </c>
      <c r="C5" s="86" t="s">
        <v>58</v>
      </c>
      <c r="D5" s="73" t="s">
        <v>59</v>
      </c>
      <c r="E5" s="77"/>
      <c r="F5" s="229"/>
      <c r="G5" s="230"/>
      <c r="H5" s="75" t="s">
        <v>64</v>
      </c>
      <c r="I5" s="76" t="s">
        <v>65</v>
      </c>
      <c r="J5" s="73" t="s">
        <v>59</v>
      </c>
      <c r="K5" s="77"/>
      <c r="L5" s="4"/>
      <c r="M5" s="4"/>
    </row>
    <row r="6" spans="1:13" ht="56.25" customHeight="1">
      <c r="A6" s="187" t="s">
        <v>60</v>
      </c>
      <c r="B6" s="22" t="s">
        <v>663</v>
      </c>
      <c r="C6" s="178" t="s">
        <v>664</v>
      </c>
      <c r="D6" s="180" t="s">
        <v>665</v>
      </c>
      <c r="E6" s="77"/>
      <c r="F6" s="241" t="s">
        <v>61</v>
      </c>
      <c r="G6" s="241"/>
      <c r="H6" s="22" t="s">
        <v>668</v>
      </c>
      <c r="I6" s="176" t="s">
        <v>669</v>
      </c>
      <c r="J6" s="180" t="s">
        <v>665</v>
      </c>
      <c r="K6" s="77"/>
      <c r="L6" s="4"/>
      <c r="M6" s="4"/>
    </row>
    <row r="7" spans="1:13" ht="56.25" customHeight="1">
      <c r="A7" s="187" t="s">
        <v>15</v>
      </c>
      <c r="B7" s="177"/>
      <c r="C7" s="181"/>
      <c r="D7" s="176" t="s">
        <v>666</v>
      </c>
      <c r="E7" s="77"/>
      <c r="F7" s="241" t="s">
        <v>62</v>
      </c>
      <c r="G7" s="241"/>
      <c r="H7" s="176" t="s">
        <v>670</v>
      </c>
      <c r="I7" s="176" t="s">
        <v>671</v>
      </c>
      <c r="J7" s="180" t="s">
        <v>665</v>
      </c>
      <c r="K7" s="77"/>
      <c r="L7" s="4"/>
      <c r="M7" s="4"/>
    </row>
    <row r="8" spans="1:13" ht="55.5" customHeight="1">
      <c r="A8" s="186" t="s">
        <v>13</v>
      </c>
      <c r="B8" s="221" t="s">
        <v>14</v>
      </c>
      <c r="C8" s="222"/>
      <c r="D8" s="223"/>
      <c r="E8" s="77"/>
      <c r="F8" s="241" t="s">
        <v>667</v>
      </c>
      <c r="G8" s="241"/>
      <c r="H8" s="177"/>
      <c r="I8" s="176" t="s">
        <v>672</v>
      </c>
      <c r="J8" s="180" t="s">
        <v>665</v>
      </c>
      <c r="K8" s="77"/>
      <c r="L8" s="4"/>
      <c r="M8" s="4"/>
    </row>
    <row r="9" spans="1:13" s="72" customFormat="1" ht="55.5" customHeight="1">
      <c r="E9" s="80"/>
      <c r="F9" s="241" t="s">
        <v>68</v>
      </c>
      <c r="G9" s="241"/>
      <c r="H9" s="177"/>
      <c r="I9" s="177"/>
      <c r="J9" s="176" t="s">
        <v>666</v>
      </c>
      <c r="K9" s="77"/>
      <c r="L9" s="50"/>
      <c r="M9" s="50"/>
    </row>
    <row r="10" spans="1:13" ht="27.75" customHeight="1">
      <c r="F10" s="241" t="s">
        <v>13</v>
      </c>
      <c r="G10" s="241"/>
      <c r="H10" s="266" t="s">
        <v>14</v>
      </c>
      <c r="I10" s="267"/>
      <c r="J10" s="268"/>
    </row>
    <row r="13" spans="1:13" ht="38.25">
      <c r="A13" s="27" t="s">
        <v>129</v>
      </c>
      <c r="B13" s="27" t="s">
        <v>465</v>
      </c>
      <c r="C13" s="15" t="s">
        <v>24</v>
      </c>
      <c r="D13" s="55" t="s">
        <v>158</v>
      </c>
      <c r="E13" s="55" t="s">
        <v>160</v>
      </c>
      <c r="F13" s="55" t="s">
        <v>159</v>
      </c>
      <c r="G13" s="15" t="s">
        <v>25</v>
      </c>
      <c r="H13" s="15" t="s">
        <v>26</v>
      </c>
      <c r="I13" s="15" t="s">
        <v>131</v>
      </c>
      <c r="J13" s="15" t="s">
        <v>32</v>
      </c>
    </row>
    <row r="14" spans="1:13" ht="27.75" customHeight="1">
      <c r="A14" s="158" t="s">
        <v>496</v>
      </c>
      <c r="B14" s="26" t="s">
        <v>696</v>
      </c>
      <c r="C14" s="159" t="s">
        <v>647</v>
      </c>
      <c r="D14" s="132">
        <v>7.6470000000000002</v>
      </c>
      <c r="E14" s="133">
        <v>0.65</v>
      </c>
      <c r="F14" s="134">
        <v>0.10299999999999999</v>
      </c>
      <c r="G14" s="160">
        <v>3.23</v>
      </c>
      <c r="H14" s="161"/>
      <c r="I14" s="163"/>
      <c r="J14" s="42"/>
    </row>
    <row r="15" spans="1:13" ht="27.75" customHeight="1">
      <c r="A15" s="158" t="s">
        <v>497</v>
      </c>
      <c r="B15" s="26" t="s">
        <v>697</v>
      </c>
      <c r="C15" s="159" t="s">
        <v>415</v>
      </c>
      <c r="D15" s="132">
        <v>7.6470000000000002</v>
      </c>
      <c r="E15" s="133">
        <v>0.65</v>
      </c>
      <c r="F15" s="134">
        <v>0.10299999999999999</v>
      </c>
      <c r="G15" s="161"/>
      <c r="H15" s="161"/>
      <c r="I15" s="163"/>
      <c r="J15" s="42"/>
    </row>
    <row r="16" spans="1:13" ht="27.75" customHeight="1">
      <c r="A16" s="158" t="s">
        <v>498</v>
      </c>
      <c r="B16" s="26" t="s">
        <v>698</v>
      </c>
      <c r="C16" s="159" t="s">
        <v>646</v>
      </c>
      <c r="D16" s="132">
        <v>5.8280000000000003</v>
      </c>
      <c r="E16" s="133">
        <v>0.495</v>
      </c>
      <c r="F16" s="134">
        <v>7.9000000000000001E-2</v>
      </c>
      <c r="G16" s="160">
        <v>3.19</v>
      </c>
      <c r="H16" s="161"/>
      <c r="I16" s="163"/>
      <c r="J16" s="42"/>
    </row>
    <row r="17" spans="1:10" ht="27.75" customHeight="1">
      <c r="A17" s="158" t="s">
        <v>499</v>
      </c>
      <c r="B17" s="26" t="s">
        <v>699</v>
      </c>
      <c r="C17" s="159" t="s">
        <v>646</v>
      </c>
      <c r="D17" s="132">
        <v>5.8280000000000003</v>
      </c>
      <c r="E17" s="133">
        <v>0.495</v>
      </c>
      <c r="F17" s="134">
        <v>7.9000000000000001E-2</v>
      </c>
      <c r="G17" s="160">
        <v>3.24</v>
      </c>
      <c r="H17" s="161"/>
      <c r="I17" s="163"/>
      <c r="J17" s="42"/>
    </row>
    <row r="18" spans="1:10" ht="27.75" customHeight="1">
      <c r="A18" s="158" t="s">
        <v>500</v>
      </c>
      <c r="B18" s="26" t="s">
        <v>700</v>
      </c>
      <c r="C18" s="159" t="s">
        <v>646</v>
      </c>
      <c r="D18" s="132">
        <v>5.8280000000000003</v>
      </c>
      <c r="E18" s="133">
        <v>0.495</v>
      </c>
      <c r="F18" s="134">
        <v>7.9000000000000001E-2</v>
      </c>
      <c r="G18" s="160">
        <v>3.46</v>
      </c>
      <c r="H18" s="161"/>
      <c r="I18" s="163"/>
      <c r="J18" s="42"/>
    </row>
    <row r="19" spans="1:10" ht="27.75" customHeight="1">
      <c r="A19" s="158" t="s">
        <v>501</v>
      </c>
      <c r="B19" s="26" t="s">
        <v>701</v>
      </c>
      <c r="C19" s="159" t="s">
        <v>646</v>
      </c>
      <c r="D19" s="132">
        <v>5.8280000000000003</v>
      </c>
      <c r="E19" s="133">
        <v>0.495</v>
      </c>
      <c r="F19" s="134">
        <v>7.9000000000000001E-2</v>
      </c>
      <c r="G19" s="160">
        <v>3.94</v>
      </c>
      <c r="H19" s="161"/>
      <c r="I19" s="163"/>
      <c r="J19" s="42"/>
    </row>
    <row r="20" spans="1:10" ht="27.75" customHeight="1">
      <c r="A20" s="158" t="s">
        <v>502</v>
      </c>
      <c r="B20" s="26" t="s">
        <v>702</v>
      </c>
      <c r="C20" s="159" t="s">
        <v>646</v>
      </c>
      <c r="D20" s="132">
        <v>5.8280000000000003</v>
      </c>
      <c r="E20" s="133">
        <v>0.495</v>
      </c>
      <c r="F20" s="134">
        <v>7.9000000000000001E-2</v>
      </c>
      <c r="G20" s="160">
        <v>5.72</v>
      </c>
      <c r="H20" s="161"/>
      <c r="I20" s="163"/>
      <c r="J20" s="42"/>
    </row>
    <row r="21" spans="1:10" ht="27.75" customHeight="1">
      <c r="A21" s="158" t="s">
        <v>419</v>
      </c>
      <c r="B21" s="26" t="s">
        <v>703</v>
      </c>
      <c r="C21" s="159" t="s">
        <v>416</v>
      </c>
      <c r="D21" s="132">
        <v>5.8280000000000003</v>
      </c>
      <c r="E21" s="133">
        <v>0.495</v>
      </c>
      <c r="F21" s="134">
        <v>7.9000000000000001E-2</v>
      </c>
      <c r="G21" s="161"/>
      <c r="H21" s="161"/>
      <c r="I21" s="163"/>
      <c r="J21" s="42"/>
    </row>
    <row r="22" spans="1:10" ht="27.75" customHeight="1">
      <c r="A22" s="158" t="s">
        <v>503</v>
      </c>
      <c r="B22" s="26" t="s">
        <v>704</v>
      </c>
      <c r="C22" s="159">
        <v>0</v>
      </c>
      <c r="D22" s="132">
        <v>4.734</v>
      </c>
      <c r="E22" s="133">
        <v>0.40300000000000002</v>
      </c>
      <c r="F22" s="134">
        <v>5.1999999999999998E-2</v>
      </c>
      <c r="G22" s="160">
        <v>8.94</v>
      </c>
      <c r="H22" s="160">
        <v>3.25</v>
      </c>
      <c r="I22" s="164">
        <v>4.9400000000000004</v>
      </c>
      <c r="J22" s="41">
        <v>0.35</v>
      </c>
    </row>
    <row r="23" spans="1:10" ht="27.75" customHeight="1">
      <c r="A23" s="158" t="s">
        <v>504</v>
      </c>
      <c r="B23" s="26" t="s">
        <v>705</v>
      </c>
      <c r="C23" s="159">
        <v>0</v>
      </c>
      <c r="D23" s="132">
        <v>4.734</v>
      </c>
      <c r="E23" s="133">
        <v>0.40300000000000002</v>
      </c>
      <c r="F23" s="134">
        <v>5.1999999999999998E-2</v>
      </c>
      <c r="G23" s="160">
        <v>13.33</v>
      </c>
      <c r="H23" s="160">
        <v>3.25</v>
      </c>
      <c r="I23" s="164">
        <v>4.9400000000000004</v>
      </c>
      <c r="J23" s="41">
        <v>0.35</v>
      </c>
    </row>
    <row r="24" spans="1:10" ht="27.75" customHeight="1">
      <c r="A24" s="158" t="s">
        <v>505</v>
      </c>
      <c r="B24" s="26" t="s">
        <v>706</v>
      </c>
      <c r="C24" s="159">
        <v>0</v>
      </c>
      <c r="D24" s="132">
        <v>4.734</v>
      </c>
      <c r="E24" s="133">
        <v>0.40300000000000002</v>
      </c>
      <c r="F24" s="134">
        <v>5.1999999999999998E-2</v>
      </c>
      <c r="G24" s="160">
        <v>15.42</v>
      </c>
      <c r="H24" s="160">
        <v>3.25</v>
      </c>
      <c r="I24" s="164">
        <v>4.9400000000000004</v>
      </c>
      <c r="J24" s="41">
        <v>0.35</v>
      </c>
    </row>
    <row r="25" spans="1:10" ht="27.75" customHeight="1">
      <c r="A25" s="158" t="s">
        <v>506</v>
      </c>
      <c r="B25" s="26" t="s">
        <v>707</v>
      </c>
      <c r="C25" s="159">
        <v>0</v>
      </c>
      <c r="D25" s="132">
        <v>4.734</v>
      </c>
      <c r="E25" s="133">
        <v>0.40300000000000002</v>
      </c>
      <c r="F25" s="134">
        <v>5.1999999999999998E-2</v>
      </c>
      <c r="G25" s="160">
        <v>20.41</v>
      </c>
      <c r="H25" s="160">
        <v>3.25</v>
      </c>
      <c r="I25" s="164">
        <v>4.9400000000000004</v>
      </c>
      <c r="J25" s="41">
        <v>0.35</v>
      </c>
    </row>
    <row r="26" spans="1:10" ht="27.75" customHeight="1">
      <c r="A26" s="158" t="s">
        <v>507</v>
      </c>
      <c r="B26" s="26" t="s">
        <v>708</v>
      </c>
      <c r="C26" s="159">
        <v>0</v>
      </c>
      <c r="D26" s="132">
        <v>4.734</v>
      </c>
      <c r="E26" s="133">
        <v>0.40300000000000002</v>
      </c>
      <c r="F26" s="134">
        <v>5.1999999999999998E-2</v>
      </c>
      <c r="G26" s="160">
        <v>39.4</v>
      </c>
      <c r="H26" s="160">
        <v>3.25</v>
      </c>
      <c r="I26" s="164">
        <v>4.9400000000000004</v>
      </c>
      <c r="J26" s="41">
        <v>0.35</v>
      </c>
    </row>
    <row r="27" spans="1:10" ht="27.75" customHeight="1">
      <c r="A27" s="158" t="s">
        <v>420</v>
      </c>
      <c r="B27" s="26" t="s">
        <v>709</v>
      </c>
      <c r="C27" s="165" t="s">
        <v>417</v>
      </c>
      <c r="D27" s="135">
        <v>26.312000000000001</v>
      </c>
      <c r="E27" s="136">
        <v>1.883</v>
      </c>
      <c r="F27" s="134">
        <v>0.77700000000000002</v>
      </c>
      <c r="G27" s="161"/>
      <c r="H27" s="161"/>
      <c r="I27" s="163"/>
      <c r="J27" s="42"/>
    </row>
    <row r="28" spans="1:10" ht="27.75" customHeight="1">
      <c r="A28" s="158" t="s">
        <v>421</v>
      </c>
      <c r="B28" s="26" t="s">
        <v>710</v>
      </c>
      <c r="C28" s="165">
        <v>0</v>
      </c>
      <c r="D28" s="132">
        <v>-6.4749999999999996</v>
      </c>
      <c r="E28" s="133">
        <v>-0.55000000000000004</v>
      </c>
      <c r="F28" s="134">
        <v>-8.7999999999999995E-2</v>
      </c>
      <c r="G28" s="160">
        <v>0</v>
      </c>
      <c r="H28" s="161"/>
      <c r="I28" s="163"/>
      <c r="J28" s="42"/>
    </row>
    <row r="29" spans="1:10" ht="27.75" customHeight="1">
      <c r="A29" s="158" t="s">
        <v>422</v>
      </c>
      <c r="B29" s="26" t="s">
        <v>711</v>
      </c>
      <c r="C29" s="165">
        <v>0</v>
      </c>
      <c r="D29" s="132">
        <v>-6.4749999999999996</v>
      </c>
      <c r="E29" s="133">
        <v>-0.55000000000000004</v>
      </c>
      <c r="F29" s="134">
        <v>-8.7999999999999995E-2</v>
      </c>
      <c r="G29" s="160">
        <v>0</v>
      </c>
      <c r="H29" s="161"/>
      <c r="I29" s="163"/>
      <c r="J29" s="41">
        <v>0.40300000000000002</v>
      </c>
    </row>
    <row r="30" spans="1:10" ht="27.75" customHeight="1">
      <c r="A30" s="162" t="s">
        <v>508</v>
      </c>
      <c r="B30" s="26" t="s">
        <v>712</v>
      </c>
      <c r="C30" s="165" t="s">
        <v>647</v>
      </c>
      <c r="D30" s="132">
        <v>5.92</v>
      </c>
      <c r="E30" s="133">
        <v>0.503</v>
      </c>
      <c r="F30" s="134">
        <v>0.08</v>
      </c>
      <c r="G30" s="160">
        <v>2.64</v>
      </c>
      <c r="H30" s="161"/>
      <c r="I30" s="163"/>
      <c r="J30" s="42"/>
    </row>
    <row r="31" spans="1:10" ht="27.75" customHeight="1">
      <c r="A31" s="162" t="s">
        <v>509</v>
      </c>
      <c r="B31" s="26" t="s">
        <v>713</v>
      </c>
      <c r="C31" s="165" t="s">
        <v>415</v>
      </c>
      <c r="D31" s="132">
        <v>5.92</v>
      </c>
      <c r="E31" s="133">
        <v>0.503</v>
      </c>
      <c r="F31" s="134">
        <v>0.08</v>
      </c>
      <c r="G31" s="161"/>
      <c r="H31" s="161"/>
      <c r="I31" s="163"/>
      <c r="J31" s="42"/>
    </row>
    <row r="32" spans="1:10" ht="27.75" customHeight="1">
      <c r="A32" s="162" t="s">
        <v>510</v>
      </c>
      <c r="B32" s="26" t="s">
        <v>714</v>
      </c>
      <c r="C32" s="165" t="s">
        <v>646</v>
      </c>
      <c r="D32" s="132">
        <v>4.5110000000000001</v>
      </c>
      <c r="E32" s="133">
        <v>0.38300000000000001</v>
      </c>
      <c r="F32" s="134">
        <v>6.0999999999999999E-2</v>
      </c>
      <c r="G32" s="160">
        <v>2.56</v>
      </c>
      <c r="H32" s="161"/>
      <c r="I32" s="163"/>
      <c r="J32" s="42"/>
    </row>
    <row r="33" spans="1:10" ht="27.75" customHeight="1">
      <c r="A33" s="162" t="s">
        <v>511</v>
      </c>
      <c r="B33" s="26" t="s">
        <v>715</v>
      </c>
      <c r="C33" s="165" t="s">
        <v>646</v>
      </c>
      <c r="D33" s="132">
        <v>4.5110000000000001</v>
      </c>
      <c r="E33" s="133">
        <v>0.38300000000000001</v>
      </c>
      <c r="F33" s="134">
        <v>6.0999999999999999E-2</v>
      </c>
      <c r="G33" s="160">
        <v>2.61</v>
      </c>
      <c r="H33" s="161"/>
      <c r="I33" s="163"/>
      <c r="J33" s="42"/>
    </row>
    <row r="34" spans="1:10" ht="27.75" customHeight="1">
      <c r="A34" s="162" t="s">
        <v>512</v>
      </c>
      <c r="B34" s="26" t="s">
        <v>716</v>
      </c>
      <c r="C34" s="165" t="s">
        <v>646</v>
      </c>
      <c r="D34" s="132">
        <v>4.5110000000000001</v>
      </c>
      <c r="E34" s="133">
        <v>0.38300000000000001</v>
      </c>
      <c r="F34" s="134">
        <v>6.0999999999999999E-2</v>
      </c>
      <c r="G34" s="160">
        <v>2.78</v>
      </c>
      <c r="H34" s="161"/>
      <c r="I34" s="163"/>
      <c r="J34" s="42"/>
    </row>
    <row r="35" spans="1:10" ht="27.75" customHeight="1">
      <c r="A35" s="162" t="s">
        <v>513</v>
      </c>
      <c r="B35" s="26" t="s">
        <v>717</v>
      </c>
      <c r="C35" s="165" t="s">
        <v>646</v>
      </c>
      <c r="D35" s="132">
        <v>4.5110000000000001</v>
      </c>
      <c r="E35" s="133">
        <v>0.38300000000000001</v>
      </c>
      <c r="F35" s="134">
        <v>6.0999999999999999E-2</v>
      </c>
      <c r="G35" s="160">
        <v>3.15</v>
      </c>
      <c r="H35" s="161"/>
      <c r="I35" s="163"/>
      <c r="J35" s="42"/>
    </row>
    <row r="36" spans="1:10" ht="27.75" customHeight="1">
      <c r="A36" s="162" t="s">
        <v>514</v>
      </c>
      <c r="B36" s="26" t="s">
        <v>718</v>
      </c>
      <c r="C36" s="165" t="s">
        <v>646</v>
      </c>
      <c r="D36" s="132">
        <v>4.5110000000000001</v>
      </c>
      <c r="E36" s="133">
        <v>0.38300000000000001</v>
      </c>
      <c r="F36" s="134">
        <v>6.0999999999999999E-2</v>
      </c>
      <c r="G36" s="160">
        <v>4.5199999999999996</v>
      </c>
      <c r="H36" s="161"/>
      <c r="I36" s="163"/>
      <c r="J36" s="42"/>
    </row>
    <row r="37" spans="1:10" ht="27.75" customHeight="1">
      <c r="A37" s="162" t="s">
        <v>423</v>
      </c>
      <c r="B37" s="26" t="s">
        <v>719</v>
      </c>
      <c r="C37" s="165" t="s">
        <v>416</v>
      </c>
      <c r="D37" s="132">
        <v>4.5110000000000001</v>
      </c>
      <c r="E37" s="133">
        <v>0.38300000000000001</v>
      </c>
      <c r="F37" s="134">
        <v>6.0999999999999999E-2</v>
      </c>
      <c r="G37" s="161"/>
      <c r="H37" s="161"/>
      <c r="I37" s="163"/>
      <c r="J37" s="42"/>
    </row>
    <row r="38" spans="1:10" ht="27.75" customHeight="1">
      <c r="A38" s="162" t="s">
        <v>515</v>
      </c>
      <c r="B38" s="26" t="s">
        <v>720</v>
      </c>
      <c r="C38" s="165">
        <v>0</v>
      </c>
      <c r="D38" s="132">
        <v>3.665</v>
      </c>
      <c r="E38" s="133">
        <v>0.312</v>
      </c>
      <c r="F38" s="134">
        <v>0.04</v>
      </c>
      <c r="G38" s="160">
        <v>7.02</v>
      </c>
      <c r="H38" s="160">
        <v>2.52</v>
      </c>
      <c r="I38" s="164">
        <v>3.83</v>
      </c>
      <c r="J38" s="41">
        <v>0.27100000000000002</v>
      </c>
    </row>
    <row r="39" spans="1:10" ht="27.75" customHeight="1">
      <c r="A39" s="162" t="s">
        <v>516</v>
      </c>
      <c r="B39" s="26" t="s">
        <v>721</v>
      </c>
      <c r="C39" s="165">
        <v>0</v>
      </c>
      <c r="D39" s="132">
        <v>3.665</v>
      </c>
      <c r="E39" s="133">
        <v>0.312</v>
      </c>
      <c r="F39" s="134">
        <v>0.04</v>
      </c>
      <c r="G39" s="160">
        <v>10.42</v>
      </c>
      <c r="H39" s="160">
        <v>2.52</v>
      </c>
      <c r="I39" s="164">
        <v>3.83</v>
      </c>
      <c r="J39" s="41">
        <v>0.27100000000000002</v>
      </c>
    </row>
    <row r="40" spans="1:10" ht="27.75" customHeight="1">
      <c r="A40" s="162" t="s">
        <v>517</v>
      </c>
      <c r="B40" s="26" t="s">
        <v>722</v>
      </c>
      <c r="C40" s="165">
        <v>0</v>
      </c>
      <c r="D40" s="132">
        <v>3.665</v>
      </c>
      <c r="E40" s="133">
        <v>0.312</v>
      </c>
      <c r="F40" s="134">
        <v>0.04</v>
      </c>
      <c r="G40" s="160">
        <v>12.03</v>
      </c>
      <c r="H40" s="160">
        <v>2.52</v>
      </c>
      <c r="I40" s="164">
        <v>3.83</v>
      </c>
      <c r="J40" s="41">
        <v>0.27100000000000002</v>
      </c>
    </row>
    <row r="41" spans="1:10" ht="27.75" customHeight="1">
      <c r="A41" s="162" t="s">
        <v>518</v>
      </c>
      <c r="B41" s="26" t="s">
        <v>723</v>
      </c>
      <c r="C41" s="165">
        <v>0</v>
      </c>
      <c r="D41" s="132">
        <v>3.665</v>
      </c>
      <c r="E41" s="133">
        <v>0.312</v>
      </c>
      <c r="F41" s="134">
        <v>0.04</v>
      </c>
      <c r="G41" s="160">
        <v>15.9</v>
      </c>
      <c r="H41" s="160">
        <v>2.52</v>
      </c>
      <c r="I41" s="164">
        <v>3.83</v>
      </c>
      <c r="J41" s="41">
        <v>0.27100000000000002</v>
      </c>
    </row>
    <row r="42" spans="1:10" ht="27.75" customHeight="1">
      <c r="A42" s="162" t="s">
        <v>519</v>
      </c>
      <c r="B42" s="26" t="s">
        <v>724</v>
      </c>
      <c r="C42" s="165">
        <v>0</v>
      </c>
      <c r="D42" s="132">
        <v>3.665</v>
      </c>
      <c r="E42" s="133">
        <v>0.312</v>
      </c>
      <c r="F42" s="134">
        <v>0.04</v>
      </c>
      <c r="G42" s="160">
        <v>30.6</v>
      </c>
      <c r="H42" s="160">
        <v>2.52</v>
      </c>
      <c r="I42" s="164">
        <v>3.83</v>
      </c>
      <c r="J42" s="41">
        <v>0.27100000000000002</v>
      </c>
    </row>
    <row r="43" spans="1:10" ht="27.75" customHeight="1">
      <c r="A43" s="162" t="s">
        <v>520</v>
      </c>
      <c r="B43" s="26" t="s">
        <v>725</v>
      </c>
      <c r="C43" s="165">
        <v>0</v>
      </c>
      <c r="D43" s="132">
        <v>3.4390000000000001</v>
      </c>
      <c r="E43" s="133">
        <v>0.29499999999999998</v>
      </c>
      <c r="F43" s="134">
        <v>1.4999999999999999E-2</v>
      </c>
      <c r="G43" s="160">
        <v>8.26</v>
      </c>
      <c r="H43" s="160">
        <v>5.99</v>
      </c>
      <c r="I43" s="164">
        <v>6.78</v>
      </c>
      <c r="J43" s="41">
        <v>0.24199999999999999</v>
      </c>
    </row>
    <row r="44" spans="1:10" ht="27.75" customHeight="1">
      <c r="A44" s="162" t="s">
        <v>521</v>
      </c>
      <c r="B44" s="26" t="s">
        <v>726</v>
      </c>
      <c r="C44" s="165">
        <v>0</v>
      </c>
      <c r="D44" s="132">
        <v>3.4390000000000001</v>
      </c>
      <c r="E44" s="133">
        <v>0.29499999999999998</v>
      </c>
      <c r="F44" s="134">
        <v>1.4999999999999999E-2</v>
      </c>
      <c r="G44" s="160">
        <v>13.07</v>
      </c>
      <c r="H44" s="160">
        <v>5.99</v>
      </c>
      <c r="I44" s="164">
        <v>6.78</v>
      </c>
      <c r="J44" s="41">
        <v>0.24199999999999999</v>
      </c>
    </row>
    <row r="45" spans="1:10" ht="27.75" customHeight="1">
      <c r="A45" s="162" t="s">
        <v>522</v>
      </c>
      <c r="B45" s="26" t="s">
        <v>727</v>
      </c>
      <c r="C45" s="165">
        <v>0</v>
      </c>
      <c r="D45" s="132">
        <v>3.4390000000000001</v>
      </c>
      <c r="E45" s="133">
        <v>0.29499999999999998</v>
      </c>
      <c r="F45" s="134">
        <v>1.4999999999999999E-2</v>
      </c>
      <c r="G45" s="160">
        <v>15.36</v>
      </c>
      <c r="H45" s="160">
        <v>5.99</v>
      </c>
      <c r="I45" s="164">
        <v>6.78</v>
      </c>
      <c r="J45" s="41">
        <v>0.24199999999999999</v>
      </c>
    </row>
    <row r="46" spans="1:10" ht="27.75" customHeight="1">
      <c r="A46" s="162" t="s">
        <v>523</v>
      </c>
      <c r="B46" s="26" t="s">
        <v>728</v>
      </c>
      <c r="C46" s="165">
        <v>0</v>
      </c>
      <c r="D46" s="132">
        <v>3.4390000000000001</v>
      </c>
      <c r="E46" s="133">
        <v>0.29499999999999998</v>
      </c>
      <c r="F46" s="134">
        <v>1.4999999999999999E-2</v>
      </c>
      <c r="G46" s="160">
        <v>20.84</v>
      </c>
      <c r="H46" s="160">
        <v>5.99</v>
      </c>
      <c r="I46" s="164">
        <v>6.78</v>
      </c>
      <c r="J46" s="41">
        <v>0.24199999999999999</v>
      </c>
    </row>
    <row r="47" spans="1:10" ht="27.75" customHeight="1">
      <c r="A47" s="162" t="s">
        <v>524</v>
      </c>
      <c r="B47" s="26" t="s">
        <v>729</v>
      </c>
      <c r="C47" s="165">
        <v>0</v>
      </c>
      <c r="D47" s="132">
        <v>3.4390000000000001</v>
      </c>
      <c r="E47" s="133">
        <v>0.29499999999999998</v>
      </c>
      <c r="F47" s="134">
        <v>1.4999999999999999E-2</v>
      </c>
      <c r="G47" s="160">
        <v>41.67</v>
      </c>
      <c r="H47" s="160">
        <v>5.99</v>
      </c>
      <c r="I47" s="164">
        <v>6.78</v>
      </c>
      <c r="J47" s="41">
        <v>0.24199999999999999</v>
      </c>
    </row>
    <row r="48" spans="1:10" ht="27.75" customHeight="1">
      <c r="A48" s="162" t="s">
        <v>525</v>
      </c>
      <c r="B48" s="26" t="s">
        <v>730</v>
      </c>
      <c r="C48" s="165">
        <v>0</v>
      </c>
      <c r="D48" s="132">
        <v>2.8929999999999998</v>
      </c>
      <c r="E48" s="133">
        <v>0.247</v>
      </c>
      <c r="F48" s="134">
        <v>1.0999999999999999E-2</v>
      </c>
      <c r="G48" s="160">
        <v>103.51</v>
      </c>
      <c r="H48" s="160">
        <v>6.86</v>
      </c>
      <c r="I48" s="164">
        <v>7.66</v>
      </c>
      <c r="J48" s="41">
        <v>0.20499999999999999</v>
      </c>
    </row>
    <row r="49" spans="1:10" ht="27.75" customHeight="1">
      <c r="A49" s="162" t="s">
        <v>526</v>
      </c>
      <c r="B49" s="26" t="s">
        <v>731</v>
      </c>
      <c r="C49" s="165">
        <v>0</v>
      </c>
      <c r="D49" s="132">
        <v>2.8929999999999998</v>
      </c>
      <c r="E49" s="133">
        <v>0.247</v>
      </c>
      <c r="F49" s="134">
        <v>1.0999999999999999E-2</v>
      </c>
      <c r="G49" s="160">
        <v>134.62</v>
      </c>
      <c r="H49" s="160">
        <v>6.86</v>
      </c>
      <c r="I49" s="164">
        <v>7.66</v>
      </c>
      <c r="J49" s="41">
        <v>0.20499999999999999</v>
      </c>
    </row>
    <row r="50" spans="1:10" ht="27.75" customHeight="1">
      <c r="A50" s="162" t="s">
        <v>527</v>
      </c>
      <c r="B50" s="26" t="s">
        <v>732</v>
      </c>
      <c r="C50" s="165">
        <v>0</v>
      </c>
      <c r="D50" s="132">
        <v>2.8929999999999998</v>
      </c>
      <c r="E50" s="133">
        <v>0.247</v>
      </c>
      <c r="F50" s="134">
        <v>1.0999999999999999E-2</v>
      </c>
      <c r="G50" s="160">
        <v>182.68</v>
      </c>
      <c r="H50" s="160">
        <v>6.86</v>
      </c>
      <c r="I50" s="164">
        <v>7.66</v>
      </c>
      <c r="J50" s="41">
        <v>0.20499999999999999</v>
      </c>
    </row>
    <row r="51" spans="1:10" ht="27.75" customHeight="1">
      <c r="A51" s="162" t="s">
        <v>528</v>
      </c>
      <c r="B51" s="26" t="s">
        <v>733</v>
      </c>
      <c r="C51" s="165">
        <v>0</v>
      </c>
      <c r="D51" s="132">
        <v>2.8929999999999998</v>
      </c>
      <c r="E51" s="133">
        <v>0.247</v>
      </c>
      <c r="F51" s="134">
        <v>1.0999999999999999E-2</v>
      </c>
      <c r="G51" s="160">
        <v>233.5</v>
      </c>
      <c r="H51" s="160">
        <v>6.86</v>
      </c>
      <c r="I51" s="164">
        <v>7.66</v>
      </c>
      <c r="J51" s="41">
        <v>0.20499999999999999</v>
      </c>
    </row>
    <row r="52" spans="1:10" ht="27.75" customHeight="1">
      <c r="A52" s="162" t="s">
        <v>529</v>
      </c>
      <c r="B52" s="26" t="s">
        <v>734</v>
      </c>
      <c r="C52" s="165">
        <v>0</v>
      </c>
      <c r="D52" s="132">
        <v>2.8929999999999998</v>
      </c>
      <c r="E52" s="133">
        <v>0.247</v>
      </c>
      <c r="F52" s="134">
        <v>1.0999999999999999E-2</v>
      </c>
      <c r="G52" s="160">
        <v>456.99</v>
      </c>
      <c r="H52" s="160">
        <v>6.86</v>
      </c>
      <c r="I52" s="164">
        <v>7.66</v>
      </c>
      <c r="J52" s="41">
        <v>0.20499999999999999</v>
      </c>
    </row>
    <row r="53" spans="1:10" ht="27.75" customHeight="1">
      <c r="A53" s="162" t="s">
        <v>424</v>
      </c>
      <c r="B53" s="26" t="s">
        <v>735</v>
      </c>
      <c r="C53" s="165" t="s">
        <v>417</v>
      </c>
      <c r="D53" s="135">
        <v>20.37</v>
      </c>
      <c r="E53" s="136">
        <v>1.458</v>
      </c>
      <c r="F53" s="134">
        <v>0.60199999999999998</v>
      </c>
      <c r="G53" s="161"/>
      <c r="H53" s="161"/>
      <c r="I53" s="163"/>
      <c r="J53" s="42"/>
    </row>
    <row r="54" spans="1:10" ht="27.75" customHeight="1">
      <c r="A54" s="162" t="s">
        <v>425</v>
      </c>
      <c r="B54" s="26" t="s">
        <v>736</v>
      </c>
      <c r="C54" s="165">
        <v>0</v>
      </c>
      <c r="D54" s="132">
        <v>-6.4749999999999996</v>
      </c>
      <c r="E54" s="133">
        <v>-0.55000000000000004</v>
      </c>
      <c r="F54" s="134">
        <v>-8.7999999999999995E-2</v>
      </c>
      <c r="G54" s="160">
        <v>0</v>
      </c>
      <c r="H54" s="161"/>
      <c r="I54" s="163"/>
      <c r="J54" s="42"/>
    </row>
    <row r="55" spans="1:10" ht="27.75" customHeight="1">
      <c r="A55" s="162" t="s">
        <v>426</v>
      </c>
      <c r="B55" s="26" t="s">
        <v>737</v>
      </c>
      <c r="C55" s="165">
        <v>0</v>
      </c>
      <c r="D55" s="132">
        <v>-5.6349999999999998</v>
      </c>
      <c r="E55" s="133">
        <v>-0.48</v>
      </c>
      <c r="F55" s="134">
        <v>-6.8000000000000005E-2</v>
      </c>
      <c r="G55" s="160">
        <v>0</v>
      </c>
      <c r="H55" s="161"/>
      <c r="I55" s="163"/>
      <c r="J55" s="42"/>
    </row>
    <row r="56" spans="1:10" ht="27.75" customHeight="1">
      <c r="A56" s="162" t="s">
        <v>427</v>
      </c>
      <c r="B56" s="26" t="s">
        <v>738</v>
      </c>
      <c r="C56" s="165">
        <v>0</v>
      </c>
      <c r="D56" s="132">
        <v>-6.4749999999999996</v>
      </c>
      <c r="E56" s="133">
        <v>-0.55000000000000004</v>
      </c>
      <c r="F56" s="134">
        <v>-8.7999999999999995E-2</v>
      </c>
      <c r="G56" s="160">
        <v>0</v>
      </c>
      <c r="H56" s="161"/>
      <c r="I56" s="163"/>
      <c r="J56" s="41">
        <v>0.40300000000000002</v>
      </c>
    </row>
    <row r="57" spans="1:10" ht="27.75" customHeight="1">
      <c r="A57" s="162" t="s">
        <v>428</v>
      </c>
      <c r="B57" s="26" t="s">
        <v>739</v>
      </c>
      <c r="C57" s="165">
        <v>0</v>
      </c>
      <c r="D57" s="132">
        <v>-5.6349999999999998</v>
      </c>
      <c r="E57" s="133">
        <v>-0.48</v>
      </c>
      <c r="F57" s="134">
        <v>-6.8000000000000005E-2</v>
      </c>
      <c r="G57" s="160">
        <v>0</v>
      </c>
      <c r="H57" s="161"/>
      <c r="I57" s="163"/>
      <c r="J57" s="41">
        <v>0.35099999999999998</v>
      </c>
    </row>
    <row r="58" spans="1:10" ht="27.75" customHeight="1">
      <c r="A58" s="162" t="s">
        <v>429</v>
      </c>
      <c r="B58" s="26" t="s">
        <v>740</v>
      </c>
      <c r="C58" s="165">
        <v>0</v>
      </c>
      <c r="D58" s="132">
        <v>-3.7869999999999999</v>
      </c>
      <c r="E58" s="133">
        <v>-0.32500000000000001</v>
      </c>
      <c r="F58" s="134">
        <v>-1.7000000000000001E-2</v>
      </c>
      <c r="G58" s="160">
        <v>0</v>
      </c>
      <c r="H58" s="161"/>
      <c r="I58" s="163"/>
      <c r="J58" s="41">
        <v>0.308</v>
      </c>
    </row>
    <row r="59" spans="1:10" ht="27.75" customHeight="1">
      <c r="A59" s="158" t="s">
        <v>618</v>
      </c>
      <c r="B59" s="26" t="s">
        <v>741</v>
      </c>
      <c r="C59" s="165" t="s">
        <v>647</v>
      </c>
      <c r="D59" s="132">
        <v>5.258</v>
      </c>
      <c r="E59" s="133">
        <v>0.44700000000000001</v>
      </c>
      <c r="F59" s="134">
        <v>7.0999999999999994E-2</v>
      </c>
      <c r="G59" s="160">
        <v>2.42</v>
      </c>
      <c r="H59" s="161"/>
      <c r="I59" s="163"/>
      <c r="J59" s="42"/>
    </row>
    <row r="60" spans="1:10" ht="27.75" customHeight="1">
      <c r="A60" s="158" t="s">
        <v>619</v>
      </c>
      <c r="B60" s="26" t="s">
        <v>742</v>
      </c>
      <c r="C60" s="165" t="s">
        <v>415</v>
      </c>
      <c r="D60" s="132">
        <v>5.258</v>
      </c>
      <c r="E60" s="133">
        <v>0.44700000000000001</v>
      </c>
      <c r="F60" s="134">
        <v>7.0999999999999994E-2</v>
      </c>
      <c r="G60" s="161"/>
      <c r="H60" s="161"/>
      <c r="I60" s="163"/>
      <c r="J60" s="42"/>
    </row>
    <row r="61" spans="1:10" ht="27.75" customHeight="1">
      <c r="A61" s="158" t="s">
        <v>620</v>
      </c>
      <c r="B61" s="26" t="s">
        <v>743</v>
      </c>
      <c r="C61" s="165" t="s">
        <v>646</v>
      </c>
      <c r="D61" s="132">
        <v>4.0069999999999997</v>
      </c>
      <c r="E61" s="133">
        <v>0.34</v>
      </c>
      <c r="F61" s="134">
        <v>5.3999999999999999E-2</v>
      </c>
      <c r="G61" s="160">
        <v>2.33</v>
      </c>
      <c r="H61" s="161"/>
      <c r="I61" s="163"/>
      <c r="J61" s="42"/>
    </row>
    <row r="62" spans="1:10" ht="27.75" customHeight="1">
      <c r="A62" s="158" t="s">
        <v>621</v>
      </c>
      <c r="B62" s="26" t="s">
        <v>744</v>
      </c>
      <c r="C62" s="165" t="s">
        <v>646</v>
      </c>
      <c r="D62" s="132">
        <v>4.0069999999999997</v>
      </c>
      <c r="E62" s="133">
        <v>0.34</v>
      </c>
      <c r="F62" s="134">
        <v>5.3999999999999999E-2</v>
      </c>
      <c r="G62" s="160">
        <v>2.36</v>
      </c>
      <c r="H62" s="161"/>
      <c r="I62" s="163"/>
      <c r="J62" s="42"/>
    </row>
    <row r="63" spans="1:10" ht="27.75" customHeight="1">
      <c r="A63" s="158" t="s">
        <v>622</v>
      </c>
      <c r="B63" s="26" t="s">
        <v>745</v>
      </c>
      <c r="C63" s="165" t="s">
        <v>646</v>
      </c>
      <c r="D63" s="132">
        <v>4.0069999999999997</v>
      </c>
      <c r="E63" s="133">
        <v>0.34</v>
      </c>
      <c r="F63" s="134">
        <v>5.3999999999999999E-2</v>
      </c>
      <c r="G63" s="160">
        <v>2.52</v>
      </c>
      <c r="H63" s="161"/>
      <c r="I63" s="163"/>
      <c r="J63" s="42"/>
    </row>
    <row r="64" spans="1:10" ht="27.75" customHeight="1">
      <c r="A64" s="158" t="s">
        <v>623</v>
      </c>
      <c r="B64" s="26" t="s">
        <v>746</v>
      </c>
      <c r="C64" s="165" t="s">
        <v>646</v>
      </c>
      <c r="D64" s="132">
        <v>4.0069999999999997</v>
      </c>
      <c r="E64" s="133">
        <v>0.34</v>
      </c>
      <c r="F64" s="134">
        <v>5.3999999999999999E-2</v>
      </c>
      <c r="G64" s="160">
        <v>2.84</v>
      </c>
      <c r="H64" s="161"/>
      <c r="I64" s="163"/>
      <c r="J64" s="42"/>
    </row>
    <row r="65" spans="1:10" ht="27.75" customHeight="1">
      <c r="A65" s="158" t="s">
        <v>624</v>
      </c>
      <c r="B65" s="26" t="s">
        <v>747</v>
      </c>
      <c r="C65" s="165" t="s">
        <v>646</v>
      </c>
      <c r="D65" s="132">
        <v>4.0069999999999997</v>
      </c>
      <c r="E65" s="133">
        <v>0.34</v>
      </c>
      <c r="F65" s="134">
        <v>5.3999999999999999E-2</v>
      </c>
      <c r="G65" s="160">
        <v>4.0599999999999996</v>
      </c>
      <c r="H65" s="161"/>
      <c r="I65" s="163"/>
      <c r="J65" s="42"/>
    </row>
    <row r="66" spans="1:10" ht="27.75" customHeight="1">
      <c r="A66" s="158" t="s">
        <v>430</v>
      </c>
      <c r="B66" s="26" t="s">
        <v>748</v>
      </c>
      <c r="C66" s="165" t="s">
        <v>416</v>
      </c>
      <c r="D66" s="132">
        <v>4.0069999999999997</v>
      </c>
      <c r="E66" s="133">
        <v>0.34</v>
      </c>
      <c r="F66" s="134">
        <v>5.3999999999999999E-2</v>
      </c>
      <c r="G66" s="161"/>
      <c r="H66" s="161"/>
      <c r="I66" s="163"/>
      <c r="J66" s="42"/>
    </row>
    <row r="67" spans="1:10" ht="27.75" customHeight="1">
      <c r="A67" s="158" t="s">
        <v>625</v>
      </c>
      <c r="B67" s="26" t="s">
        <v>749</v>
      </c>
      <c r="C67" s="165">
        <v>0</v>
      </c>
      <c r="D67" s="132">
        <v>3.2549999999999999</v>
      </c>
      <c r="E67" s="133">
        <v>0.27700000000000002</v>
      </c>
      <c r="F67" s="134">
        <v>3.5999999999999997E-2</v>
      </c>
      <c r="G67" s="160">
        <v>6.28</v>
      </c>
      <c r="H67" s="160">
        <v>2.2400000000000002</v>
      </c>
      <c r="I67" s="164">
        <v>3.4</v>
      </c>
      <c r="J67" s="41">
        <v>0.24099999999999999</v>
      </c>
    </row>
    <row r="68" spans="1:10" ht="27.75" customHeight="1">
      <c r="A68" s="158" t="s">
        <v>626</v>
      </c>
      <c r="B68" s="26" t="s">
        <v>750</v>
      </c>
      <c r="C68" s="165">
        <v>0</v>
      </c>
      <c r="D68" s="132">
        <v>3.2549999999999999</v>
      </c>
      <c r="E68" s="133">
        <v>0.27700000000000002</v>
      </c>
      <c r="F68" s="134">
        <v>3.5999999999999997E-2</v>
      </c>
      <c r="G68" s="160">
        <v>9.3000000000000007</v>
      </c>
      <c r="H68" s="160">
        <v>2.2400000000000002</v>
      </c>
      <c r="I68" s="164">
        <v>3.4</v>
      </c>
      <c r="J68" s="41">
        <v>0.24099999999999999</v>
      </c>
    </row>
    <row r="69" spans="1:10" ht="27.75" customHeight="1">
      <c r="A69" s="158" t="s">
        <v>627</v>
      </c>
      <c r="B69" s="26" t="s">
        <v>751</v>
      </c>
      <c r="C69" s="165">
        <v>0</v>
      </c>
      <c r="D69" s="132">
        <v>3.2549999999999999</v>
      </c>
      <c r="E69" s="133">
        <v>0.27700000000000002</v>
      </c>
      <c r="F69" s="134">
        <v>3.5999999999999997E-2</v>
      </c>
      <c r="G69" s="160">
        <v>10.74</v>
      </c>
      <c r="H69" s="160">
        <v>2.2400000000000002</v>
      </c>
      <c r="I69" s="164">
        <v>3.4</v>
      </c>
      <c r="J69" s="41">
        <v>0.24099999999999999</v>
      </c>
    </row>
    <row r="70" spans="1:10" ht="27.75" customHeight="1">
      <c r="A70" s="158" t="s">
        <v>628</v>
      </c>
      <c r="B70" s="26" t="s">
        <v>752</v>
      </c>
      <c r="C70" s="165">
        <v>0</v>
      </c>
      <c r="D70" s="132">
        <v>3.2549999999999999</v>
      </c>
      <c r="E70" s="133">
        <v>0.27700000000000002</v>
      </c>
      <c r="F70" s="134">
        <v>3.5999999999999997E-2</v>
      </c>
      <c r="G70" s="160">
        <v>14.17</v>
      </c>
      <c r="H70" s="160">
        <v>2.2400000000000002</v>
      </c>
      <c r="I70" s="164">
        <v>3.4</v>
      </c>
      <c r="J70" s="41">
        <v>0.24099999999999999</v>
      </c>
    </row>
    <row r="71" spans="1:10" ht="27.75" customHeight="1">
      <c r="A71" s="158" t="s">
        <v>629</v>
      </c>
      <c r="B71" s="26" t="s">
        <v>753</v>
      </c>
      <c r="C71" s="165">
        <v>0</v>
      </c>
      <c r="D71" s="132">
        <v>3.2549999999999999</v>
      </c>
      <c r="E71" s="133">
        <v>0.27700000000000002</v>
      </c>
      <c r="F71" s="134">
        <v>3.5999999999999997E-2</v>
      </c>
      <c r="G71" s="160">
        <v>27.23</v>
      </c>
      <c r="H71" s="160">
        <v>2.2400000000000002</v>
      </c>
      <c r="I71" s="164">
        <v>3.4</v>
      </c>
      <c r="J71" s="41">
        <v>0.24099999999999999</v>
      </c>
    </row>
    <row r="72" spans="1:10" ht="27.75" customHeight="1">
      <c r="A72" s="158" t="s">
        <v>630</v>
      </c>
      <c r="B72" s="26" t="s">
        <v>754</v>
      </c>
      <c r="C72" s="165">
        <v>0</v>
      </c>
      <c r="D72" s="132">
        <v>3.0310000000000001</v>
      </c>
      <c r="E72" s="133">
        <v>0.26</v>
      </c>
      <c r="F72" s="134">
        <v>1.2999999999999999E-2</v>
      </c>
      <c r="G72" s="160">
        <v>7.33</v>
      </c>
      <c r="H72" s="160">
        <v>5.28</v>
      </c>
      <c r="I72" s="164">
        <v>5.98</v>
      </c>
      <c r="J72" s="41">
        <v>0.21299999999999999</v>
      </c>
    </row>
    <row r="73" spans="1:10" ht="27.75" customHeight="1">
      <c r="A73" s="158" t="s">
        <v>631</v>
      </c>
      <c r="B73" s="26" t="s">
        <v>755</v>
      </c>
      <c r="C73" s="165">
        <v>0</v>
      </c>
      <c r="D73" s="132">
        <v>3.0310000000000001</v>
      </c>
      <c r="E73" s="133">
        <v>0.26</v>
      </c>
      <c r="F73" s="134">
        <v>1.2999999999999999E-2</v>
      </c>
      <c r="G73" s="160">
        <v>11.57</v>
      </c>
      <c r="H73" s="160">
        <v>5.28</v>
      </c>
      <c r="I73" s="164">
        <v>5.98</v>
      </c>
      <c r="J73" s="41">
        <v>0.21299999999999999</v>
      </c>
    </row>
    <row r="74" spans="1:10" ht="27.75" customHeight="1">
      <c r="A74" s="158" t="s">
        <v>632</v>
      </c>
      <c r="B74" s="26" t="s">
        <v>756</v>
      </c>
      <c r="C74" s="165">
        <v>0</v>
      </c>
      <c r="D74" s="132">
        <v>3.0310000000000001</v>
      </c>
      <c r="E74" s="133">
        <v>0.26</v>
      </c>
      <c r="F74" s="134">
        <v>1.2999999999999999E-2</v>
      </c>
      <c r="G74" s="160">
        <v>13.59</v>
      </c>
      <c r="H74" s="160">
        <v>5.28</v>
      </c>
      <c r="I74" s="164">
        <v>5.98</v>
      </c>
      <c r="J74" s="41">
        <v>0.21299999999999999</v>
      </c>
    </row>
    <row r="75" spans="1:10" ht="27.75" customHeight="1">
      <c r="A75" s="158" t="s">
        <v>633</v>
      </c>
      <c r="B75" s="26" t="s">
        <v>757</v>
      </c>
      <c r="C75" s="165">
        <v>0</v>
      </c>
      <c r="D75" s="132">
        <v>3.0310000000000001</v>
      </c>
      <c r="E75" s="133">
        <v>0.26</v>
      </c>
      <c r="F75" s="134">
        <v>1.2999999999999999E-2</v>
      </c>
      <c r="G75" s="160">
        <v>18.420000000000002</v>
      </c>
      <c r="H75" s="160">
        <v>5.28</v>
      </c>
      <c r="I75" s="164">
        <v>5.98</v>
      </c>
      <c r="J75" s="41">
        <v>0.21299999999999999</v>
      </c>
    </row>
    <row r="76" spans="1:10" ht="27.75" customHeight="1">
      <c r="A76" s="158" t="s">
        <v>634</v>
      </c>
      <c r="B76" s="26" t="s">
        <v>758</v>
      </c>
      <c r="C76" s="165">
        <v>0</v>
      </c>
      <c r="D76" s="132">
        <v>3.0310000000000001</v>
      </c>
      <c r="E76" s="133">
        <v>0.26</v>
      </c>
      <c r="F76" s="134">
        <v>1.2999999999999999E-2</v>
      </c>
      <c r="G76" s="160">
        <v>36.78</v>
      </c>
      <c r="H76" s="160">
        <v>5.28</v>
      </c>
      <c r="I76" s="164">
        <v>5.98</v>
      </c>
      <c r="J76" s="41">
        <v>0.21299999999999999</v>
      </c>
    </row>
    <row r="77" spans="1:10" ht="27.75" customHeight="1">
      <c r="A77" s="158" t="s">
        <v>635</v>
      </c>
      <c r="B77" s="26" t="s">
        <v>759</v>
      </c>
      <c r="C77" s="165">
        <v>0</v>
      </c>
      <c r="D77" s="132">
        <v>2.54</v>
      </c>
      <c r="E77" s="133">
        <v>0.217</v>
      </c>
      <c r="F77" s="134">
        <v>0.01</v>
      </c>
      <c r="G77" s="160">
        <v>90.91</v>
      </c>
      <c r="H77" s="160">
        <v>6.02</v>
      </c>
      <c r="I77" s="164">
        <v>6.72</v>
      </c>
      <c r="J77" s="41">
        <v>0.18</v>
      </c>
    </row>
    <row r="78" spans="1:10" ht="27.75" customHeight="1">
      <c r="A78" s="158" t="s">
        <v>636</v>
      </c>
      <c r="B78" s="26" t="s">
        <v>760</v>
      </c>
      <c r="C78" s="165">
        <v>0</v>
      </c>
      <c r="D78" s="132">
        <v>2.54</v>
      </c>
      <c r="E78" s="133">
        <v>0.217</v>
      </c>
      <c r="F78" s="134">
        <v>0.01</v>
      </c>
      <c r="G78" s="160">
        <v>118.21</v>
      </c>
      <c r="H78" s="160">
        <v>6.02</v>
      </c>
      <c r="I78" s="164">
        <v>6.72</v>
      </c>
      <c r="J78" s="41">
        <v>0.18</v>
      </c>
    </row>
    <row r="79" spans="1:10" ht="27.75" customHeight="1">
      <c r="A79" s="158" t="s">
        <v>637</v>
      </c>
      <c r="B79" s="26" t="s">
        <v>761</v>
      </c>
      <c r="C79" s="165">
        <v>0</v>
      </c>
      <c r="D79" s="132">
        <v>2.54</v>
      </c>
      <c r="E79" s="133">
        <v>0.217</v>
      </c>
      <c r="F79" s="134">
        <v>0.01</v>
      </c>
      <c r="G79" s="160">
        <v>160.38999999999999</v>
      </c>
      <c r="H79" s="160">
        <v>6.02</v>
      </c>
      <c r="I79" s="164">
        <v>6.72</v>
      </c>
      <c r="J79" s="41">
        <v>0.18</v>
      </c>
    </row>
    <row r="80" spans="1:10" ht="27.75" customHeight="1">
      <c r="A80" s="158" t="s">
        <v>638</v>
      </c>
      <c r="B80" s="26" t="s">
        <v>762</v>
      </c>
      <c r="C80" s="165">
        <v>0</v>
      </c>
      <c r="D80" s="132">
        <v>2.54</v>
      </c>
      <c r="E80" s="133">
        <v>0.217</v>
      </c>
      <c r="F80" s="134">
        <v>0.01</v>
      </c>
      <c r="G80" s="160">
        <v>205</v>
      </c>
      <c r="H80" s="160">
        <v>6.02</v>
      </c>
      <c r="I80" s="164">
        <v>6.72</v>
      </c>
      <c r="J80" s="41">
        <v>0.18</v>
      </c>
    </row>
    <row r="81" spans="1:10" ht="27.75" customHeight="1">
      <c r="A81" s="158" t="s">
        <v>639</v>
      </c>
      <c r="B81" s="26" t="s">
        <v>763</v>
      </c>
      <c r="C81" s="165">
        <v>0</v>
      </c>
      <c r="D81" s="132">
        <v>2.54</v>
      </c>
      <c r="E81" s="133">
        <v>0.217</v>
      </c>
      <c r="F81" s="134">
        <v>0.01</v>
      </c>
      <c r="G81" s="160">
        <v>401.16</v>
      </c>
      <c r="H81" s="160">
        <v>6.02</v>
      </c>
      <c r="I81" s="164">
        <v>6.72</v>
      </c>
      <c r="J81" s="41">
        <v>0.18</v>
      </c>
    </row>
    <row r="82" spans="1:10" ht="27.75" customHeight="1">
      <c r="A82" s="158" t="s">
        <v>431</v>
      </c>
      <c r="B82" s="26" t="s">
        <v>764</v>
      </c>
      <c r="C82" s="165" t="s">
        <v>417</v>
      </c>
      <c r="D82" s="135">
        <v>18.093</v>
      </c>
      <c r="E82" s="136">
        <v>1.2949999999999999</v>
      </c>
      <c r="F82" s="134">
        <v>0.53400000000000003</v>
      </c>
      <c r="G82" s="161"/>
      <c r="H82" s="161"/>
      <c r="I82" s="163"/>
      <c r="J82" s="42"/>
    </row>
    <row r="83" spans="1:10" ht="27.75" customHeight="1">
      <c r="A83" s="158" t="s">
        <v>432</v>
      </c>
      <c r="B83" s="26" t="s">
        <v>765</v>
      </c>
      <c r="C83" s="165">
        <v>0</v>
      </c>
      <c r="D83" s="132">
        <v>-4.4770000000000003</v>
      </c>
      <c r="E83" s="133">
        <v>-0.38</v>
      </c>
      <c r="F83" s="134">
        <v>-6.0999999999999999E-2</v>
      </c>
      <c r="G83" s="160">
        <v>0</v>
      </c>
      <c r="H83" s="161"/>
      <c r="I83" s="163"/>
      <c r="J83" s="42"/>
    </row>
    <row r="84" spans="1:10" ht="27.75" customHeight="1">
      <c r="A84" s="158" t="s">
        <v>433</v>
      </c>
      <c r="B84" s="26" t="s">
        <v>766</v>
      </c>
      <c r="C84" s="165">
        <v>0</v>
      </c>
      <c r="D84" s="132">
        <v>-4.3129999999999997</v>
      </c>
      <c r="E84" s="133">
        <v>-0.36699999999999999</v>
      </c>
      <c r="F84" s="134">
        <v>-5.1999999999999998E-2</v>
      </c>
      <c r="G84" s="160">
        <v>0</v>
      </c>
      <c r="H84" s="161"/>
      <c r="I84" s="163"/>
      <c r="J84" s="42"/>
    </row>
    <row r="85" spans="1:10" ht="27.75" customHeight="1">
      <c r="A85" s="158" t="s">
        <v>434</v>
      </c>
      <c r="B85" s="26" t="s">
        <v>767</v>
      </c>
      <c r="C85" s="165">
        <v>0</v>
      </c>
      <c r="D85" s="132">
        <v>-4.4770000000000003</v>
      </c>
      <c r="E85" s="133">
        <v>-0.38</v>
      </c>
      <c r="F85" s="134">
        <v>-6.0999999999999999E-2</v>
      </c>
      <c r="G85" s="160">
        <v>0</v>
      </c>
      <c r="H85" s="161"/>
      <c r="I85" s="163"/>
      <c r="J85" s="41">
        <v>0.27900000000000003</v>
      </c>
    </row>
    <row r="86" spans="1:10" ht="27.75" customHeight="1">
      <c r="A86" s="158" t="s">
        <v>435</v>
      </c>
      <c r="B86" s="26" t="s">
        <v>768</v>
      </c>
      <c r="C86" s="165">
        <v>0</v>
      </c>
      <c r="D86" s="132">
        <v>-4.3129999999999997</v>
      </c>
      <c r="E86" s="133">
        <v>-0.36699999999999999</v>
      </c>
      <c r="F86" s="134">
        <v>-5.1999999999999998E-2</v>
      </c>
      <c r="G86" s="160">
        <v>0</v>
      </c>
      <c r="H86" s="161"/>
      <c r="I86" s="163"/>
      <c r="J86" s="41">
        <v>0.26900000000000002</v>
      </c>
    </row>
    <row r="87" spans="1:10" ht="27.75" customHeight="1">
      <c r="A87" s="158" t="s">
        <v>436</v>
      </c>
      <c r="B87" s="26" t="s">
        <v>769</v>
      </c>
      <c r="C87" s="165">
        <v>0</v>
      </c>
      <c r="D87" s="132">
        <v>-3.7869999999999999</v>
      </c>
      <c r="E87" s="133">
        <v>-0.32500000000000001</v>
      </c>
      <c r="F87" s="134">
        <v>-1.7000000000000001E-2</v>
      </c>
      <c r="G87" s="160">
        <v>8.9600000000000009</v>
      </c>
      <c r="H87" s="161"/>
      <c r="I87" s="163"/>
      <c r="J87" s="41">
        <v>0.308</v>
      </c>
    </row>
    <row r="88" spans="1:10" ht="27.75" customHeight="1">
      <c r="A88" s="158" t="s">
        <v>596</v>
      </c>
      <c r="B88" s="26" t="s">
        <v>770</v>
      </c>
      <c r="C88" s="165" t="s">
        <v>647</v>
      </c>
      <c r="D88" s="132">
        <v>4.0540000000000003</v>
      </c>
      <c r="E88" s="133">
        <v>0.34399999999999997</v>
      </c>
      <c r="F88" s="134">
        <v>5.5E-2</v>
      </c>
      <c r="G88" s="160">
        <v>2</v>
      </c>
      <c r="H88" s="161"/>
      <c r="I88" s="163"/>
      <c r="J88" s="42"/>
    </row>
    <row r="89" spans="1:10" ht="27.75" customHeight="1">
      <c r="A89" s="158" t="s">
        <v>597</v>
      </c>
      <c r="B89" s="26" t="s">
        <v>771</v>
      </c>
      <c r="C89" s="165" t="s">
        <v>415</v>
      </c>
      <c r="D89" s="132">
        <v>4.0540000000000003</v>
      </c>
      <c r="E89" s="133">
        <v>0.34399999999999997</v>
      </c>
      <c r="F89" s="134">
        <v>5.5E-2</v>
      </c>
      <c r="G89" s="161"/>
      <c r="H89" s="161"/>
      <c r="I89" s="163"/>
      <c r="J89" s="42"/>
    </row>
    <row r="90" spans="1:10" ht="27.75" customHeight="1">
      <c r="A90" s="158" t="s">
        <v>598</v>
      </c>
      <c r="B90" s="26" t="s">
        <v>772</v>
      </c>
      <c r="C90" s="165" t="s">
        <v>646</v>
      </c>
      <c r="D90" s="132">
        <v>3.089</v>
      </c>
      <c r="E90" s="133">
        <v>0.26300000000000001</v>
      </c>
      <c r="F90" s="134">
        <v>4.2000000000000003E-2</v>
      </c>
      <c r="G90" s="160">
        <v>1.89</v>
      </c>
      <c r="H90" s="161"/>
      <c r="I90" s="163"/>
      <c r="J90" s="42"/>
    </row>
    <row r="91" spans="1:10" ht="27.75" customHeight="1">
      <c r="A91" s="158" t="s">
        <v>599</v>
      </c>
      <c r="B91" s="26" t="s">
        <v>773</v>
      </c>
      <c r="C91" s="165" t="s">
        <v>646</v>
      </c>
      <c r="D91" s="132">
        <v>3.089</v>
      </c>
      <c r="E91" s="133">
        <v>0.26300000000000001</v>
      </c>
      <c r="F91" s="134">
        <v>4.2000000000000003E-2</v>
      </c>
      <c r="G91" s="160">
        <v>1.92</v>
      </c>
      <c r="H91" s="161"/>
      <c r="I91" s="163"/>
      <c r="J91" s="42"/>
    </row>
    <row r="92" spans="1:10" ht="27.75" customHeight="1">
      <c r="A92" s="158" t="s">
        <v>600</v>
      </c>
      <c r="B92" s="26" t="s">
        <v>774</v>
      </c>
      <c r="C92" s="165" t="s">
        <v>646</v>
      </c>
      <c r="D92" s="132">
        <v>3.089</v>
      </c>
      <c r="E92" s="133">
        <v>0.26300000000000001</v>
      </c>
      <c r="F92" s="134">
        <v>4.2000000000000003E-2</v>
      </c>
      <c r="G92" s="160">
        <v>2.04</v>
      </c>
      <c r="H92" s="161"/>
      <c r="I92" s="163"/>
      <c r="J92" s="42"/>
    </row>
    <row r="93" spans="1:10" ht="27.75" customHeight="1">
      <c r="A93" s="158" t="s">
        <v>601</v>
      </c>
      <c r="B93" s="26" t="s">
        <v>775</v>
      </c>
      <c r="C93" s="165" t="s">
        <v>646</v>
      </c>
      <c r="D93" s="132">
        <v>3.089</v>
      </c>
      <c r="E93" s="133">
        <v>0.26300000000000001</v>
      </c>
      <c r="F93" s="134">
        <v>4.2000000000000003E-2</v>
      </c>
      <c r="G93" s="160">
        <v>2.29</v>
      </c>
      <c r="H93" s="161"/>
      <c r="I93" s="163"/>
      <c r="J93" s="42"/>
    </row>
    <row r="94" spans="1:10" ht="27.75" customHeight="1">
      <c r="A94" s="158" t="s">
        <v>602</v>
      </c>
      <c r="B94" s="26" t="s">
        <v>776</v>
      </c>
      <c r="C94" s="165" t="s">
        <v>646</v>
      </c>
      <c r="D94" s="132">
        <v>3.089</v>
      </c>
      <c r="E94" s="133">
        <v>0.26300000000000001</v>
      </c>
      <c r="F94" s="134">
        <v>4.2000000000000003E-2</v>
      </c>
      <c r="G94" s="160">
        <v>3.23</v>
      </c>
      <c r="H94" s="161"/>
      <c r="I94" s="163"/>
      <c r="J94" s="42"/>
    </row>
    <row r="95" spans="1:10" ht="27.75" customHeight="1">
      <c r="A95" s="158" t="s">
        <v>437</v>
      </c>
      <c r="B95" s="26" t="s">
        <v>777</v>
      </c>
      <c r="C95" s="165" t="s">
        <v>416</v>
      </c>
      <c r="D95" s="132">
        <v>3.089</v>
      </c>
      <c r="E95" s="133">
        <v>0.26300000000000001</v>
      </c>
      <c r="F95" s="134">
        <v>4.2000000000000003E-2</v>
      </c>
      <c r="G95" s="161"/>
      <c r="H95" s="161"/>
      <c r="I95" s="163"/>
      <c r="J95" s="42"/>
    </row>
    <row r="96" spans="1:10" ht="27.75" customHeight="1">
      <c r="A96" s="158" t="s">
        <v>603</v>
      </c>
      <c r="B96" s="26" t="s">
        <v>778</v>
      </c>
      <c r="C96" s="165">
        <v>0</v>
      </c>
      <c r="D96" s="132">
        <v>2.5099999999999998</v>
      </c>
      <c r="E96" s="133">
        <v>0.214</v>
      </c>
      <c r="F96" s="134">
        <v>2.8000000000000001E-2</v>
      </c>
      <c r="G96" s="160">
        <v>4.9400000000000004</v>
      </c>
      <c r="H96" s="160">
        <v>1.73</v>
      </c>
      <c r="I96" s="164">
        <v>2.62</v>
      </c>
      <c r="J96" s="41">
        <v>0.186</v>
      </c>
    </row>
    <row r="97" spans="1:10" ht="27.75" customHeight="1">
      <c r="A97" s="158" t="s">
        <v>604</v>
      </c>
      <c r="B97" s="26" t="s">
        <v>779</v>
      </c>
      <c r="C97" s="165">
        <v>0</v>
      </c>
      <c r="D97" s="132">
        <v>2.5099999999999998</v>
      </c>
      <c r="E97" s="133">
        <v>0.214</v>
      </c>
      <c r="F97" s="134">
        <v>2.8000000000000001E-2</v>
      </c>
      <c r="G97" s="160">
        <v>7.27</v>
      </c>
      <c r="H97" s="160">
        <v>1.73</v>
      </c>
      <c r="I97" s="164">
        <v>2.62</v>
      </c>
      <c r="J97" s="41">
        <v>0.186</v>
      </c>
    </row>
    <row r="98" spans="1:10" ht="27.75" customHeight="1">
      <c r="A98" s="158" t="s">
        <v>605</v>
      </c>
      <c r="B98" s="26" t="s">
        <v>780</v>
      </c>
      <c r="C98" s="165">
        <v>0</v>
      </c>
      <c r="D98" s="132">
        <v>2.5099999999999998</v>
      </c>
      <c r="E98" s="133">
        <v>0.214</v>
      </c>
      <c r="F98" s="134">
        <v>2.8000000000000001E-2</v>
      </c>
      <c r="G98" s="160">
        <v>8.3800000000000008</v>
      </c>
      <c r="H98" s="160">
        <v>1.73</v>
      </c>
      <c r="I98" s="164">
        <v>2.62</v>
      </c>
      <c r="J98" s="41">
        <v>0.186</v>
      </c>
    </row>
    <row r="99" spans="1:10" ht="27.75" customHeight="1">
      <c r="A99" s="158" t="s">
        <v>606</v>
      </c>
      <c r="B99" s="26" t="s">
        <v>781</v>
      </c>
      <c r="C99" s="165">
        <v>0</v>
      </c>
      <c r="D99" s="132">
        <v>2.5099999999999998</v>
      </c>
      <c r="E99" s="133">
        <v>0.214</v>
      </c>
      <c r="F99" s="134">
        <v>2.8000000000000001E-2</v>
      </c>
      <c r="G99" s="160">
        <v>11.02</v>
      </c>
      <c r="H99" s="160">
        <v>1.73</v>
      </c>
      <c r="I99" s="164">
        <v>2.62</v>
      </c>
      <c r="J99" s="41">
        <v>0.186</v>
      </c>
    </row>
    <row r="100" spans="1:10" ht="27.75" customHeight="1">
      <c r="A100" s="158" t="s">
        <v>607</v>
      </c>
      <c r="B100" s="26" t="s">
        <v>782</v>
      </c>
      <c r="C100" s="165">
        <v>0</v>
      </c>
      <c r="D100" s="132">
        <v>2.5099999999999998</v>
      </c>
      <c r="E100" s="133">
        <v>0.214</v>
      </c>
      <c r="F100" s="134">
        <v>2.8000000000000001E-2</v>
      </c>
      <c r="G100" s="160">
        <v>21.09</v>
      </c>
      <c r="H100" s="160">
        <v>1.73</v>
      </c>
      <c r="I100" s="164">
        <v>2.62</v>
      </c>
      <c r="J100" s="41">
        <v>0.186</v>
      </c>
    </row>
    <row r="101" spans="1:10" ht="27.75" customHeight="1">
      <c r="A101" s="158" t="s">
        <v>608</v>
      </c>
      <c r="B101" s="26" t="s">
        <v>783</v>
      </c>
      <c r="C101" s="165">
        <v>0</v>
      </c>
      <c r="D101" s="132">
        <v>2.3370000000000002</v>
      </c>
      <c r="E101" s="133">
        <v>0.20100000000000001</v>
      </c>
      <c r="F101" s="134">
        <v>0.01</v>
      </c>
      <c r="G101" s="160">
        <v>5.75</v>
      </c>
      <c r="H101" s="160">
        <v>4.07</v>
      </c>
      <c r="I101" s="164">
        <v>4.6100000000000003</v>
      </c>
      <c r="J101" s="41">
        <v>0.16400000000000001</v>
      </c>
    </row>
    <row r="102" spans="1:10" ht="27.75" customHeight="1">
      <c r="A102" s="158" t="s">
        <v>609</v>
      </c>
      <c r="B102" s="26" t="s">
        <v>784</v>
      </c>
      <c r="C102" s="165">
        <v>0</v>
      </c>
      <c r="D102" s="132">
        <v>2.3370000000000002</v>
      </c>
      <c r="E102" s="133">
        <v>0.20100000000000001</v>
      </c>
      <c r="F102" s="134">
        <v>0.01</v>
      </c>
      <c r="G102" s="160">
        <v>9.02</v>
      </c>
      <c r="H102" s="160">
        <v>4.07</v>
      </c>
      <c r="I102" s="164">
        <v>4.6100000000000003</v>
      </c>
      <c r="J102" s="41">
        <v>0.16400000000000001</v>
      </c>
    </row>
    <row r="103" spans="1:10" ht="27.75" customHeight="1">
      <c r="A103" s="158" t="s">
        <v>610</v>
      </c>
      <c r="B103" s="26" t="s">
        <v>785</v>
      </c>
      <c r="C103" s="165">
        <v>0</v>
      </c>
      <c r="D103" s="132">
        <v>2.3370000000000002</v>
      </c>
      <c r="E103" s="133">
        <v>0.20100000000000001</v>
      </c>
      <c r="F103" s="134">
        <v>0.01</v>
      </c>
      <c r="G103" s="160">
        <v>10.58</v>
      </c>
      <c r="H103" s="160">
        <v>4.07</v>
      </c>
      <c r="I103" s="164">
        <v>4.6100000000000003</v>
      </c>
      <c r="J103" s="41">
        <v>0.16400000000000001</v>
      </c>
    </row>
    <row r="104" spans="1:10" ht="27.75" customHeight="1">
      <c r="A104" s="158" t="s">
        <v>611</v>
      </c>
      <c r="B104" s="26" t="s">
        <v>786</v>
      </c>
      <c r="C104" s="165">
        <v>0</v>
      </c>
      <c r="D104" s="132">
        <v>2.3370000000000002</v>
      </c>
      <c r="E104" s="133">
        <v>0.20100000000000001</v>
      </c>
      <c r="F104" s="134">
        <v>0.01</v>
      </c>
      <c r="G104" s="160">
        <v>14.3</v>
      </c>
      <c r="H104" s="160">
        <v>4.07</v>
      </c>
      <c r="I104" s="164">
        <v>4.6100000000000003</v>
      </c>
      <c r="J104" s="41">
        <v>0.16400000000000001</v>
      </c>
    </row>
    <row r="105" spans="1:10" ht="27.75" customHeight="1">
      <c r="A105" s="158" t="s">
        <v>612</v>
      </c>
      <c r="B105" s="26" t="s">
        <v>787</v>
      </c>
      <c r="C105" s="165">
        <v>0</v>
      </c>
      <c r="D105" s="132">
        <v>2.3370000000000002</v>
      </c>
      <c r="E105" s="133">
        <v>0.20100000000000001</v>
      </c>
      <c r="F105" s="134">
        <v>0.01</v>
      </c>
      <c r="G105" s="160">
        <v>28.45</v>
      </c>
      <c r="H105" s="160">
        <v>4.07</v>
      </c>
      <c r="I105" s="164">
        <v>4.6100000000000003</v>
      </c>
      <c r="J105" s="41">
        <v>0.16400000000000001</v>
      </c>
    </row>
    <row r="106" spans="1:10" ht="27.75" customHeight="1">
      <c r="A106" s="158" t="s">
        <v>613</v>
      </c>
      <c r="B106" s="26" t="s">
        <v>788</v>
      </c>
      <c r="C106" s="165">
        <v>0</v>
      </c>
      <c r="D106" s="132">
        <v>1.958</v>
      </c>
      <c r="E106" s="133">
        <v>0.16700000000000001</v>
      </c>
      <c r="F106" s="134">
        <v>8.0000000000000002E-3</v>
      </c>
      <c r="G106" s="160">
        <v>70.180000000000007</v>
      </c>
      <c r="H106" s="160">
        <v>4.6399999999999997</v>
      </c>
      <c r="I106" s="164">
        <v>5.18</v>
      </c>
      <c r="J106" s="41">
        <v>0.13800000000000001</v>
      </c>
    </row>
    <row r="107" spans="1:10" ht="27.75" customHeight="1">
      <c r="A107" s="158" t="s">
        <v>614</v>
      </c>
      <c r="B107" s="26" t="s">
        <v>789</v>
      </c>
      <c r="C107" s="165">
        <v>0</v>
      </c>
      <c r="D107" s="132">
        <v>1.958</v>
      </c>
      <c r="E107" s="133">
        <v>0.16700000000000001</v>
      </c>
      <c r="F107" s="134">
        <v>8.0000000000000002E-3</v>
      </c>
      <c r="G107" s="160">
        <v>91.23</v>
      </c>
      <c r="H107" s="160">
        <v>4.6399999999999997</v>
      </c>
      <c r="I107" s="164">
        <v>5.18</v>
      </c>
      <c r="J107" s="41">
        <v>0.13800000000000001</v>
      </c>
    </row>
    <row r="108" spans="1:10" ht="27.75" customHeight="1">
      <c r="A108" s="158" t="s">
        <v>615</v>
      </c>
      <c r="B108" s="26" t="s">
        <v>790</v>
      </c>
      <c r="C108" s="165">
        <v>0</v>
      </c>
      <c r="D108" s="132">
        <v>1.958</v>
      </c>
      <c r="E108" s="133">
        <v>0.16700000000000001</v>
      </c>
      <c r="F108" s="134">
        <v>8.0000000000000002E-3</v>
      </c>
      <c r="G108" s="160">
        <v>123.76</v>
      </c>
      <c r="H108" s="160">
        <v>4.6399999999999997</v>
      </c>
      <c r="I108" s="164">
        <v>5.18</v>
      </c>
      <c r="J108" s="41">
        <v>0.13800000000000001</v>
      </c>
    </row>
    <row r="109" spans="1:10" ht="27.75" customHeight="1">
      <c r="A109" s="158" t="s">
        <v>616</v>
      </c>
      <c r="B109" s="26" t="s">
        <v>791</v>
      </c>
      <c r="C109" s="165">
        <v>0</v>
      </c>
      <c r="D109" s="132">
        <v>1.958</v>
      </c>
      <c r="E109" s="133">
        <v>0.16700000000000001</v>
      </c>
      <c r="F109" s="134">
        <v>8.0000000000000002E-3</v>
      </c>
      <c r="G109" s="160">
        <v>158.15</v>
      </c>
      <c r="H109" s="160">
        <v>4.6399999999999997</v>
      </c>
      <c r="I109" s="164">
        <v>5.18</v>
      </c>
      <c r="J109" s="41">
        <v>0.13800000000000001</v>
      </c>
    </row>
    <row r="110" spans="1:10" ht="27.75" customHeight="1">
      <c r="A110" s="158" t="s">
        <v>617</v>
      </c>
      <c r="B110" s="26" t="s">
        <v>792</v>
      </c>
      <c r="C110" s="165">
        <v>0</v>
      </c>
      <c r="D110" s="132">
        <v>1.958</v>
      </c>
      <c r="E110" s="133">
        <v>0.16700000000000001</v>
      </c>
      <c r="F110" s="134">
        <v>8.0000000000000002E-3</v>
      </c>
      <c r="G110" s="160">
        <v>309.38</v>
      </c>
      <c r="H110" s="160">
        <v>4.6399999999999997</v>
      </c>
      <c r="I110" s="164">
        <v>5.18</v>
      </c>
      <c r="J110" s="41">
        <v>0.13800000000000001</v>
      </c>
    </row>
    <row r="111" spans="1:10" ht="27.75" customHeight="1">
      <c r="A111" s="158" t="s">
        <v>438</v>
      </c>
      <c r="B111" s="26" t="s">
        <v>793</v>
      </c>
      <c r="C111" s="165" t="s">
        <v>417</v>
      </c>
      <c r="D111" s="135">
        <v>13.949</v>
      </c>
      <c r="E111" s="136">
        <v>0.998</v>
      </c>
      <c r="F111" s="134">
        <v>0.41199999999999998</v>
      </c>
      <c r="G111" s="161"/>
      <c r="H111" s="161"/>
      <c r="I111" s="163"/>
      <c r="J111" s="42"/>
    </row>
    <row r="112" spans="1:10" ht="27.75" customHeight="1">
      <c r="A112" s="158" t="s">
        <v>439</v>
      </c>
      <c r="B112" s="26" t="s">
        <v>794</v>
      </c>
      <c r="C112" s="165">
        <v>0</v>
      </c>
      <c r="D112" s="132">
        <v>-3.452</v>
      </c>
      <c r="E112" s="133">
        <v>-0.29299999999999998</v>
      </c>
      <c r="F112" s="134">
        <v>-4.7E-2</v>
      </c>
      <c r="G112" s="160">
        <v>0</v>
      </c>
      <c r="H112" s="161"/>
      <c r="I112" s="163"/>
      <c r="J112" s="42"/>
    </row>
    <row r="113" spans="1:10" ht="27.75" customHeight="1">
      <c r="A113" s="158" t="s">
        <v>440</v>
      </c>
      <c r="B113" s="26" t="s">
        <v>795</v>
      </c>
      <c r="C113" s="165">
        <v>0</v>
      </c>
      <c r="D113" s="132">
        <v>-3.3250000000000002</v>
      </c>
      <c r="E113" s="133">
        <v>-0.28299999999999997</v>
      </c>
      <c r="F113" s="134">
        <v>-0.04</v>
      </c>
      <c r="G113" s="160">
        <v>0</v>
      </c>
      <c r="H113" s="161"/>
      <c r="I113" s="163"/>
      <c r="J113" s="42"/>
    </row>
    <row r="114" spans="1:10" ht="27.75" customHeight="1">
      <c r="A114" s="158" t="s">
        <v>441</v>
      </c>
      <c r="B114" s="26" t="s">
        <v>796</v>
      </c>
      <c r="C114" s="165">
        <v>0</v>
      </c>
      <c r="D114" s="132">
        <v>-3.452</v>
      </c>
      <c r="E114" s="133">
        <v>-0.29299999999999998</v>
      </c>
      <c r="F114" s="134">
        <v>-4.7E-2</v>
      </c>
      <c r="G114" s="160">
        <v>0</v>
      </c>
      <c r="H114" s="161"/>
      <c r="I114" s="163"/>
      <c r="J114" s="41">
        <v>0.215</v>
      </c>
    </row>
    <row r="115" spans="1:10" ht="27.75" customHeight="1">
      <c r="A115" s="158" t="s">
        <v>442</v>
      </c>
      <c r="B115" s="26" t="s">
        <v>797</v>
      </c>
      <c r="C115" s="165">
        <v>0</v>
      </c>
      <c r="D115" s="132">
        <v>-3.3250000000000002</v>
      </c>
      <c r="E115" s="133">
        <v>-0.28299999999999997</v>
      </c>
      <c r="F115" s="134">
        <v>-0.04</v>
      </c>
      <c r="G115" s="160">
        <v>0</v>
      </c>
      <c r="H115" s="161"/>
      <c r="I115" s="163"/>
      <c r="J115" s="41">
        <v>0.20699999999999999</v>
      </c>
    </row>
    <row r="116" spans="1:10" ht="27.75" customHeight="1">
      <c r="A116" s="158" t="s">
        <v>443</v>
      </c>
      <c r="B116" s="26" t="s">
        <v>798</v>
      </c>
      <c r="C116" s="165">
        <v>0</v>
      </c>
      <c r="D116" s="132">
        <v>-2.92</v>
      </c>
      <c r="E116" s="133">
        <v>-0.251</v>
      </c>
      <c r="F116" s="134">
        <v>-1.2999999999999999E-2</v>
      </c>
      <c r="G116" s="160">
        <v>6.91</v>
      </c>
      <c r="H116" s="161"/>
      <c r="I116" s="163"/>
      <c r="J116" s="41">
        <v>0.23699999999999999</v>
      </c>
    </row>
    <row r="117" spans="1:10" ht="27.75" customHeight="1">
      <c r="A117" s="158" t="s">
        <v>574</v>
      </c>
      <c r="B117" s="26" t="s">
        <v>799</v>
      </c>
      <c r="C117" s="165" t="s">
        <v>647</v>
      </c>
      <c r="D117" s="132">
        <v>2.544</v>
      </c>
      <c r="E117" s="133">
        <v>0.216</v>
      </c>
      <c r="F117" s="134">
        <v>3.4000000000000002E-2</v>
      </c>
      <c r="G117" s="160">
        <v>1.49</v>
      </c>
      <c r="H117" s="161"/>
      <c r="I117" s="163"/>
      <c r="J117" s="42"/>
    </row>
    <row r="118" spans="1:10" ht="27.75" customHeight="1">
      <c r="A118" s="158" t="s">
        <v>575</v>
      </c>
      <c r="B118" s="26" t="s">
        <v>800</v>
      </c>
      <c r="C118" s="165" t="s">
        <v>415</v>
      </c>
      <c r="D118" s="132">
        <v>2.544</v>
      </c>
      <c r="E118" s="133">
        <v>0.216</v>
      </c>
      <c r="F118" s="134">
        <v>3.4000000000000002E-2</v>
      </c>
      <c r="G118" s="161"/>
      <c r="H118" s="161"/>
      <c r="I118" s="163"/>
      <c r="J118" s="42"/>
    </row>
    <row r="119" spans="1:10" ht="27.75" customHeight="1">
      <c r="A119" s="158" t="s">
        <v>576</v>
      </c>
      <c r="B119" s="26" t="s">
        <v>801</v>
      </c>
      <c r="C119" s="165" t="s">
        <v>646</v>
      </c>
      <c r="D119" s="132">
        <v>1.9379999999999999</v>
      </c>
      <c r="E119" s="133">
        <v>0.16500000000000001</v>
      </c>
      <c r="F119" s="134">
        <v>2.5999999999999999E-2</v>
      </c>
      <c r="G119" s="160">
        <v>1.35</v>
      </c>
      <c r="H119" s="161"/>
      <c r="I119" s="163"/>
      <c r="J119" s="42"/>
    </row>
    <row r="120" spans="1:10" ht="27.75" customHeight="1">
      <c r="A120" s="158" t="s">
        <v>577</v>
      </c>
      <c r="B120" s="26" t="s">
        <v>802</v>
      </c>
      <c r="C120" s="165" t="s">
        <v>646</v>
      </c>
      <c r="D120" s="132">
        <v>1.9379999999999999</v>
      </c>
      <c r="E120" s="133">
        <v>0.16500000000000001</v>
      </c>
      <c r="F120" s="134">
        <v>2.5999999999999999E-2</v>
      </c>
      <c r="G120" s="160">
        <v>1.36</v>
      </c>
      <c r="H120" s="161"/>
      <c r="I120" s="163"/>
      <c r="J120" s="42"/>
    </row>
    <row r="121" spans="1:10" ht="27.75" customHeight="1">
      <c r="A121" s="158" t="s">
        <v>578</v>
      </c>
      <c r="B121" s="26" t="s">
        <v>803</v>
      </c>
      <c r="C121" s="165" t="s">
        <v>646</v>
      </c>
      <c r="D121" s="132">
        <v>1.9379999999999999</v>
      </c>
      <c r="E121" s="133">
        <v>0.16500000000000001</v>
      </c>
      <c r="F121" s="134">
        <v>2.5999999999999999E-2</v>
      </c>
      <c r="G121" s="160">
        <v>1.44</v>
      </c>
      <c r="H121" s="161"/>
      <c r="I121" s="163"/>
      <c r="J121" s="42"/>
    </row>
    <row r="122" spans="1:10" ht="27.75" customHeight="1">
      <c r="A122" s="158" t="s">
        <v>579</v>
      </c>
      <c r="B122" s="26" t="s">
        <v>804</v>
      </c>
      <c r="C122" s="165" t="s">
        <v>646</v>
      </c>
      <c r="D122" s="132">
        <v>1.9379999999999999</v>
      </c>
      <c r="E122" s="133">
        <v>0.16500000000000001</v>
      </c>
      <c r="F122" s="134">
        <v>2.5999999999999999E-2</v>
      </c>
      <c r="G122" s="160">
        <v>1.6</v>
      </c>
      <c r="H122" s="161"/>
      <c r="I122" s="163"/>
      <c r="J122" s="42"/>
    </row>
    <row r="123" spans="1:10" ht="27.75" customHeight="1">
      <c r="A123" s="158" t="s">
        <v>580</v>
      </c>
      <c r="B123" s="26" t="s">
        <v>805</v>
      </c>
      <c r="C123" s="165" t="s">
        <v>646</v>
      </c>
      <c r="D123" s="132">
        <v>1.9379999999999999</v>
      </c>
      <c r="E123" s="133">
        <v>0.16500000000000001</v>
      </c>
      <c r="F123" s="134">
        <v>2.5999999999999999E-2</v>
      </c>
      <c r="G123" s="160">
        <v>2.19</v>
      </c>
      <c r="H123" s="161"/>
      <c r="I123" s="163"/>
      <c r="J123" s="42"/>
    </row>
    <row r="124" spans="1:10" ht="27.75" customHeight="1">
      <c r="A124" s="158" t="s">
        <v>444</v>
      </c>
      <c r="B124" s="26" t="s">
        <v>806</v>
      </c>
      <c r="C124" s="165" t="s">
        <v>416</v>
      </c>
      <c r="D124" s="132">
        <v>1.9379999999999999</v>
      </c>
      <c r="E124" s="133">
        <v>0.16500000000000001</v>
      </c>
      <c r="F124" s="134">
        <v>2.5999999999999999E-2</v>
      </c>
      <c r="G124" s="161"/>
      <c r="H124" s="161"/>
      <c r="I124" s="163"/>
      <c r="J124" s="42"/>
    </row>
    <row r="125" spans="1:10" ht="27.75" customHeight="1">
      <c r="A125" s="158" t="s">
        <v>581</v>
      </c>
      <c r="B125" s="26" t="s">
        <v>807</v>
      </c>
      <c r="C125" s="165">
        <v>0</v>
      </c>
      <c r="D125" s="132">
        <v>1.575</v>
      </c>
      <c r="E125" s="133">
        <v>0.13400000000000001</v>
      </c>
      <c r="F125" s="134">
        <v>1.7000000000000001E-2</v>
      </c>
      <c r="G125" s="160">
        <v>3.26</v>
      </c>
      <c r="H125" s="160">
        <v>1.08</v>
      </c>
      <c r="I125" s="164">
        <v>1.64</v>
      </c>
      <c r="J125" s="41">
        <v>0.11600000000000001</v>
      </c>
    </row>
    <row r="126" spans="1:10" ht="27.75" customHeight="1">
      <c r="A126" s="158" t="s">
        <v>582</v>
      </c>
      <c r="B126" s="26" t="s">
        <v>808</v>
      </c>
      <c r="C126" s="165">
        <v>0</v>
      </c>
      <c r="D126" s="132">
        <v>1.575</v>
      </c>
      <c r="E126" s="133">
        <v>0.13400000000000001</v>
      </c>
      <c r="F126" s="134">
        <v>1.7000000000000001E-2</v>
      </c>
      <c r="G126" s="160">
        <v>4.72</v>
      </c>
      <c r="H126" s="160">
        <v>1.08</v>
      </c>
      <c r="I126" s="164">
        <v>1.64</v>
      </c>
      <c r="J126" s="41">
        <v>0.11600000000000001</v>
      </c>
    </row>
    <row r="127" spans="1:10" ht="27.75" customHeight="1">
      <c r="A127" s="158" t="s">
        <v>583</v>
      </c>
      <c r="B127" s="26" t="s">
        <v>809</v>
      </c>
      <c r="C127" s="165">
        <v>0</v>
      </c>
      <c r="D127" s="132">
        <v>1.575</v>
      </c>
      <c r="E127" s="133">
        <v>0.13400000000000001</v>
      </c>
      <c r="F127" s="134">
        <v>1.7000000000000001E-2</v>
      </c>
      <c r="G127" s="160">
        <v>5.41</v>
      </c>
      <c r="H127" s="160">
        <v>1.08</v>
      </c>
      <c r="I127" s="164">
        <v>1.64</v>
      </c>
      <c r="J127" s="41">
        <v>0.11600000000000001</v>
      </c>
    </row>
    <row r="128" spans="1:10" ht="27.75" customHeight="1">
      <c r="A128" s="158" t="s">
        <v>584</v>
      </c>
      <c r="B128" s="26" t="s">
        <v>810</v>
      </c>
      <c r="C128" s="165">
        <v>0</v>
      </c>
      <c r="D128" s="132">
        <v>1.575</v>
      </c>
      <c r="E128" s="133">
        <v>0.13400000000000001</v>
      </c>
      <c r="F128" s="134">
        <v>1.7000000000000001E-2</v>
      </c>
      <c r="G128" s="160">
        <v>7.07</v>
      </c>
      <c r="H128" s="160">
        <v>1.08</v>
      </c>
      <c r="I128" s="164">
        <v>1.64</v>
      </c>
      <c r="J128" s="41">
        <v>0.11600000000000001</v>
      </c>
    </row>
    <row r="129" spans="1:10" ht="27.75" customHeight="1">
      <c r="A129" s="158" t="s">
        <v>585</v>
      </c>
      <c r="B129" s="26" t="s">
        <v>811</v>
      </c>
      <c r="C129" s="165">
        <v>0</v>
      </c>
      <c r="D129" s="132">
        <v>1.575</v>
      </c>
      <c r="E129" s="133">
        <v>0.13400000000000001</v>
      </c>
      <c r="F129" s="134">
        <v>1.7000000000000001E-2</v>
      </c>
      <c r="G129" s="160">
        <v>13.39</v>
      </c>
      <c r="H129" s="160">
        <v>1.08</v>
      </c>
      <c r="I129" s="164">
        <v>1.64</v>
      </c>
      <c r="J129" s="41">
        <v>0.11600000000000001</v>
      </c>
    </row>
    <row r="130" spans="1:10" ht="27.75" customHeight="1">
      <c r="A130" s="158" t="s">
        <v>586</v>
      </c>
      <c r="B130" s="26" t="s">
        <v>812</v>
      </c>
      <c r="C130" s="165">
        <v>0</v>
      </c>
      <c r="D130" s="132">
        <v>1.466</v>
      </c>
      <c r="E130" s="133">
        <v>0.126</v>
      </c>
      <c r="F130" s="134">
        <v>6.0000000000000001E-3</v>
      </c>
      <c r="G130" s="160">
        <v>3.77</v>
      </c>
      <c r="H130" s="160">
        <v>2.56</v>
      </c>
      <c r="I130" s="164">
        <v>2.89</v>
      </c>
      <c r="J130" s="41">
        <v>0.10299999999999999</v>
      </c>
    </row>
    <row r="131" spans="1:10" ht="27.75" customHeight="1">
      <c r="A131" s="158" t="s">
        <v>587</v>
      </c>
      <c r="B131" s="26" t="s">
        <v>813</v>
      </c>
      <c r="C131" s="165">
        <v>0</v>
      </c>
      <c r="D131" s="132">
        <v>1.466</v>
      </c>
      <c r="E131" s="133">
        <v>0.126</v>
      </c>
      <c r="F131" s="134">
        <v>6.0000000000000001E-3</v>
      </c>
      <c r="G131" s="160">
        <v>5.82</v>
      </c>
      <c r="H131" s="160">
        <v>2.56</v>
      </c>
      <c r="I131" s="164">
        <v>2.89</v>
      </c>
      <c r="J131" s="41">
        <v>0.10299999999999999</v>
      </c>
    </row>
    <row r="132" spans="1:10" ht="27.75" customHeight="1">
      <c r="A132" s="158" t="s">
        <v>588</v>
      </c>
      <c r="B132" s="26" t="s">
        <v>814</v>
      </c>
      <c r="C132" s="165">
        <v>0</v>
      </c>
      <c r="D132" s="132">
        <v>1.466</v>
      </c>
      <c r="E132" s="133">
        <v>0.126</v>
      </c>
      <c r="F132" s="134">
        <v>6.0000000000000001E-3</v>
      </c>
      <c r="G132" s="160">
        <v>6.8</v>
      </c>
      <c r="H132" s="160">
        <v>2.56</v>
      </c>
      <c r="I132" s="164">
        <v>2.89</v>
      </c>
      <c r="J132" s="41">
        <v>0.10299999999999999</v>
      </c>
    </row>
    <row r="133" spans="1:10" ht="27.75" customHeight="1">
      <c r="A133" s="158" t="s">
        <v>589</v>
      </c>
      <c r="B133" s="26" t="s">
        <v>815</v>
      </c>
      <c r="C133" s="165">
        <v>0</v>
      </c>
      <c r="D133" s="132">
        <v>1.466</v>
      </c>
      <c r="E133" s="133">
        <v>0.126</v>
      </c>
      <c r="F133" s="134">
        <v>6.0000000000000001E-3</v>
      </c>
      <c r="G133" s="160">
        <v>9.1300000000000008</v>
      </c>
      <c r="H133" s="160">
        <v>2.56</v>
      </c>
      <c r="I133" s="164">
        <v>2.89</v>
      </c>
      <c r="J133" s="41">
        <v>0.10299999999999999</v>
      </c>
    </row>
    <row r="134" spans="1:10" ht="27.75" customHeight="1">
      <c r="A134" s="158" t="s">
        <v>590</v>
      </c>
      <c r="B134" s="26" t="s">
        <v>816</v>
      </c>
      <c r="C134" s="165">
        <v>0</v>
      </c>
      <c r="D134" s="132">
        <v>1.466</v>
      </c>
      <c r="E134" s="133">
        <v>0.126</v>
      </c>
      <c r="F134" s="134">
        <v>6.0000000000000001E-3</v>
      </c>
      <c r="G134" s="160">
        <v>18.010000000000002</v>
      </c>
      <c r="H134" s="160">
        <v>2.56</v>
      </c>
      <c r="I134" s="164">
        <v>2.89</v>
      </c>
      <c r="J134" s="41">
        <v>0.10299999999999999</v>
      </c>
    </row>
    <row r="135" spans="1:10" ht="27.75" customHeight="1">
      <c r="A135" s="158" t="s">
        <v>591</v>
      </c>
      <c r="B135" s="26" t="s">
        <v>817</v>
      </c>
      <c r="C135" s="165">
        <v>0</v>
      </c>
      <c r="D135" s="132">
        <v>1.228</v>
      </c>
      <c r="E135" s="133">
        <v>0.105</v>
      </c>
      <c r="F135" s="134">
        <v>5.0000000000000001E-3</v>
      </c>
      <c r="G135" s="160">
        <v>44.2</v>
      </c>
      <c r="H135" s="160">
        <v>2.91</v>
      </c>
      <c r="I135" s="164">
        <v>3.25</v>
      </c>
      <c r="J135" s="41">
        <v>8.6999999999999994E-2</v>
      </c>
    </row>
    <row r="136" spans="1:10" ht="27.75" customHeight="1">
      <c r="A136" s="158" t="s">
        <v>592</v>
      </c>
      <c r="B136" s="26" t="s">
        <v>818</v>
      </c>
      <c r="C136" s="165">
        <v>0</v>
      </c>
      <c r="D136" s="132">
        <v>1.228</v>
      </c>
      <c r="E136" s="133">
        <v>0.105</v>
      </c>
      <c r="F136" s="134">
        <v>5.0000000000000001E-3</v>
      </c>
      <c r="G136" s="160">
        <v>57.4</v>
      </c>
      <c r="H136" s="160">
        <v>2.91</v>
      </c>
      <c r="I136" s="164">
        <v>3.25</v>
      </c>
      <c r="J136" s="41">
        <v>8.6999999999999994E-2</v>
      </c>
    </row>
    <row r="137" spans="1:10" ht="27.75" customHeight="1">
      <c r="A137" s="158" t="s">
        <v>593</v>
      </c>
      <c r="B137" s="26" t="s">
        <v>819</v>
      </c>
      <c r="C137" s="165">
        <v>0</v>
      </c>
      <c r="D137" s="132">
        <v>1.228</v>
      </c>
      <c r="E137" s="133">
        <v>0.105</v>
      </c>
      <c r="F137" s="134">
        <v>5.0000000000000001E-3</v>
      </c>
      <c r="G137" s="160">
        <v>77.81</v>
      </c>
      <c r="H137" s="160">
        <v>2.91</v>
      </c>
      <c r="I137" s="164">
        <v>3.25</v>
      </c>
      <c r="J137" s="41">
        <v>8.6999999999999994E-2</v>
      </c>
    </row>
    <row r="138" spans="1:10" ht="27.75" customHeight="1">
      <c r="A138" s="158" t="s">
        <v>594</v>
      </c>
      <c r="B138" s="26" t="s">
        <v>820</v>
      </c>
      <c r="C138" s="165">
        <v>0</v>
      </c>
      <c r="D138" s="132">
        <v>1.228</v>
      </c>
      <c r="E138" s="133">
        <v>0.105</v>
      </c>
      <c r="F138" s="134">
        <v>5.0000000000000001E-3</v>
      </c>
      <c r="G138" s="160">
        <v>99.38</v>
      </c>
      <c r="H138" s="160">
        <v>2.91</v>
      </c>
      <c r="I138" s="164">
        <v>3.25</v>
      </c>
      <c r="J138" s="41">
        <v>8.6999999999999994E-2</v>
      </c>
    </row>
    <row r="139" spans="1:10" ht="27.75" customHeight="1">
      <c r="A139" s="158" t="s">
        <v>595</v>
      </c>
      <c r="B139" s="26" t="s">
        <v>821</v>
      </c>
      <c r="C139" s="165">
        <v>0</v>
      </c>
      <c r="D139" s="132">
        <v>1.228</v>
      </c>
      <c r="E139" s="133">
        <v>0.105</v>
      </c>
      <c r="F139" s="134">
        <v>5.0000000000000001E-3</v>
      </c>
      <c r="G139" s="160">
        <v>194.27</v>
      </c>
      <c r="H139" s="160">
        <v>2.91</v>
      </c>
      <c r="I139" s="164">
        <v>3.25</v>
      </c>
      <c r="J139" s="41">
        <v>8.6999999999999994E-2</v>
      </c>
    </row>
    <row r="140" spans="1:10" ht="27.75" customHeight="1">
      <c r="A140" s="158" t="s">
        <v>445</v>
      </c>
      <c r="B140" s="26" t="s">
        <v>822</v>
      </c>
      <c r="C140" s="165" t="s">
        <v>417</v>
      </c>
      <c r="D140" s="135">
        <v>8.7520000000000007</v>
      </c>
      <c r="E140" s="136">
        <v>0.626</v>
      </c>
      <c r="F140" s="134">
        <v>0.25900000000000001</v>
      </c>
      <c r="G140" s="161"/>
      <c r="H140" s="161"/>
      <c r="I140" s="163"/>
      <c r="J140" s="42"/>
    </row>
    <row r="141" spans="1:10" ht="27.75" customHeight="1">
      <c r="A141" s="158" t="s">
        <v>446</v>
      </c>
      <c r="B141" s="26" t="s">
        <v>823</v>
      </c>
      <c r="C141" s="165">
        <v>0</v>
      </c>
      <c r="D141" s="132">
        <v>-2.1659999999999999</v>
      </c>
      <c r="E141" s="133">
        <v>-0.184</v>
      </c>
      <c r="F141" s="134">
        <v>-2.9000000000000001E-2</v>
      </c>
      <c r="G141" s="160">
        <v>0</v>
      </c>
      <c r="H141" s="161"/>
      <c r="I141" s="163"/>
      <c r="J141" s="42"/>
    </row>
    <row r="142" spans="1:10" ht="27.75" customHeight="1">
      <c r="A142" s="158" t="s">
        <v>447</v>
      </c>
      <c r="B142" s="26" t="s">
        <v>824</v>
      </c>
      <c r="C142" s="165">
        <v>0</v>
      </c>
      <c r="D142" s="132">
        <v>-2.0859999999999999</v>
      </c>
      <c r="E142" s="133">
        <v>-0.17799999999999999</v>
      </c>
      <c r="F142" s="134">
        <v>-2.5000000000000001E-2</v>
      </c>
      <c r="G142" s="160">
        <v>0</v>
      </c>
      <c r="H142" s="161"/>
      <c r="I142" s="163"/>
      <c r="J142" s="42"/>
    </row>
    <row r="143" spans="1:10" ht="27.75" customHeight="1">
      <c r="A143" s="158" t="s">
        <v>448</v>
      </c>
      <c r="B143" s="26" t="s">
        <v>825</v>
      </c>
      <c r="C143" s="165">
        <v>0</v>
      </c>
      <c r="D143" s="132">
        <v>-2.1659999999999999</v>
      </c>
      <c r="E143" s="133">
        <v>-0.184</v>
      </c>
      <c r="F143" s="134">
        <v>-2.9000000000000001E-2</v>
      </c>
      <c r="G143" s="160">
        <v>0</v>
      </c>
      <c r="H143" s="161"/>
      <c r="I143" s="163"/>
      <c r="J143" s="41">
        <v>0.13500000000000001</v>
      </c>
    </row>
    <row r="144" spans="1:10" ht="27.75" customHeight="1">
      <c r="A144" s="158" t="s">
        <v>449</v>
      </c>
      <c r="B144" s="26" t="s">
        <v>826</v>
      </c>
      <c r="C144" s="165">
        <v>0</v>
      </c>
      <c r="D144" s="132">
        <v>-2.0859999999999999</v>
      </c>
      <c r="E144" s="133">
        <v>-0.17799999999999999</v>
      </c>
      <c r="F144" s="134">
        <v>-2.5000000000000001E-2</v>
      </c>
      <c r="G144" s="160">
        <v>0</v>
      </c>
      <c r="H144" s="161"/>
      <c r="I144" s="163"/>
      <c r="J144" s="41">
        <v>0.13</v>
      </c>
    </row>
    <row r="145" spans="1:10" ht="27.75" customHeight="1">
      <c r="A145" s="158" t="s">
        <v>450</v>
      </c>
      <c r="B145" s="26" t="s">
        <v>827</v>
      </c>
      <c r="C145" s="165">
        <v>0</v>
      </c>
      <c r="D145" s="132">
        <v>-1.8320000000000001</v>
      </c>
      <c r="E145" s="133">
        <v>-0.157</v>
      </c>
      <c r="F145" s="134">
        <v>-8.0000000000000002E-3</v>
      </c>
      <c r="G145" s="160">
        <v>4.34</v>
      </c>
      <c r="H145" s="161"/>
      <c r="I145" s="163"/>
      <c r="J145" s="41">
        <v>0.14899999999999999</v>
      </c>
    </row>
    <row r="146" spans="1:10" ht="27.75" customHeight="1">
      <c r="A146" s="158" t="s">
        <v>552</v>
      </c>
      <c r="B146" s="26" t="s">
        <v>828</v>
      </c>
      <c r="C146" s="165" t="s">
        <v>647</v>
      </c>
      <c r="D146" s="132">
        <v>1.8140000000000001</v>
      </c>
      <c r="E146" s="133">
        <v>0.154</v>
      </c>
      <c r="F146" s="134">
        <v>2.5000000000000001E-2</v>
      </c>
      <c r="G146" s="160">
        <v>1.23</v>
      </c>
      <c r="H146" s="161"/>
      <c r="I146" s="163"/>
      <c r="J146" s="42"/>
    </row>
    <row r="147" spans="1:10" ht="27.75" customHeight="1">
      <c r="A147" s="158" t="s">
        <v>553</v>
      </c>
      <c r="B147" s="26" t="s">
        <v>829</v>
      </c>
      <c r="C147" s="165" t="s">
        <v>415</v>
      </c>
      <c r="D147" s="132">
        <v>1.8140000000000001</v>
      </c>
      <c r="E147" s="133">
        <v>0.154</v>
      </c>
      <c r="F147" s="134">
        <v>2.5000000000000001E-2</v>
      </c>
      <c r="G147" s="161"/>
      <c r="H147" s="161"/>
      <c r="I147" s="163"/>
      <c r="J147" s="42"/>
    </row>
    <row r="148" spans="1:10" ht="27.75" customHeight="1">
      <c r="A148" s="158" t="s">
        <v>554</v>
      </c>
      <c r="B148" s="26" t="s">
        <v>830</v>
      </c>
      <c r="C148" s="165" t="s">
        <v>646</v>
      </c>
      <c r="D148" s="132">
        <v>1.3819999999999999</v>
      </c>
      <c r="E148" s="133">
        <v>0.11700000000000001</v>
      </c>
      <c r="F148" s="134">
        <v>1.9E-2</v>
      </c>
      <c r="G148" s="160">
        <v>1.08</v>
      </c>
      <c r="H148" s="161"/>
      <c r="I148" s="163"/>
      <c r="J148" s="42"/>
    </row>
    <row r="149" spans="1:10" ht="27.75" customHeight="1">
      <c r="A149" s="158" t="s">
        <v>555</v>
      </c>
      <c r="B149" s="26" t="s">
        <v>831</v>
      </c>
      <c r="C149" s="165" t="s">
        <v>646</v>
      </c>
      <c r="D149" s="132">
        <v>1.3819999999999999</v>
      </c>
      <c r="E149" s="133">
        <v>0.11700000000000001</v>
      </c>
      <c r="F149" s="134">
        <v>1.9E-2</v>
      </c>
      <c r="G149" s="160">
        <v>1.1000000000000001</v>
      </c>
      <c r="H149" s="161"/>
      <c r="I149" s="163"/>
      <c r="J149" s="42"/>
    </row>
    <row r="150" spans="1:10" ht="27.75" customHeight="1">
      <c r="A150" s="158" t="s">
        <v>556</v>
      </c>
      <c r="B150" s="26" t="s">
        <v>832</v>
      </c>
      <c r="C150" s="165" t="s">
        <v>646</v>
      </c>
      <c r="D150" s="132">
        <v>1.3819999999999999</v>
      </c>
      <c r="E150" s="133">
        <v>0.11700000000000001</v>
      </c>
      <c r="F150" s="134">
        <v>1.9E-2</v>
      </c>
      <c r="G150" s="160">
        <v>1.1499999999999999</v>
      </c>
      <c r="H150" s="161"/>
      <c r="I150" s="163"/>
      <c r="J150" s="42"/>
    </row>
    <row r="151" spans="1:10" ht="27.75" customHeight="1">
      <c r="A151" s="158" t="s">
        <v>557</v>
      </c>
      <c r="B151" s="26" t="s">
        <v>833</v>
      </c>
      <c r="C151" s="165" t="s">
        <v>646</v>
      </c>
      <c r="D151" s="132">
        <v>1.3819999999999999</v>
      </c>
      <c r="E151" s="133">
        <v>0.11700000000000001</v>
      </c>
      <c r="F151" s="134">
        <v>1.9E-2</v>
      </c>
      <c r="G151" s="160">
        <v>1.26</v>
      </c>
      <c r="H151" s="161"/>
      <c r="I151" s="163"/>
      <c r="J151" s="42"/>
    </row>
    <row r="152" spans="1:10" ht="27.75" customHeight="1">
      <c r="A152" s="158" t="s">
        <v>558</v>
      </c>
      <c r="B152" s="26" t="s">
        <v>834</v>
      </c>
      <c r="C152" s="165" t="s">
        <v>646</v>
      </c>
      <c r="D152" s="132">
        <v>1.3819999999999999</v>
      </c>
      <c r="E152" s="133">
        <v>0.11700000000000001</v>
      </c>
      <c r="F152" s="134">
        <v>1.9E-2</v>
      </c>
      <c r="G152" s="160">
        <v>1.68</v>
      </c>
      <c r="H152" s="161"/>
      <c r="I152" s="163"/>
      <c r="J152" s="42"/>
    </row>
    <row r="153" spans="1:10" ht="27.75" customHeight="1">
      <c r="A153" s="158" t="s">
        <v>451</v>
      </c>
      <c r="B153" s="26" t="s">
        <v>835</v>
      </c>
      <c r="C153" s="165" t="s">
        <v>416</v>
      </c>
      <c r="D153" s="132">
        <v>1.3819999999999999</v>
      </c>
      <c r="E153" s="133">
        <v>0.11700000000000001</v>
      </c>
      <c r="F153" s="134">
        <v>1.9E-2</v>
      </c>
      <c r="G153" s="161"/>
      <c r="H153" s="161"/>
      <c r="I153" s="163"/>
      <c r="J153" s="42"/>
    </row>
    <row r="154" spans="1:10" ht="27.75" customHeight="1">
      <c r="A154" s="158" t="s">
        <v>559</v>
      </c>
      <c r="B154" s="26" t="s">
        <v>836</v>
      </c>
      <c r="C154" s="165">
        <v>0</v>
      </c>
      <c r="D154" s="132">
        <v>1.123</v>
      </c>
      <c r="E154" s="133">
        <v>9.6000000000000002E-2</v>
      </c>
      <c r="F154" s="134">
        <v>1.2E-2</v>
      </c>
      <c r="G154" s="160">
        <v>2.4500000000000002</v>
      </c>
      <c r="H154" s="160">
        <v>0.77</v>
      </c>
      <c r="I154" s="164">
        <v>1.17</v>
      </c>
      <c r="J154" s="41">
        <v>8.3000000000000004E-2</v>
      </c>
    </row>
    <row r="155" spans="1:10" ht="27.75" customHeight="1">
      <c r="A155" s="158" t="s">
        <v>560</v>
      </c>
      <c r="B155" s="26" t="s">
        <v>837</v>
      </c>
      <c r="C155" s="165">
        <v>0</v>
      </c>
      <c r="D155" s="132">
        <v>1.123</v>
      </c>
      <c r="E155" s="133">
        <v>9.6000000000000002E-2</v>
      </c>
      <c r="F155" s="134">
        <v>1.2E-2</v>
      </c>
      <c r="G155" s="160">
        <v>3.49</v>
      </c>
      <c r="H155" s="160">
        <v>0.77</v>
      </c>
      <c r="I155" s="164">
        <v>1.17</v>
      </c>
      <c r="J155" s="41">
        <v>8.3000000000000004E-2</v>
      </c>
    </row>
    <row r="156" spans="1:10" ht="27.75" customHeight="1">
      <c r="A156" s="158" t="s">
        <v>561</v>
      </c>
      <c r="B156" s="26" t="s">
        <v>838</v>
      </c>
      <c r="C156" s="165">
        <v>0</v>
      </c>
      <c r="D156" s="132">
        <v>1.123</v>
      </c>
      <c r="E156" s="133">
        <v>9.6000000000000002E-2</v>
      </c>
      <c r="F156" s="134">
        <v>1.2E-2</v>
      </c>
      <c r="G156" s="160">
        <v>3.98</v>
      </c>
      <c r="H156" s="160">
        <v>0.77</v>
      </c>
      <c r="I156" s="164">
        <v>1.17</v>
      </c>
      <c r="J156" s="41">
        <v>8.3000000000000004E-2</v>
      </c>
    </row>
    <row r="157" spans="1:10" ht="27.75" customHeight="1">
      <c r="A157" s="158" t="s">
        <v>562</v>
      </c>
      <c r="B157" s="26" t="s">
        <v>839</v>
      </c>
      <c r="C157" s="165">
        <v>0</v>
      </c>
      <c r="D157" s="132">
        <v>1.123</v>
      </c>
      <c r="E157" s="133">
        <v>9.6000000000000002E-2</v>
      </c>
      <c r="F157" s="134">
        <v>1.2E-2</v>
      </c>
      <c r="G157" s="160">
        <v>5.17</v>
      </c>
      <c r="H157" s="160">
        <v>0.77</v>
      </c>
      <c r="I157" s="164">
        <v>1.17</v>
      </c>
      <c r="J157" s="41">
        <v>8.3000000000000004E-2</v>
      </c>
    </row>
    <row r="158" spans="1:10" ht="27.75" customHeight="1">
      <c r="A158" s="158" t="s">
        <v>563</v>
      </c>
      <c r="B158" s="26" t="s">
        <v>840</v>
      </c>
      <c r="C158" s="165">
        <v>0</v>
      </c>
      <c r="D158" s="132">
        <v>1.123</v>
      </c>
      <c r="E158" s="133">
        <v>9.6000000000000002E-2</v>
      </c>
      <c r="F158" s="134">
        <v>1.2E-2</v>
      </c>
      <c r="G158" s="160">
        <v>9.67</v>
      </c>
      <c r="H158" s="160">
        <v>0.77</v>
      </c>
      <c r="I158" s="164">
        <v>1.17</v>
      </c>
      <c r="J158" s="41">
        <v>8.3000000000000004E-2</v>
      </c>
    </row>
    <row r="159" spans="1:10" ht="27.75" customHeight="1">
      <c r="A159" s="158" t="s">
        <v>564</v>
      </c>
      <c r="B159" s="26" t="s">
        <v>841</v>
      </c>
      <c r="C159" s="165">
        <v>0</v>
      </c>
      <c r="D159" s="132">
        <v>1.046</v>
      </c>
      <c r="E159" s="133">
        <v>0.09</v>
      </c>
      <c r="F159" s="134">
        <v>5.0000000000000001E-3</v>
      </c>
      <c r="G159" s="160">
        <v>2.81</v>
      </c>
      <c r="H159" s="160">
        <v>1.82</v>
      </c>
      <c r="I159" s="164">
        <v>2.06</v>
      </c>
      <c r="J159" s="41">
        <v>7.2999999999999995E-2</v>
      </c>
    </row>
    <row r="160" spans="1:10" ht="27.75" customHeight="1">
      <c r="A160" s="158" t="s">
        <v>565</v>
      </c>
      <c r="B160" s="26" t="s">
        <v>842</v>
      </c>
      <c r="C160" s="165">
        <v>0</v>
      </c>
      <c r="D160" s="132">
        <v>1.046</v>
      </c>
      <c r="E160" s="133">
        <v>0.09</v>
      </c>
      <c r="F160" s="134">
        <v>5.0000000000000001E-3</v>
      </c>
      <c r="G160" s="160">
        <v>4.2699999999999996</v>
      </c>
      <c r="H160" s="160">
        <v>1.82</v>
      </c>
      <c r="I160" s="164">
        <v>2.06</v>
      </c>
      <c r="J160" s="41">
        <v>7.2999999999999995E-2</v>
      </c>
    </row>
    <row r="161" spans="1:10" ht="27.75" customHeight="1">
      <c r="A161" s="158" t="s">
        <v>566</v>
      </c>
      <c r="B161" s="26" t="s">
        <v>843</v>
      </c>
      <c r="C161" s="165">
        <v>0</v>
      </c>
      <c r="D161" s="132">
        <v>1.046</v>
      </c>
      <c r="E161" s="133">
        <v>0.09</v>
      </c>
      <c r="F161" s="134">
        <v>5.0000000000000001E-3</v>
      </c>
      <c r="G161" s="160">
        <v>4.97</v>
      </c>
      <c r="H161" s="160">
        <v>1.82</v>
      </c>
      <c r="I161" s="164">
        <v>2.06</v>
      </c>
      <c r="J161" s="41">
        <v>7.2999999999999995E-2</v>
      </c>
    </row>
    <row r="162" spans="1:10" ht="27.75" customHeight="1">
      <c r="A162" s="158" t="s">
        <v>567</v>
      </c>
      <c r="B162" s="26" t="s">
        <v>844</v>
      </c>
      <c r="C162" s="165">
        <v>0</v>
      </c>
      <c r="D162" s="132">
        <v>1.046</v>
      </c>
      <c r="E162" s="133">
        <v>0.09</v>
      </c>
      <c r="F162" s="134">
        <v>5.0000000000000001E-3</v>
      </c>
      <c r="G162" s="160">
        <v>6.63</v>
      </c>
      <c r="H162" s="160">
        <v>1.82</v>
      </c>
      <c r="I162" s="164">
        <v>2.06</v>
      </c>
      <c r="J162" s="41">
        <v>7.2999999999999995E-2</v>
      </c>
    </row>
    <row r="163" spans="1:10" ht="27.75" customHeight="1">
      <c r="A163" s="158" t="s">
        <v>568</v>
      </c>
      <c r="B163" s="26" t="s">
        <v>845</v>
      </c>
      <c r="C163" s="165">
        <v>0</v>
      </c>
      <c r="D163" s="132">
        <v>1.046</v>
      </c>
      <c r="E163" s="133">
        <v>0.09</v>
      </c>
      <c r="F163" s="134">
        <v>5.0000000000000001E-3</v>
      </c>
      <c r="G163" s="160">
        <v>12.97</v>
      </c>
      <c r="H163" s="160">
        <v>1.82</v>
      </c>
      <c r="I163" s="164">
        <v>2.06</v>
      </c>
      <c r="J163" s="41">
        <v>7.2999999999999995E-2</v>
      </c>
    </row>
    <row r="164" spans="1:10" ht="27.75" customHeight="1">
      <c r="A164" s="158" t="s">
        <v>569</v>
      </c>
      <c r="B164" s="26" t="s">
        <v>846</v>
      </c>
      <c r="C164" s="165">
        <v>0</v>
      </c>
      <c r="D164" s="132">
        <v>0.876</v>
      </c>
      <c r="E164" s="133">
        <v>7.4999999999999997E-2</v>
      </c>
      <c r="F164" s="134">
        <v>3.0000000000000001E-3</v>
      </c>
      <c r="G164" s="160">
        <v>31.63</v>
      </c>
      <c r="H164" s="160">
        <v>2.08</v>
      </c>
      <c r="I164" s="164">
        <v>2.3199999999999998</v>
      </c>
      <c r="J164" s="41">
        <v>6.2E-2</v>
      </c>
    </row>
    <row r="165" spans="1:10" ht="27.75" customHeight="1">
      <c r="A165" s="158" t="s">
        <v>570</v>
      </c>
      <c r="B165" s="26" t="s">
        <v>847</v>
      </c>
      <c r="C165" s="165">
        <v>0</v>
      </c>
      <c r="D165" s="132">
        <v>0.876</v>
      </c>
      <c r="E165" s="133">
        <v>7.4999999999999997E-2</v>
      </c>
      <c r="F165" s="134">
        <v>3.0000000000000001E-3</v>
      </c>
      <c r="G165" s="160">
        <v>41.05</v>
      </c>
      <c r="H165" s="160">
        <v>2.08</v>
      </c>
      <c r="I165" s="164">
        <v>2.3199999999999998</v>
      </c>
      <c r="J165" s="41">
        <v>6.2E-2</v>
      </c>
    </row>
    <row r="166" spans="1:10" ht="27.75" customHeight="1">
      <c r="A166" s="158" t="s">
        <v>571</v>
      </c>
      <c r="B166" s="26" t="s">
        <v>848</v>
      </c>
      <c r="C166" s="165">
        <v>0</v>
      </c>
      <c r="D166" s="132">
        <v>0.876</v>
      </c>
      <c r="E166" s="133">
        <v>7.4999999999999997E-2</v>
      </c>
      <c r="F166" s="134">
        <v>3.0000000000000001E-3</v>
      </c>
      <c r="G166" s="160">
        <v>55.6</v>
      </c>
      <c r="H166" s="160">
        <v>2.08</v>
      </c>
      <c r="I166" s="164">
        <v>2.3199999999999998</v>
      </c>
      <c r="J166" s="41">
        <v>6.2E-2</v>
      </c>
    </row>
    <row r="167" spans="1:10" ht="27.75" customHeight="1">
      <c r="A167" s="158" t="s">
        <v>572</v>
      </c>
      <c r="B167" s="26" t="s">
        <v>849</v>
      </c>
      <c r="C167" s="165">
        <v>0</v>
      </c>
      <c r="D167" s="132">
        <v>0.876</v>
      </c>
      <c r="E167" s="133">
        <v>7.4999999999999997E-2</v>
      </c>
      <c r="F167" s="134">
        <v>3.0000000000000001E-3</v>
      </c>
      <c r="G167" s="160">
        <v>70.98</v>
      </c>
      <c r="H167" s="160">
        <v>2.08</v>
      </c>
      <c r="I167" s="164">
        <v>2.3199999999999998</v>
      </c>
      <c r="J167" s="41">
        <v>6.2E-2</v>
      </c>
    </row>
    <row r="168" spans="1:10" ht="27.75" customHeight="1">
      <c r="A168" s="158" t="s">
        <v>573</v>
      </c>
      <c r="B168" s="26" t="s">
        <v>850</v>
      </c>
      <c r="C168" s="165">
        <v>0</v>
      </c>
      <c r="D168" s="132">
        <v>0.876</v>
      </c>
      <c r="E168" s="133">
        <v>7.4999999999999997E-2</v>
      </c>
      <c r="F168" s="134">
        <v>3.0000000000000001E-3</v>
      </c>
      <c r="G168" s="160">
        <v>138.63999999999999</v>
      </c>
      <c r="H168" s="160">
        <v>2.08</v>
      </c>
      <c r="I168" s="164">
        <v>2.3199999999999998</v>
      </c>
      <c r="J168" s="41">
        <v>6.2E-2</v>
      </c>
    </row>
    <row r="169" spans="1:10" ht="27.75" customHeight="1">
      <c r="A169" s="158" t="s">
        <v>452</v>
      </c>
      <c r="B169" s="26" t="s">
        <v>851</v>
      </c>
      <c r="C169" s="165" t="s">
        <v>417</v>
      </c>
      <c r="D169" s="135">
        <v>6.24</v>
      </c>
      <c r="E169" s="136">
        <v>0.44700000000000001</v>
      </c>
      <c r="F169" s="134">
        <v>0.184</v>
      </c>
      <c r="G169" s="161"/>
      <c r="H169" s="161"/>
      <c r="I169" s="163"/>
      <c r="J169" s="42"/>
    </row>
    <row r="170" spans="1:10" ht="27.75" customHeight="1">
      <c r="A170" s="158" t="s">
        <v>453</v>
      </c>
      <c r="B170" s="26" t="s">
        <v>852</v>
      </c>
      <c r="C170" s="165">
        <v>0</v>
      </c>
      <c r="D170" s="132">
        <v>-1.544</v>
      </c>
      <c r="E170" s="133">
        <v>-0.13100000000000001</v>
      </c>
      <c r="F170" s="134">
        <v>-2.1000000000000001E-2</v>
      </c>
      <c r="G170" s="160">
        <v>0</v>
      </c>
      <c r="H170" s="161"/>
      <c r="I170" s="163"/>
      <c r="J170" s="42"/>
    </row>
    <row r="171" spans="1:10" ht="27.75" customHeight="1">
      <c r="A171" s="158" t="s">
        <v>454</v>
      </c>
      <c r="B171" s="26" t="s">
        <v>853</v>
      </c>
      <c r="C171" s="165">
        <v>0</v>
      </c>
      <c r="D171" s="132">
        <v>-1.488</v>
      </c>
      <c r="E171" s="133">
        <v>-0.127</v>
      </c>
      <c r="F171" s="134">
        <v>-1.7999999999999999E-2</v>
      </c>
      <c r="G171" s="160">
        <v>0</v>
      </c>
      <c r="H171" s="161"/>
      <c r="I171" s="163"/>
      <c r="J171" s="42"/>
    </row>
    <row r="172" spans="1:10" ht="27.75" customHeight="1">
      <c r="A172" s="158" t="s">
        <v>455</v>
      </c>
      <c r="B172" s="26" t="s">
        <v>854</v>
      </c>
      <c r="C172" s="165">
        <v>0</v>
      </c>
      <c r="D172" s="132">
        <v>-1.544</v>
      </c>
      <c r="E172" s="133">
        <v>-0.13100000000000001</v>
      </c>
      <c r="F172" s="134">
        <v>-2.1000000000000001E-2</v>
      </c>
      <c r="G172" s="160">
        <v>0</v>
      </c>
      <c r="H172" s="161"/>
      <c r="I172" s="163"/>
      <c r="J172" s="41">
        <v>9.6000000000000002E-2</v>
      </c>
    </row>
    <row r="173" spans="1:10" ht="27.75" customHeight="1">
      <c r="A173" s="158" t="s">
        <v>456</v>
      </c>
      <c r="B173" s="26" t="s">
        <v>855</v>
      </c>
      <c r="C173" s="165">
        <v>0</v>
      </c>
      <c r="D173" s="132">
        <v>-1.488</v>
      </c>
      <c r="E173" s="133">
        <v>-0.127</v>
      </c>
      <c r="F173" s="134">
        <v>-1.7999999999999999E-2</v>
      </c>
      <c r="G173" s="160">
        <v>0</v>
      </c>
      <c r="H173" s="161"/>
      <c r="I173" s="163"/>
      <c r="J173" s="41">
        <v>9.2999999999999999E-2</v>
      </c>
    </row>
    <row r="174" spans="1:10" ht="27.75" customHeight="1">
      <c r="A174" s="158" t="s">
        <v>457</v>
      </c>
      <c r="B174" s="26" t="s">
        <v>856</v>
      </c>
      <c r="C174" s="165">
        <v>0</v>
      </c>
      <c r="D174" s="132">
        <v>-1.306</v>
      </c>
      <c r="E174" s="133">
        <v>-0.112</v>
      </c>
      <c r="F174" s="134">
        <v>-6.0000000000000001E-3</v>
      </c>
      <c r="G174" s="160">
        <v>3.09</v>
      </c>
      <c r="H174" s="161"/>
      <c r="I174" s="163"/>
      <c r="J174" s="41">
        <v>0.106</v>
      </c>
    </row>
    <row r="175" spans="1:10" ht="27.75" customHeight="1">
      <c r="A175" s="158" t="s">
        <v>530</v>
      </c>
      <c r="B175" s="26" t="s">
        <v>857</v>
      </c>
      <c r="C175" s="165" t="s">
        <v>647</v>
      </c>
      <c r="D175" s="132">
        <v>0.79400000000000004</v>
      </c>
      <c r="E175" s="133">
        <v>6.7000000000000004E-2</v>
      </c>
      <c r="F175" s="134">
        <v>1.0999999999999999E-2</v>
      </c>
      <c r="G175" s="160">
        <v>0.89</v>
      </c>
      <c r="H175" s="161"/>
      <c r="I175" s="163"/>
      <c r="J175" s="42"/>
    </row>
    <row r="176" spans="1:10" ht="27.75" customHeight="1">
      <c r="A176" s="158" t="s">
        <v>531</v>
      </c>
      <c r="B176" s="26" t="s">
        <v>858</v>
      </c>
      <c r="C176" s="165" t="s">
        <v>415</v>
      </c>
      <c r="D176" s="132">
        <v>0.79400000000000004</v>
      </c>
      <c r="E176" s="133">
        <v>6.7000000000000004E-2</v>
      </c>
      <c r="F176" s="134">
        <v>1.0999999999999999E-2</v>
      </c>
      <c r="G176" s="161"/>
      <c r="H176" s="161"/>
      <c r="I176" s="163"/>
      <c r="J176" s="42"/>
    </row>
    <row r="177" spans="1:10" ht="27.75" customHeight="1">
      <c r="A177" s="158" t="s">
        <v>532</v>
      </c>
      <c r="B177" s="26" t="s">
        <v>859</v>
      </c>
      <c r="C177" s="165" t="s">
        <v>646</v>
      </c>
      <c r="D177" s="132">
        <v>0.60499999999999998</v>
      </c>
      <c r="E177" s="133">
        <v>5.0999999999999997E-2</v>
      </c>
      <c r="F177" s="134">
        <v>8.0000000000000002E-3</v>
      </c>
      <c r="G177" s="160">
        <v>0.72</v>
      </c>
      <c r="H177" s="161"/>
      <c r="I177" s="163"/>
      <c r="J177" s="42"/>
    </row>
    <row r="178" spans="1:10" ht="27.75" customHeight="1">
      <c r="A178" s="158" t="s">
        <v>533</v>
      </c>
      <c r="B178" s="26" t="s">
        <v>860</v>
      </c>
      <c r="C178" s="165" t="s">
        <v>646</v>
      </c>
      <c r="D178" s="132">
        <v>0.60499999999999998</v>
      </c>
      <c r="E178" s="133">
        <v>5.0999999999999997E-2</v>
      </c>
      <c r="F178" s="134">
        <v>8.0000000000000002E-3</v>
      </c>
      <c r="G178" s="160">
        <v>0.72</v>
      </c>
      <c r="H178" s="161"/>
      <c r="I178" s="163"/>
      <c r="J178" s="42"/>
    </row>
    <row r="179" spans="1:10" ht="27.75" customHeight="1">
      <c r="A179" s="158" t="s">
        <v>534</v>
      </c>
      <c r="B179" s="26" t="s">
        <v>861</v>
      </c>
      <c r="C179" s="165" t="s">
        <v>646</v>
      </c>
      <c r="D179" s="132">
        <v>0.60499999999999998</v>
      </c>
      <c r="E179" s="133">
        <v>5.0999999999999997E-2</v>
      </c>
      <c r="F179" s="134">
        <v>8.0000000000000002E-3</v>
      </c>
      <c r="G179" s="160">
        <v>0.74</v>
      </c>
      <c r="H179" s="161"/>
      <c r="I179" s="163"/>
      <c r="J179" s="42"/>
    </row>
    <row r="180" spans="1:10" ht="27.75" customHeight="1">
      <c r="A180" s="158" t="s">
        <v>535</v>
      </c>
      <c r="B180" s="26" t="s">
        <v>862</v>
      </c>
      <c r="C180" s="165" t="s">
        <v>646</v>
      </c>
      <c r="D180" s="132">
        <v>0.60499999999999998</v>
      </c>
      <c r="E180" s="133">
        <v>5.0999999999999997E-2</v>
      </c>
      <c r="F180" s="134">
        <v>8.0000000000000002E-3</v>
      </c>
      <c r="G180" s="160">
        <v>0.79</v>
      </c>
      <c r="H180" s="161"/>
      <c r="I180" s="163"/>
      <c r="J180" s="42"/>
    </row>
    <row r="181" spans="1:10" ht="27.75" customHeight="1">
      <c r="A181" s="158" t="s">
        <v>536</v>
      </c>
      <c r="B181" s="26" t="s">
        <v>863</v>
      </c>
      <c r="C181" s="165" t="s">
        <v>646</v>
      </c>
      <c r="D181" s="132">
        <v>0.60499999999999998</v>
      </c>
      <c r="E181" s="133">
        <v>5.0999999999999997E-2</v>
      </c>
      <c r="F181" s="134">
        <v>8.0000000000000002E-3</v>
      </c>
      <c r="G181" s="160">
        <v>0.98</v>
      </c>
      <c r="H181" s="161"/>
      <c r="I181" s="163"/>
      <c r="J181" s="42"/>
    </row>
    <row r="182" spans="1:10" ht="27.75" customHeight="1">
      <c r="A182" s="158" t="s">
        <v>458</v>
      </c>
      <c r="B182" s="26" t="s">
        <v>864</v>
      </c>
      <c r="C182" s="165" t="s">
        <v>416</v>
      </c>
      <c r="D182" s="132">
        <v>0.60499999999999998</v>
      </c>
      <c r="E182" s="133">
        <v>5.0999999999999997E-2</v>
      </c>
      <c r="F182" s="134">
        <v>8.0000000000000002E-3</v>
      </c>
      <c r="G182" s="161"/>
      <c r="H182" s="161"/>
      <c r="I182" s="163"/>
      <c r="J182" s="42"/>
    </row>
    <row r="183" spans="1:10" ht="27.75" customHeight="1">
      <c r="A183" s="158" t="s">
        <v>537</v>
      </c>
      <c r="B183" s="26" t="s">
        <v>865</v>
      </c>
      <c r="C183" s="165">
        <v>0</v>
      </c>
      <c r="D183" s="132">
        <v>0.49199999999999999</v>
      </c>
      <c r="E183" s="133">
        <v>4.2000000000000003E-2</v>
      </c>
      <c r="F183" s="134">
        <v>5.0000000000000001E-3</v>
      </c>
      <c r="G183" s="160">
        <v>1.31</v>
      </c>
      <c r="H183" s="160">
        <v>0.34</v>
      </c>
      <c r="I183" s="164">
        <v>0.51</v>
      </c>
      <c r="J183" s="41">
        <v>3.5999999999999997E-2</v>
      </c>
    </row>
    <row r="184" spans="1:10" ht="27.75" customHeight="1">
      <c r="A184" s="158" t="s">
        <v>538</v>
      </c>
      <c r="B184" s="26" t="s">
        <v>866</v>
      </c>
      <c r="C184" s="165">
        <v>0</v>
      </c>
      <c r="D184" s="132">
        <v>0.49199999999999999</v>
      </c>
      <c r="E184" s="133">
        <v>4.2000000000000003E-2</v>
      </c>
      <c r="F184" s="134">
        <v>5.0000000000000001E-3</v>
      </c>
      <c r="G184" s="160">
        <v>1.77</v>
      </c>
      <c r="H184" s="160">
        <v>0.34</v>
      </c>
      <c r="I184" s="164">
        <v>0.51</v>
      </c>
      <c r="J184" s="41">
        <v>3.5999999999999997E-2</v>
      </c>
    </row>
    <row r="185" spans="1:10" ht="27.75" customHeight="1">
      <c r="A185" s="158" t="s">
        <v>539</v>
      </c>
      <c r="B185" s="26" t="s">
        <v>867</v>
      </c>
      <c r="C185" s="165">
        <v>0</v>
      </c>
      <c r="D185" s="132">
        <v>0.49199999999999999</v>
      </c>
      <c r="E185" s="133">
        <v>4.2000000000000003E-2</v>
      </c>
      <c r="F185" s="134">
        <v>5.0000000000000001E-3</v>
      </c>
      <c r="G185" s="160">
        <v>1.99</v>
      </c>
      <c r="H185" s="160">
        <v>0.34</v>
      </c>
      <c r="I185" s="164">
        <v>0.51</v>
      </c>
      <c r="J185" s="41">
        <v>3.5999999999999997E-2</v>
      </c>
    </row>
    <row r="186" spans="1:10" ht="27.75" customHeight="1">
      <c r="A186" s="158" t="s">
        <v>540</v>
      </c>
      <c r="B186" s="26" t="s">
        <v>868</v>
      </c>
      <c r="C186" s="165">
        <v>0</v>
      </c>
      <c r="D186" s="132">
        <v>0.49199999999999999</v>
      </c>
      <c r="E186" s="133">
        <v>4.2000000000000003E-2</v>
      </c>
      <c r="F186" s="134">
        <v>5.0000000000000001E-3</v>
      </c>
      <c r="G186" s="160">
        <v>2.5</v>
      </c>
      <c r="H186" s="160">
        <v>0.34</v>
      </c>
      <c r="I186" s="164">
        <v>0.51</v>
      </c>
      <c r="J186" s="41">
        <v>3.5999999999999997E-2</v>
      </c>
    </row>
    <row r="187" spans="1:10" ht="27.75" customHeight="1">
      <c r="A187" s="158" t="s">
        <v>541</v>
      </c>
      <c r="B187" s="26" t="s">
        <v>869</v>
      </c>
      <c r="C187" s="165">
        <v>0</v>
      </c>
      <c r="D187" s="132">
        <v>0.49199999999999999</v>
      </c>
      <c r="E187" s="133">
        <v>4.2000000000000003E-2</v>
      </c>
      <c r="F187" s="134">
        <v>5.0000000000000001E-3</v>
      </c>
      <c r="G187" s="160">
        <v>4.4800000000000004</v>
      </c>
      <c r="H187" s="160">
        <v>0.34</v>
      </c>
      <c r="I187" s="164">
        <v>0.51</v>
      </c>
      <c r="J187" s="41">
        <v>3.5999999999999997E-2</v>
      </c>
    </row>
    <row r="188" spans="1:10" ht="27.75" customHeight="1">
      <c r="A188" s="158" t="s">
        <v>542</v>
      </c>
      <c r="B188" s="26" t="s">
        <v>870</v>
      </c>
      <c r="C188" s="165">
        <v>0</v>
      </c>
      <c r="D188" s="132">
        <v>0.45800000000000002</v>
      </c>
      <c r="E188" s="133">
        <v>3.9E-2</v>
      </c>
      <c r="F188" s="134">
        <v>2E-3</v>
      </c>
      <c r="G188" s="160">
        <v>1.47</v>
      </c>
      <c r="H188" s="160">
        <v>0.8</v>
      </c>
      <c r="I188" s="164">
        <v>0.9</v>
      </c>
      <c r="J188" s="41">
        <v>3.2000000000000001E-2</v>
      </c>
    </row>
    <row r="189" spans="1:10" ht="27.75" customHeight="1">
      <c r="A189" s="158" t="s">
        <v>543</v>
      </c>
      <c r="B189" s="26" t="s">
        <v>871</v>
      </c>
      <c r="C189" s="165">
        <v>0</v>
      </c>
      <c r="D189" s="132">
        <v>0.45800000000000002</v>
      </c>
      <c r="E189" s="133">
        <v>3.9E-2</v>
      </c>
      <c r="F189" s="134">
        <v>2E-3</v>
      </c>
      <c r="G189" s="160">
        <v>2.11</v>
      </c>
      <c r="H189" s="160">
        <v>0.8</v>
      </c>
      <c r="I189" s="164">
        <v>0.9</v>
      </c>
      <c r="J189" s="41">
        <v>3.2000000000000001E-2</v>
      </c>
    </row>
    <row r="190" spans="1:10" ht="27.75" customHeight="1">
      <c r="A190" s="158" t="s">
        <v>544</v>
      </c>
      <c r="B190" s="26" t="s">
        <v>872</v>
      </c>
      <c r="C190" s="165">
        <v>0</v>
      </c>
      <c r="D190" s="132">
        <v>0.45800000000000002</v>
      </c>
      <c r="E190" s="133">
        <v>3.9E-2</v>
      </c>
      <c r="F190" s="134">
        <v>2E-3</v>
      </c>
      <c r="G190" s="160">
        <v>2.42</v>
      </c>
      <c r="H190" s="160">
        <v>0.8</v>
      </c>
      <c r="I190" s="164">
        <v>0.9</v>
      </c>
      <c r="J190" s="41">
        <v>3.2000000000000001E-2</v>
      </c>
    </row>
    <row r="191" spans="1:10" ht="27.75" customHeight="1">
      <c r="A191" s="158" t="s">
        <v>545</v>
      </c>
      <c r="B191" s="26" t="s">
        <v>873</v>
      </c>
      <c r="C191" s="165">
        <v>0</v>
      </c>
      <c r="D191" s="132">
        <v>0.45800000000000002</v>
      </c>
      <c r="E191" s="133">
        <v>3.9E-2</v>
      </c>
      <c r="F191" s="134">
        <v>2E-3</v>
      </c>
      <c r="G191" s="160">
        <v>3.15</v>
      </c>
      <c r="H191" s="160">
        <v>0.8</v>
      </c>
      <c r="I191" s="164">
        <v>0.9</v>
      </c>
      <c r="J191" s="41">
        <v>3.2000000000000001E-2</v>
      </c>
    </row>
    <row r="192" spans="1:10" ht="27.75" customHeight="1">
      <c r="A192" s="158" t="s">
        <v>546</v>
      </c>
      <c r="B192" s="26" t="s">
        <v>874</v>
      </c>
      <c r="C192" s="165">
        <v>0</v>
      </c>
      <c r="D192" s="132">
        <v>0.45800000000000002</v>
      </c>
      <c r="E192" s="133">
        <v>3.9E-2</v>
      </c>
      <c r="F192" s="134">
        <v>2E-3</v>
      </c>
      <c r="G192" s="160">
        <v>5.92</v>
      </c>
      <c r="H192" s="160">
        <v>0.8</v>
      </c>
      <c r="I192" s="164">
        <v>0.9</v>
      </c>
      <c r="J192" s="41">
        <v>3.2000000000000001E-2</v>
      </c>
    </row>
    <row r="193" spans="1:10" ht="27.75" customHeight="1">
      <c r="A193" s="158" t="s">
        <v>547</v>
      </c>
      <c r="B193" s="26" t="s">
        <v>875</v>
      </c>
      <c r="C193" s="165">
        <v>0</v>
      </c>
      <c r="D193" s="132">
        <v>0.38400000000000001</v>
      </c>
      <c r="E193" s="133">
        <v>3.3000000000000002E-2</v>
      </c>
      <c r="F193" s="134">
        <v>1E-3</v>
      </c>
      <c r="G193" s="160">
        <v>14.1</v>
      </c>
      <c r="H193" s="160">
        <v>0.91</v>
      </c>
      <c r="I193" s="164">
        <v>1.02</v>
      </c>
      <c r="J193" s="41">
        <v>2.7E-2</v>
      </c>
    </row>
    <row r="194" spans="1:10" ht="27.75" customHeight="1">
      <c r="A194" s="158" t="s">
        <v>548</v>
      </c>
      <c r="B194" s="26" t="s">
        <v>876</v>
      </c>
      <c r="C194" s="165">
        <v>0</v>
      </c>
      <c r="D194" s="132">
        <v>0.38400000000000001</v>
      </c>
      <c r="E194" s="133">
        <v>3.3000000000000002E-2</v>
      </c>
      <c r="F194" s="134">
        <v>1E-3</v>
      </c>
      <c r="G194" s="160">
        <v>18.22</v>
      </c>
      <c r="H194" s="160">
        <v>0.91</v>
      </c>
      <c r="I194" s="164">
        <v>1.02</v>
      </c>
      <c r="J194" s="41">
        <v>2.7E-2</v>
      </c>
    </row>
    <row r="195" spans="1:10" ht="27.75" customHeight="1">
      <c r="A195" s="158" t="s">
        <v>549</v>
      </c>
      <c r="B195" s="26" t="s">
        <v>877</v>
      </c>
      <c r="C195" s="165">
        <v>0</v>
      </c>
      <c r="D195" s="132">
        <v>0.38400000000000001</v>
      </c>
      <c r="E195" s="133">
        <v>3.3000000000000002E-2</v>
      </c>
      <c r="F195" s="134">
        <v>1E-3</v>
      </c>
      <c r="G195" s="160">
        <v>24.59</v>
      </c>
      <c r="H195" s="160">
        <v>0.91</v>
      </c>
      <c r="I195" s="164">
        <v>1.02</v>
      </c>
      <c r="J195" s="41">
        <v>2.7E-2</v>
      </c>
    </row>
    <row r="196" spans="1:10" ht="27.75" customHeight="1">
      <c r="A196" s="158" t="s">
        <v>550</v>
      </c>
      <c r="B196" s="26" t="s">
        <v>878</v>
      </c>
      <c r="C196" s="165">
        <v>0</v>
      </c>
      <c r="D196" s="132">
        <v>0.38400000000000001</v>
      </c>
      <c r="E196" s="133">
        <v>3.3000000000000002E-2</v>
      </c>
      <c r="F196" s="134">
        <v>1E-3</v>
      </c>
      <c r="G196" s="160">
        <v>31.33</v>
      </c>
      <c r="H196" s="160">
        <v>0.91</v>
      </c>
      <c r="I196" s="164">
        <v>1.02</v>
      </c>
      <c r="J196" s="41">
        <v>2.7E-2</v>
      </c>
    </row>
    <row r="197" spans="1:10" ht="27.75" customHeight="1">
      <c r="A197" s="158" t="s">
        <v>551</v>
      </c>
      <c r="B197" s="26" t="s">
        <v>879</v>
      </c>
      <c r="C197" s="165">
        <v>0</v>
      </c>
      <c r="D197" s="132">
        <v>0.38400000000000001</v>
      </c>
      <c r="E197" s="133">
        <v>3.3000000000000002E-2</v>
      </c>
      <c r="F197" s="134">
        <v>1E-3</v>
      </c>
      <c r="G197" s="160">
        <v>60.96</v>
      </c>
      <c r="H197" s="160">
        <v>0.91</v>
      </c>
      <c r="I197" s="164">
        <v>1.02</v>
      </c>
      <c r="J197" s="41">
        <v>2.7E-2</v>
      </c>
    </row>
    <row r="198" spans="1:10" ht="27.75" customHeight="1">
      <c r="A198" s="158" t="s">
        <v>459</v>
      </c>
      <c r="B198" s="26" t="s">
        <v>880</v>
      </c>
      <c r="C198" s="165" t="s">
        <v>417</v>
      </c>
      <c r="D198" s="135">
        <v>2.7330000000000001</v>
      </c>
      <c r="E198" s="136">
        <v>0.19600000000000001</v>
      </c>
      <c r="F198" s="134">
        <v>8.1000000000000003E-2</v>
      </c>
      <c r="G198" s="161"/>
      <c r="H198" s="161"/>
      <c r="I198" s="163"/>
      <c r="J198" s="42"/>
    </row>
    <row r="199" spans="1:10" ht="27.75" customHeight="1">
      <c r="A199" s="158" t="s">
        <v>460</v>
      </c>
      <c r="B199" s="26" t="s">
        <v>881</v>
      </c>
      <c r="C199" s="165">
        <v>0</v>
      </c>
      <c r="D199" s="132">
        <v>-0.67600000000000005</v>
      </c>
      <c r="E199" s="133">
        <v>-5.7000000000000002E-2</v>
      </c>
      <c r="F199" s="134">
        <v>-8.9999999999999993E-3</v>
      </c>
      <c r="G199" s="160">
        <v>0</v>
      </c>
      <c r="H199" s="161"/>
      <c r="I199" s="163"/>
      <c r="J199" s="42"/>
    </row>
    <row r="200" spans="1:10" ht="27.75" customHeight="1">
      <c r="A200" s="158" t="s">
        <v>461</v>
      </c>
      <c r="B200" s="26" t="s">
        <v>882</v>
      </c>
      <c r="C200" s="165">
        <v>0</v>
      </c>
      <c r="D200" s="132">
        <v>-0.65200000000000002</v>
      </c>
      <c r="E200" s="133">
        <v>-5.5E-2</v>
      </c>
      <c r="F200" s="134">
        <v>-8.0000000000000002E-3</v>
      </c>
      <c r="G200" s="160">
        <v>0</v>
      </c>
      <c r="H200" s="161"/>
      <c r="I200" s="163"/>
      <c r="J200" s="42"/>
    </row>
    <row r="201" spans="1:10" ht="27.75" customHeight="1">
      <c r="A201" s="158" t="s">
        <v>462</v>
      </c>
      <c r="B201" s="26" t="s">
        <v>883</v>
      </c>
      <c r="C201" s="165">
        <v>0</v>
      </c>
      <c r="D201" s="132">
        <v>-0.67600000000000005</v>
      </c>
      <c r="E201" s="133">
        <v>-5.7000000000000002E-2</v>
      </c>
      <c r="F201" s="134">
        <v>-8.9999999999999993E-3</v>
      </c>
      <c r="G201" s="160">
        <v>0</v>
      </c>
      <c r="H201" s="161"/>
      <c r="I201" s="163"/>
      <c r="J201" s="41">
        <v>4.2000000000000003E-2</v>
      </c>
    </row>
    <row r="202" spans="1:10" ht="27.75" customHeight="1">
      <c r="A202" s="158" t="s">
        <v>463</v>
      </c>
      <c r="B202" s="26" t="s">
        <v>884</v>
      </c>
      <c r="C202" s="165">
        <v>0</v>
      </c>
      <c r="D202" s="132">
        <v>-0.65200000000000002</v>
      </c>
      <c r="E202" s="133">
        <v>-5.5E-2</v>
      </c>
      <c r="F202" s="134">
        <v>-8.0000000000000002E-3</v>
      </c>
      <c r="G202" s="160">
        <v>0</v>
      </c>
      <c r="H202" s="161"/>
      <c r="I202" s="163"/>
      <c r="J202" s="41">
        <v>4.1000000000000002E-2</v>
      </c>
    </row>
    <row r="203" spans="1:10" ht="27.75" customHeight="1">
      <c r="A203" s="158" t="s">
        <v>464</v>
      </c>
      <c r="B203" s="26" t="s">
        <v>885</v>
      </c>
      <c r="C203" s="165">
        <v>0</v>
      </c>
      <c r="D203" s="132">
        <v>-0.57199999999999995</v>
      </c>
      <c r="E203" s="133">
        <v>-4.9000000000000002E-2</v>
      </c>
      <c r="F203" s="134">
        <v>-2E-3</v>
      </c>
      <c r="G203" s="160">
        <v>1.35</v>
      </c>
      <c r="H203" s="161"/>
      <c r="I203" s="163"/>
      <c r="J203" s="41">
        <v>4.5999999999999999E-2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3">
    <mergeCell ref="F10:G10"/>
    <mergeCell ref="H10:J10"/>
    <mergeCell ref="F9:G9"/>
    <mergeCell ref="B8:D8"/>
    <mergeCell ref="A4:D4"/>
    <mergeCell ref="F6:G6"/>
    <mergeCell ref="F7:G7"/>
    <mergeCell ref="F8:G8"/>
    <mergeCell ref="B1:D1"/>
    <mergeCell ref="F1:H1"/>
    <mergeCell ref="A2:J2"/>
    <mergeCell ref="F4:J4"/>
    <mergeCell ref="F5:G5"/>
  </mergeCells>
  <phoneticPr fontId="5"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5" fitToHeight="0" orientation="portrait" r:id="rId2"/>
  <headerFooter differentFirst="1" scaleWithDoc="0">
    <oddFooter>&amp;C&amp;P of &amp;N</oddFooter>
    <firstHeader>&amp;L
Annex 4 - Charges applied to LDNOs with HV/LV end users</firstHeader>
    <firstFooter>&amp;C&amp;P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86"/>
  <sheetViews>
    <sheetView zoomScale="80" zoomScaleNormal="80" zoomScaleSheetLayoutView="100" workbookViewId="0">
      <selection activeCell="B1" sqref="B1"/>
    </sheetView>
  </sheetViews>
  <sheetFormatPr defaultRowHeight="12.75"/>
  <cols>
    <col min="1" max="1" width="28.85546875" bestFit="1" customWidth="1"/>
    <col min="2" max="7" width="24" customWidth="1"/>
  </cols>
  <sheetData>
    <row r="1" spans="1:7" ht="27.75" customHeight="1">
      <c r="A1" s="129" t="s">
        <v>19</v>
      </c>
    </row>
    <row r="2" spans="1:7" ht="44.25" customHeight="1">
      <c r="A2" s="269" t="s">
        <v>1512</v>
      </c>
      <c r="B2" s="269"/>
      <c r="C2" s="269"/>
      <c r="D2" s="269"/>
      <c r="E2" s="269"/>
      <c r="F2" s="269"/>
      <c r="G2" s="269"/>
    </row>
    <row r="3" spans="1:7" ht="47.25" customHeight="1">
      <c r="A3" s="242" t="str">
        <f>Overview!B4&amp; " - Illustrative LLFs for year beginning "&amp;Overview!D4</f>
        <v>London Power Networks - Illustrative LLFs for year beginning 1 April 2024</v>
      </c>
      <c r="B3" s="243"/>
      <c r="C3" s="243"/>
      <c r="D3" s="243"/>
      <c r="E3" s="243"/>
      <c r="F3" s="243"/>
      <c r="G3" s="244"/>
    </row>
    <row r="4" spans="1:7" ht="19.5" customHeight="1">
      <c r="A4" s="274" t="s">
        <v>12</v>
      </c>
      <c r="B4" s="274"/>
      <c r="C4" s="21" t="s">
        <v>4</v>
      </c>
      <c r="D4" s="21" t="s">
        <v>5</v>
      </c>
      <c r="E4" s="21" t="s">
        <v>6</v>
      </c>
      <c r="F4" s="21" t="s">
        <v>7</v>
      </c>
      <c r="G4" s="21" t="s">
        <v>675</v>
      </c>
    </row>
    <row r="5" spans="1:7" ht="19.5" customHeight="1">
      <c r="A5" s="274"/>
      <c r="B5" s="274"/>
      <c r="C5" s="21" t="s">
        <v>676</v>
      </c>
      <c r="D5" s="21" t="s">
        <v>677</v>
      </c>
      <c r="E5" s="21" t="s">
        <v>678</v>
      </c>
      <c r="F5" s="21" t="s">
        <v>679</v>
      </c>
      <c r="G5" s="21" t="s">
        <v>680</v>
      </c>
    </row>
    <row r="6" spans="1:7" ht="45" customHeight="1">
      <c r="A6" s="231" t="s">
        <v>681</v>
      </c>
      <c r="B6" s="232"/>
      <c r="C6" s="22" t="s">
        <v>689</v>
      </c>
      <c r="D6" s="177"/>
      <c r="E6" s="176" t="s">
        <v>690</v>
      </c>
      <c r="F6" s="177"/>
      <c r="G6" s="177"/>
    </row>
    <row r="7" spans="1:7" ht="45" customHeight="1">
      <c r="A7" s="231" t="s">
        <v>682</v>
      </c>
      <c r="B7" s="232"/>
      <c r="C7" s="177"/>
      <c r="D7" s="22" t="s">
        <v>691</v>
      </c>
      <c r="E7" s="177"/>
      <c r="F7" s="177"/>
      <c r="G7" s="177"/>
    </row>
    <row r="8" spans="1:7" ht="45" customHeight="1">
      <c r="A8" s="231" t="s">
        <v>683</v>
      </c>
      <c r="B8" s="232"/>
      <c r="C8" s="177"/>
      <c r="D8" s="177"/>
      <c r="E8" s="22" t="s">
        <v>691</v>
      </c>
      <c r="F8" s="177"/>
      <c r="G8" s="177"/>
    </row>
    <row r="9" spans="1:7" ht="25.5" customHeight="1">
      <c r="A9" s="231" t="s">
        <v>684</v>
      </c>
      <c r="B9" s="232"/>
      <c r="C9" s="177"/>
      <c r="D9" s="177"/>
      <c r="E9" s="177"/>
      <c r="F9" s="176" t="s">
        <v>692</v>
      </c>
      <c r="G9" s="176" t="s">
        <v>685</v>
      </c>
    </row>
    <row r="10" spans="1:7" ht="19.5" customHeight="1">
      <c r="A10" s="241" t="s">
        <v>13</v>
      </c>
      <c r="B10" s="241"/>
      <c r="C10" s="266" t="s">
        <v>14</v>
      </c>
      <c r="D10" s="267"/>
      <c r="E10" s="267"/>
      <c r="F10" s="267"/>
      <c r="G10" s="267"/>
    </row>
    <row r="11" spans="1:7" ht="12.75" customHeight="1">
      <c r="A11" s="182"/>
      <c r="B11" s="182"/>
      <c r="C11" s="183"/>
      <c r="D11" s="183"/>
      <c r="E11" s="183"/>
      <c r="F11" s="183"/>
      <c r="G11" s="183"/>
    </row>
    <row r="12" spans="1:7">
      <c r="B12" s="13"/>
      <c r="C12" s="13"/>
      <c r="D12" s="13"/>
      <c r="E12" s="13"/>
    </row>
    <row r="13" spans="1:7" ht="22.5" customHeight="1">
      <c r="A13" s="274" t="s">
        <v>42</v>
      </c>
      <c r="B13" s="274"/>
      <c r="C13" s="274"/>
      <c r="D13" s="274"/>
      <c r="E13" s="274"/>
      <c r="F13" s="274"/>
      <c r="G13" s="274"/>
    </row>
    <row r="14" spans="1:7" ht="22.5" customHeight="1">
      <c r="A14" s="229" t="s">
        <v>3</v>
      </c>
      <c r="B14" s="270"/>
      <c r="C14" s="270"/>
      <c r="D14" s="270"/>
      <c r="E14" s="270"/>
      <c r="F14" s="270"/>
      <c r="G14" s="230"/>
    </row>
    <row r="15" spans="1:7" ht="33" customHeight="1">
      <c r="A15" s="179" t="s">
        <v>43</v>
      </c>
      <c r="B15" s="179" t="s">
        <v>4</v>
      </c>
      <c r="C15" s="179" t="s">
        <v>5</v>
      </c>
      <c r="D15" s="179" t="s">
        <v>6</v>
      </c>
      <c r="E15" s="179" t="s">
        <v>7</v>
      </c>
      <c r="F15" s="179" t="s">
        <v>675</v>
      </c>
      <c r="G15" s="179" t="s">
        <v>8</v>
      </c>
    </row>
    <row r="16" spans="1:7" ht="104.25" customHeight="1">
      <c r="A16" s="1" t="s">
        <v>44</v>
      </c>
      <c r="B16" s="209">
        <v>1.1120000000000001</v>
      </c>
      <c r="C16" s="209">
        <v>1.087</v>
      </c>
      <c r="D16" s="209">
        <v>1.1040000000000001</v>
      </c>
      <c r="E16" s="209">
        <v>1.0720000000000001</v>
      </c>
      <c r="F16" s="209">
        <v>1.089</v>
      </c>
      <c r="G16" s="1" t="s">
        <v>1450</v>
      </c>
    </row>
    <row r="17" spans="1:7" ht="33" customHeight="1">
      <c r="A17" s="1" t="s">
        <v>45</v>
      </c>
      <c r="B17" s="209">
        <v>1.0489999999999999</v>
      </c>
      <c r="C17" s="209">
        <v>1.042</v>
      </c>
      <c r="D17" s="209">
        <v>1.0469999999999999</v>
      </c>
      <c r="E17" s="209">
        <v>1.0369999999999999</v>
      </c>
      <c r="F17" s="209">
        <v>1.042</v>
      </c>
      <c r="G17" s="1" t="s">
        <v>1451</v>
      </c>
    </row>
    <row r="18" spans="1:7" ht="31.5" customHeight="1">
      <c r="A18" s="1" t="s">
        <v>46</v>
      </c>
      <c r="B18" s="209">
        <v>1.0349999999999999</v>
      </c>
      <c r="C18" s="209">
        <v>1.0289999999999999</v>
      </c>
      <c r="D18" s="209">
        <v>1.0329999999999999</v>
      </c>
      <c r="E18" s="209">
        <v>1.024</v>
      </c>
      <c r="F18" s="209">
        <v>1.0289999999999999</v>
      </c>
      <c r="G18" s="1" t="s">
        <v>1452</v>
      </c>
    </row>
    <row r="19" spans="1:7" ht="29.25" customHeight="1">
      <c r="A19" s="1" t="s">
        <v>47</v>
      </c>
      <c r="B19" s="209">
        <v>1.026</v>
      </c>
      <c r="C19" s="209">
        <v>1.0229999999999999</v>
      </c>
      <c r="D19" s="209">
        <v>1.0249999999999999</v>
      </c>
      <c r="E19" s="209">
        <v>1.022</v>
      </c>
      <c r="F19" s="209">
        <v>1.0229999999999999</v>
      </c>
      <c r="G19" s="12" t="s">
        <v>1453</v>
      </c>
    </row>
    <row r="20" spans="1:7" ht="26.25" customHeight="1">
      <c r="A20" s="1" t="s">
        <v>48</v>
      </c>
      <c r="B20" s="209">
        <v>1.0189999999999999</v>
      </c>
      <c r="C20" s="209">
        <v>1.0169999999999999</v>
      </c>
      <c r="D20" s="209">
        <v>1.0189999999999999</v>
      </c>
      <c r="E20" s="209">
        <v>1.0149999999999999</v>
      </c>
      <c r="F20" s="209">
        <v>1.0169999999999999</v>
      </c>
      <c r="G20" s="12" t="s">
        <v>1454</v>
      </c>
    </row>
    <row r="21" spans="1:7" ht="27" customHeight="1">
      <c r="A21" s="1" t="s">
        <v>49</v>
      </c>
      <c r="B21" s="209">
        <v>1.0029999999999999</v>
      </c>
      <c r="C21" s="209">
        <v>1.002</v>
      </c>
      <c r="D21" s="209">
        <v>1.0029999999999999</v>
      </c>
      <c r="E21" s="209">
        <v>1.002</v>
      </c>
      <c r="F21" s="209">
        <v>1.002</v>
      </c>
      <c r="G21" s="12" t="s">
        <v>1455</v>
      </c>
    </row>
    <row r="22" spans="1:7" ht="22.5" customHeight="1"/>
    <row r="23" spans="1:7" ht="23.25" customHeight="1">
      <c r="A23" s="229" t="s">
        <v>50</v>
      </c>
      <c r="B23" s="270"/>
      <c r="C23" s="270"/>
      <c r="D23" s="270"/>
      <c r="E23" s="270"/>
      <c r="F23" s="270"/>
      <c r="G23" s="230"/>
    </row>
    <row r="24" spans="1:7" ht="23.25" customHeight="1">
      <c r="A24" s="229" t="s">
        <v>10</v>
      </c>
      <c r="B24" s="270"/>
      <c r="C24" s="270"/>
      <c r="D24" s="270"/>
      <c r="E24" s="270"/>
      <c r="F24" s="270"/>
      <c r="G24" s="230"/>
    </row>
    <row r="25" spans="1:7" ht="23.25" customHeight="1">
      <c r="A25" s="21" t="s">
        <v>9</v>
      </c>
      <c r="B25" s="21" t="s">
        <v>4</v>
      </c>
      <c r="C25" s="21" t="s">
        <v>5</v>
      </c>
      <c r="D25" s="21" t="s">
        <v>6</v>
      </c>
      <c r="E25" s="21" t="s">
        <v>7</v>
      </c>
      <c r="F25" s="21" t="s">
        <v>675</v>
      </c>
      <c r="G25" s="21" t="s">
        <v>8</v>
      </c>
    </row>
    <row r="26" spans="1:7" ht="22.5" customHeight="1">
      <c r="A26" s="176" t="s">
        <v>1456</v>
      </c>
      <c r="B26" s="209">
        <v>1.008</v>
      </c>
      <c r="C26" s="209">
        <v>1.006</v>
      </c>
      <c r="D26" s="209">
        <v>1.008</v>
      </c>
      <c r="E26" s="209">
        <v>1.004</v>
      </c>
      <c r="F26" s="209">
        <v>1.0049999999999999</v>
      </c>
      <c r="G26" s="210">
        <v>800</v>
      </c>
    </row>
    <row r="27" spans="1:7" ht="22.5" customHeight="1">
      <c r="A27" s="176" t="s">
        <v>1457</v>
      </c>
      <c r="B27" s="209">
        <v>1.006</v>
      </c>
      <c r="C27" s="209">
        <v>1.006</v>
      </c>
      <c r="D27" s="209">
        <v>1.006</v>
      </c>
      <c r="E27" s="209">
        <v>1.006</v>
      </c>
      <c r="F27" s="209">
        <v>1.006</v>
      </c>
      <c r="G27" s="210">
        <v>801</v>
      </c>
    </row>
    <row r="28" spans="1:7" ht="22.5" customHeight="1">
      <c r="A28" s="176" t="s">
        <v>1458</v>
      </c>
      <c r="B28" s="209">
        <v>1.0009999999999999</v>
      </c>
      <c r="C28" s="209">
        <v>1.0009999999999999</v>
      </c>
      <c r="D28" s="209">
        <v>1.0009999999999999</v>
      </c>
      <c r="E28" s="209">
        <v>1.0009999999999999</v>
      </c>
      <c r="F28" s="209">
        <v>1.0009999999999999</v>
      </c>
      <c r="G28" s="210">
        <v>802</v>
      </c>
    </row>
    <row r="29" spans="1:7" ht="22.5" customHeight="1">
      <c r="A29" s="176" t="s">
        <v>1459</v>
      </c>
      <c r="B29" s="209">
        <v>1.004</v>
      </c>
      <c r="C29" s="209">
        <v>1.0029999999999999</v>
      </c>
      <c r="D29" s="209">
        <v>1.0029999999999999</v>
      </c>
      <c r="E29" s="209">
        <v>1.0029999999999999</v>
      </c>
      <c r="F29" s="209">
        <v>1.0029999999999999</v>
      </c>
      <c r="G29" s="210">
        <v>803</v>
      </c>
    </row>
    <row r="30" spans="1:7" ht="22.5" customHeight="1">
      <c r="A30" s="176" t="s">
        <v>1460</v>
      </c>
      <c r="B30" s="209">
        <v>1.0189999999999999</v>
      </c>
      <c r="C30" s="209">
        <v>1.0169999999999999</v>
      </c>
      <c r="D30" s="209">
        <v>1.0189999999999999</v>
      </c>
      <c r="E30" s="209">
        <v>1.0149999999999999</v>
      </c>
      <c r="F30" s="209">
        <v>1.0169999999999999</v>
      </c>
      <c r="G30" s="210">
        <v>804</v>
      </c>
    </row>
    <row r="31" spans="1:7" ht="22.5" customHeight="1">
      <c r="A31" s="176" t="s">
        <v>1461</v>
      </c>
      <c r="B31" s="209">
        <v>1.012</v>
      </c>
      <c r="C31" s="209">
        <v>1.0109999999999999</v>
      </c>
      <c r="D31" s="209">
        <v>1.012</v>
      </c>
      <c r="E31" s="209">
        <v>1.008</v>
      </c>
      <c r="F31" s="209">
        <v>1.008</v>
      </c>
      <c r="G31" s="210">
        <v>805</v>
      </c>
    </row>
    <row r="32" spans="1:7" ht="22.5" customHeight="1">
      <c r="A32" s="176" t="s">
        <v>1462</v>
      </c>
      <c r="B32" s="209">
        <v>1.0069999999999999</v>
      </c>
      <c r="C32" s="209">
        <v>1.006</v>
      </c>
      <c r="D32" s="209">
        <v>1.0069999999999999</v>
      </c>
      <c r="E32" s="209">
        <v>1.006</v>
      </c>
      <c r="F32" s="209">
        <v>1.006</v>
      </c>
      <c r="G32" s="210">
        <v>806</v>
      </c>
    </row>
    <row r="33" spans="1:7" ht="22.5" customHeight="1">
      <c r="A33" s="176" t="s">
        <v>1463</v>
      </c>
      <c r="B33" s="209">
        <v>1.012</v>
      </c>
      <c r="C33" s="209">
        <v>1.0129999999999999</v>
      </c>
      <c r="D33" s="209">
        <v>1.0129999999999999</v>
      </c>
      <c r="E33" s="209">
        <v>1.012</v>
      </c>
      <c r="F33" s="209">
        <v>1.0129999999999999</v>
      </c>
      <c r="G33" s="210">
        <v>807</v>
      </c>
    </row>
    <row r="34" spans="1:7" ht="22.5" customHeight="1">
      <c r="A34" s="176" t="s">
        <v>1464</v>
      </c>
      <c r="B34" s="209">
        <v>1.008</v>
      </c>
      <c r="C34" s="209">
        <v>1.0049999999999999</v>
      </c>
      <c r="D34" s="209">
        <v>1.006</v>
      </c>
      <c r="E34" s="209">
        <v>1.0049999999999999</v>
      </c>
      <c r="F34" s="209">
        <v>1.0049999999999999</v>
      </c>
      <c r="G34" s="210">
        <v>808</v>
      </c>
    </row>
    <row r="35" spans="1:7" ht="22.5" customHeight="1">
      <c r="A35" s="176" t="s">
        <v>1465</v>
      </c>
      <c r="B35" s="209">
        <v>1</v>
      </c>
      <c r="C35" s="209">
        <v>1</v>
      </c>
      <c r="D35" s="209">
        <v>1</v>
      </c>
      <c r="E35" s="209">
        <v>1</v>
      </c>
      <c r="F35" s="209">
        <v>1</v>
      </c>
      <c r="G35" s="210">
        <v>809</v>
      </c>
    </row>
    <row r="36" spans="1:7" ht="22.5" customHeight="1">
      <c r="A36" s="176" t="s">
        <v>1466</v>
      </c>
      <c r="B36" s="209">
        <v>1.014</v>
      </c>
      <c r="C36" s="209">
        <v>1.0149999999999999</v>
      </c>
      <c r="D36" s="209">
        <v>1.0149999999999999</v>
      </c>
      <c r="E36" s="209">
        <v>1.0129999999999999</v>
      </c>
      <c r="F36" s="209">
        <v>1.0129999999999999</v>
      </c>
      <c r="G36" s="210">
        <v>810</v>
      </c>
    </row>
    <row r="37" spans="1:7" ht="22.5" customHeight="1">
      <c r="A37" s="176" t="s">
        <v>1467</v>
      </c>
      <c r="B37" s="209">
        <v>1.0129999999999999</v>
      </c>
      <c r="C37" s="209">
        <v>1.0109999999999999</v>
      </c>
      <c r="D37" s="209">
        <v>1.012</v>
      </c>
      <c r="E37" s="209">
        <v>1.006</v>
      </c>
      <c r="F37" s="209">
        <v>1.0089999999999999</v>
      </c>
      <c r="G37" s="210">
        <v>811</v>
      </c>
    </row>
    <row r="38" spans="1:7" ht="22.5" customHeight="1">
      <c r="A38" s="176" t="s">
        <v>1468</v>
      </c>
      <c r="B38" s="209">
        <v>1.042</v>
      </c>
      <c r="C38" s="209">
        <v>1.0429999999999999</v>
      </c>
      <c r="D38" s="209">
        <v>1.042</v>
      </c>
      <c r="E38" s="209">
        <v>1.042</v>
      </c>
      <c r="F38" s="209">
        <v>1.042</v>
      </c>
      <c r="G38" s="210">
        <v>812</v>
      </c>
    </row>
    <row r="39" spans="1:7" ht="22.5" customHeight="1">
      <c r="A39" s="176" t="s">
        <v>1469</v>
      </c>
      <c r="B39" s="209">
        <v>1.0129999999999999</v>
      </c>
      <c r="C39" s="209">
        <v>1.0109999999999999</v>
      </c>
      <c r="D39" s="209">
        <v>1.0109999999999999</v>
      </c>
      <c r="E39" s="209">
        <v>1.0049999999999999</v>
      </c>
      <c r="F39" s="209">
        <v>1.0089999999999999</v>
      </c>
      <c r="G39" s="210">
        <v>813</v>
      </c>
    </row>
    <row r="40" spans="1:7" ht="22.5" customHeight="1">
      <c r="A40" s="176" t="s">
        <v>1470</v>
      </c>
      <c r="B40" s="209">
        <v>1.0129999999999999</v>
      </c>
      <c r="C40" s="209">
        <v>1.01</v>
      </c>
      <c r="D40" s="209">
        <v>1.0129999999999999</v>
      </c>
      <c r="E40" s="209">
        <v>1.0049999999999999</v>
      </c>
      <c r="F40" s="209">
        <v>1.0089999999999999</v>
      </c>
      <c r="G40" s="210">
        <v>814</v>
      </c>
    </row>
    <row r="41" spans="1:7" ht="22.5" customHeight="1">
      <c r="A41" s="176" t="s">
        <v>1471</v>
      </c>
      <c r="B41" s="209">
        <v>1</v>
      </c>
      <c r="C41" s="209">
        <v>1</v>
      </c>
      <c r="D41" s="209">
        <v>1.0009999999999999</v>
      </c>
      <c r="E41" s="209">
        <v>1.002</v>
      </c>
      <c r="F41" s="209">
        <v>1</v>
      </c>
      <c r="G41" s="210">
        <v>815</v>
      </c>
    </row>
    <row r="42" spans="1:7" ht="22.5" customHeight="1">
      <c r="A42" s="176" t="s">
        <v>1472</v>
      </c>
      <c r="B42" s="209">
        <v>1.01</v>
      </c>
      <c r="C42" s="209">
        <v>1.0069999999999999</v>
      </c>
      <c r="D42" s="209">
        <v>1.0089999999999999</v>
      </c>
      <c r="E42" s="209">
        <v>1.006</v>
      </c>
      <c r="F42" s="209">
        <v>1.0069999999999999</v>
      </c>
      <c r="G42" s="210">
        <v>816</v>
      </c>
    </row>
    <row r="43" spans="1:7" ht="22.5" customHeight="1">
      <c r="A43" s="176" t="s">
        <v>1473</v>
      </c>
      <c r="B43" s="209">
        <v>1</v>
      </c>
      <c r="C43" s="209">
        <v>1</v>
      </c>
      <c r="D43" s="209">
        <v>1</v>
      </c>
      <c r="E43" s="209">
        <v>1</v>
      </c>
      <c r="F43" s="209">
        <v>1</v>
      </c>
      <c r="G43" s="210">
        <v>817</v>
      </c>
    </row>
    <row r="44" spans="1:7" ht="22.5" customHeight="1">
      <c r="A44" s="176" t="s">
        <v>1474</v>
      </c>
      <c r="B44" s="209">
        <v>1</v>
      </c>
      <c r="C44" s="209">
        <v>1</v>
      </c>
      <c r="D44" s="209">
        <v>1</v>
      </c>
      <c r="E44" s="209">
        <v>1</v>
      </c>
      <c r="F44" s="209">
        <v>1</v>
      </c>
      <c r="G44" s="210">
        <v>818</v>
      </c>
    </row>
    <row r="45" spans="1:7" ht="22.5" customHeight="1">
      <c r="A45" s="176" t="s">
        <v>1475</v>
      </c>
      <c r="B45" s="209">
        <v>1.026</v>
      </c>
      <c r="C45" s="209">
        <v>1.0229999999999999</v>
      </c>
      <c r="D45" s="209">
        <v>1.0249999999999999</v>
      </c>
      <c r="E45" s="209">
        <v>1.022</v>
      </c>
      <c r="F45" s="209">
        <v>1.0229999999999999</v>
      </c>
      <c r="G45" s="210">
        <v>819</v>
      </c>
    </row>
    <row r="46" spans="1:7" ht="22.5" customHeight="1">
      <c r="A46" s="176" t="s">
        <v>1476</v>
      </c>
      <c r="B46" s="209">
        <v>1.0089999999999999</v>
      </c>
      <c r="C46" s="209">
        <v>1.0109999999999999</v>
      </c>
      <c r="D46" s="209">
        <v>1.012</v>
      </c>
      <c r="E46" s="209">
        <v>1.0089999999999999</v>
      </c>
      <c r="F46" s="209">
        <v>1.008</v>
      </c>
      <c r="G46" s="210">
        <v>820</v>
      </c>
    </row>
    <row r="47" spans="1:7" ht="22.5" customHeight="1">
      <c r="A47" s="176" t="s">
        <v>1477</v>
      </c>
      <c r="B47" s="209">
        <v>1.0149999999999999</v>
      </c>
      <c r="C47" s="209">
        <v>1.01</v>
      </c>
      <c r="D47" s="209">
        <v>1.014</v>
      </c>
      <c r="E47" s="209">
        <v>1.01</v>
      </c>
      <c r="F47" s="209">
        <v>1.008</v>
      </c>
      <c r="G47" s="210">
        <v>821</v>
      </c>
    </row>
    <row r="48" spans="1:7" ht="22.5" customHeight="1">
      <c r="A48" s="176" t="s">
        <v>1478</v>
      </c>
      <c r="B48" s="209">
        <v>1.026</v>
      </c>
      <c r="C48" s="209">
        <v>1.0229999999999999</v>
      </c>
      <c r="D48" s="209">
        <v>1.0249999999999999</v>
      </c>
      <c r="E48" s="209">
        <v>1.022</v>
      </c>
      <c r="F48" s="209">
        <v>1.0229999999999999</v>
      </c>
      <c r="G48" s="210">
        <v>822</v>
      </c>
    </row>
    <row r="49" spans="1:7" ht="22.5" customHeight="1">
      <c r="A49" s="176" t="s">
        <v>1479</v>
      </c>
      <c r="B49" s="209">
        <v>1.026</v>
      </c>
      <c r="C49" s="209">
        <v>1.0229999999999999</v>
      </c>
      <c r="D49" s="209">
        <v>1.0249999999999999</v>
      </c>
      <c r="E49" s="209">
        <v>1.022</v>
      </c>
      <c r="F49" s="209">
        <v>1.0229999999999999</v>
      </c>
      <c r="G49" s="210">
        <v>823</v>
      </c>
    </row>
    <row r="50" spans="1:7" ht="22.5" customHeight="1">
      <c r="A50" s="176" t="s">
        <v>1480</v>
      </c>
      <c r="B50" s="209">
        <v>1.022</v>
      </c>
      <c r="C50" s="209">
        <v>1.022</v>
      </c>
      <c r="D50" s="209">
        <v>1.0209999999999999</v>
      </c>
      <c r="E50" s="209">
        <v>1.022</v>
      </c>
      <c r="F50" s="209">
        <v>1.02</v>
      </c>
      <c r="G50" s="210">
        <v>827</v>
      </c>
    </row>
    <row r="51" spans="1:7" ht="22.5" customHeight="1">
      <c r="A51" s="176" t="s">
        <v>1481</v>
      </c>
      <c r="B51" s="209">
        <v>1.0029999999999999</v>
      </c>
      <c r="C51" s="209">
        <v>1.002</v>
      </c>
      <c r="D51" s="209">
        <v>1.002</v>
      </c>
      <c r="E51" s="209">
        <v>1.002</v>
      </c>
      <c r="F51" s="209">
        <v>1.002</v>
      </c>
      <c r="G51" s="210">
        <v>828</v>
      </c>
    </row>
    <row r="52" spans="1:7" ht="22.5" customHeight="1">
      <c r="A52" s="176" t="s">
        <v>1482</v>
      </c>
      <c r="B52" s="209">
        <v>1.0049999999999999</v>
      </c>
      <c r="C52" s="209">
        <v>1.004</v>
      </c>
      <c r="D52" s="209">
        <v>1.0049999999999999</v>
      </c>
      <c r="E52" s="209">
        <v>1.004</v>
      </c>
      <c r="F52" s="209">
        <v>1.004</v>
      </c>
      <c r="G52" s="210">
        <v>829</v>
      </c>
    </row>
    <row r="53" spans="1:7" ht="22.5" customHeight="1">
      <c r="A53" s="176" t="s">
        <v>1483</v>
      </c>
      <c r="B53" s="209">
        <v>1.0109999999999999</v>
      </c>
      <c r="C53" s="209">
        <v>1.004</v>
      </c>
      <c r="D53" s="209">
        <v>1.008</v>
      </c>
      <c r="E53" s="209">
        <v>1.0069999999999999</v>
      </c>
      <c r="F53" s="209">
        <v>1.008</v>
      </c>
      <c r="G53" s="210">
        <v>837</v>
      </c>
    </row>
    <row r="54" spans="1:7" ht="22.5" customHeight="1">
      <c r="A54" s="176" t="s">
        <v>1484</v>
      </c>
      <c r="B54" s="209">
        <v>1.0069999999999999</v>
      </c>
      <c r="C54" s="209">
        <v>1.006</v>
      </c>
      <c r="D54" s="209">
        <v>1.0069999999999999</v>
      </c>
      <c r="E54" s="209">
        <v>1.006</v>
      </c>
      <c r="F54" s="209">
        <v>1.0069999999999999</v>
      </c>
      <c r="G54" s="210">
        <v>838</v>
      </c>
    </row>
    <row r="55" spans="1:7" ht="22.5" customHeight="1">
      <c r="A55" s="176" t="s">
        <v>1485</v>
      </c>
      <c r="B55" s="209">
        <v>1.006</v>
      </c>
      <c r="C55" s="209">
        <v>1.006</v>
      </c>
      <c r="D55" s="209">
        <v>1.006</v>
      </c>
      <c r="E55" s="209">
        <v>1.0049999999999999</v>
      </c>
      <c r="F55" s="209">
        <v>1.006</v>
      </c>
      <c r="G55" s="210">
        <v>839</v>
      </c>
    </row>
    <row r="56" spans="1:7" ht="22.5" customHeight="1">
      <c r="A56" s="176" t="s">
        <v>1486</v>
      </c>
      <c r="B56" s="209">
        <v>1.0189999999999999</v>
      </c>
      <c r="C56" s="209">
        <v>1.0189999999999999</v>
      </c>
      <c r="D56" s="209">
        <v>1.0169999999999999</v>
      </c>
      <c r="E56" s="209">
        <v>1.0149999999999999</v>
      </c>
      <c r="F56" s="209">
        <v>1.0169999999999999</v>
      </c>
      <c r="G56" s="210">
        <v>840</v>
      </c>
    </row>
    <row r="57" spans="1:7" ht="22.5" customHeight="1">
      <c r="A57" s="176" t="s">
        <v>1487</v>
      </c>
      <c r="B57" s="209">
        <v>1.014</v>
      </c>
      <c r="C57" s="209">
        <v>1.0129999999999999</v>
      </c>
      <c r="D57" s="209">
        <v>1.0129999999999999</v>
      </c>
      <c r="E57" s="209">
        <v>1.0129999999999999</v>
      </c>
      <c r="F57" s="209">
        <v>1.0129999999999999</v>
      </c>
      <c r="G57" s="210">
        <v>841</v>
      </c>
    </row>
    <row r="58" spans="1:7" ht="22.5" customHeight="1">
      <c r="A58" s="176" t="s">
        <v>1488</v>
      </c>
      <c r="B58" s="209">
        <v>1.0089999999999999</v>
      </c>
      <c r="C58" s="209">
        <v>1.0089999999999999</v>
      </c>
      <c r="D58" s="209">
        <v>1.0089999999999999</v>
      </c>
      <c r="E58" s="209">
        <v>1.008</v>
      </c>
      <c r="F58" s="209">
        <v>1.0089999999999999</v>
      </c>
      <c r="G58" s="210">
        <v>842</v>
      </c>
    </row>
    <row r="59" spans="1:7" ht="22.5" customHeight="1">
      <c r="A59" s="176" t="s">
        <v>1489</v>
      </c>
      <c r="B59" s="209">
        <v>1.0049999999999999</v>
      </c>
      <c r="C59" s="209">
        <v>1.0049999999999999</v>
      </c>
      <c r="D59" s="209">
        <v>1.0049999999999999</v>
      </c>
      <c r="E59" s="209">
        <v>1.0049999999999999</v>
      </c>
      <c r="F59" s="209">
        <v>1.0049999999999999</v>
      </c>
      <c r="G59" s="210">
        <v>843</v>
      </c>
    </row>
    <row r="60" spans="1:7" ht="22.5" customHeight="1">
      <c r="A60" s="176" t="s">
        <v>1490</v>
      </c>
      <c r="B60" s="209">
        <v>1.0049999999999999</v>
      </c>
      <c r="C60" s="209">
        <v>1.0049999999999999</v>
      </c>
      <c r="D60" s="209">
        <v>1.0049999999999999</v>
      </c>
      <c r="E60" s="209">
        <v>1.0049999999999999</v>
      </c>
      <c r="F60" s="209">
        <v>1.0049999999999999</v>
      </c>
      <c r="G60" s="210">
        <v>844</v>
      </c>
    </row>
    <row r="61" spans="1:7" ht="22.5" customHeight="1">
      <c r="A61" s="176" t="s">
        <v>1491</v>
      </c>
      <c r="B61" s="209">
        <v>1.008</v>
      </c>
      <c r="C61" s="209">
        <v>1.0089999999999999</v>
      </c>
      <c r="D61" s="209">
        <v>1.008</v>
      </c>
      <c r="E61" s="209">
        <v>1.008</v>
      </c>
      <c r="F61" s="209">
        <v>1.008</v>
      </c>
      <c r="G61" s="210">
        <v>846</v>
      </c>
    </row>
    <row r="62" spans="1:7" ht="22.5" customHeight="1">
      <c r="A62" s="176" t="s">
        <v>1492</v>
      </c>
      <c r="B62" s="209">
        <v>1.01</v>
      </c>
      <c r="C62" s="209">
        <v>1.0089999999999999</v>
      </c>
      <c r="D62" s="209">
        <v>1.008</v>
      </c>
      <c r="E62" s="209">
        <v>1.0069999999999999</v>
      </c>
      <c r="F62" s="209">
        <v>1.0069999999999999</v>
      </c>
      <c r="G62" s="210">
        <v>847</v>
      </c>
    </row>
    <row r="63" spans="1:7" ht="22.5" customHeight="1">
      <c r="A63" s="176" t="s">
        <v>1493</v>
      </c>
      <c r="B63" s="209">
        <v>1.018</v>
      </c>
      <c r="C63" s="209">
        <v>1.018</v>
      </c>
      <c r="D63" s="209">
        <v>1.018</v>
      </c>
      <c r="E63" s="209">
        <v>1.018</v>
      </c>
      <c r="F63" s="209">
        <v>1.018</v>
      </c>
      <c r="G63" s="210">
        <v>848</v>
      </c>
    </row>
    <row r="64" spans="1:7" ht="22.5" customHeight="1">
      <c r="A64" s="176" t="s">
        <v>1494</v>
      </c>
      <c r="B64" s="209">
        <v>1.04</v>
      </c>
      <c r="C64" s="209">
        <v>1.0349999999999999</v>
      </c>
      <c r="D64" s="209">
        <v>1.044</v>
      </c>
      <c r="E64" s="209">
        <v>1.024</v>
      </c>
      <c r="F64" s="209">
        <v>1.0329999999999999</v>
      </c>
      <c r="G64" s="210">
        <v>849</v>
      </c>
    </row>
    <row r="65" spans="1:7" ht="22.5" customHeight="1">
      <c r="A65" s="176" t="s">
        <v>1495</v>
      </c>
      <c r="B65" s="209">
        <v>1.0189999999999999</v>
      </c>
      <c r="C65" s="209">
        <v>1.0169999999999999</v>
      </c>
      <c r="D65" s="209">
        <v>1.0189999999999999</v>
      </c>
      <c r="E65" s="209">
        <v>1.0149999999999999</v>
      </c>
      <c r="F65" s="209">
        <v>1.0169999999999999</v>
      </c>
      <c r="G65" s="210">
        <v>854</v>
      </c>
    </row>
    <row r="66" spans="1:7" ht="13.5" customHeight="1"/>
    <row r="67" spans="1:7" ht="20.25" customHeight="1">
      <c r="A67" s="229" t="s">
        <v>50</v>
      </c>
      <c r="B67" s="270"/>
      <c r="C67" s="270"/>
      <c r="D67" s="270"/>
      <c r="E67" s="270"/>
      <c r="F67" s="270"/>
      <c r="G67" s="230"/>
    </row>
    <row r="68" spans="1:7" ht="20.25" customHeight="1">
      <c r="A68" s="229" t="s">
        <v>11</v>
      </c>
      <c r="B68" s="270"/>
      <c r="C68" s="270"/>
      <c r="D68" s="270"/>
      <c r="E68" s="270"/>
      <c r="F68" s="270"/>
      <c r="G68" s="230"/>
    </row>
    <row r="69" spans="1:7" ht="20.25" customHeight="1">
      <c r="A69" s="21" t="s">
        <v>9</v>
      </c>
      <c r="B69" s="21" t="s">
        <v>4</v>
      </c>
      <c r="C69" s="21" t="s">
        <v>5</v>
      </c>
      <c r="D69" s="21" t="s">
        <v>6</v>
      </c>
      <c r="E69" s="21" t="s">
        <v>7</v>
      </c>
      <c r="F69" s="21" t="s">
        <v>675</v>
      </c>
      <c r="G69" s="21" t="s">
        <v>8</v>
      </c>
    </row>
    <row r="70" spans="1:7" ht="20.25" customHeight="1">
      <c r="A70" s="176" t="s">
        <v>1496</v>
      </c>
      <c r="B70" s="209">
        <v>0.999</v>
      </c>
      <c r="C70" s="209">
        <v>0.999</v>
      </c>
      <c r="D70" s="209">
        <v>0.999</v>
      </c>
      <c r="E70" s="209">
        <v>0.999</v>
      </c>
      <c r="F70" s="209">
        <v>0.999</v>
      </c>
      <c r="G70" s="210">
        <v>701</v>
      </c>
    </row>
    <row r="71" spans="1:7" ht="20.25" customHeight="1">
      <c r="A71" s="176" t="s">
        <v>1497</v>
      </c>
      <c r="B71" s="209">
        <v>1.0189999999999999</v>
      </c>
      <c r="C71" s="209">
        <v>1.0169999999999999</v>
      </c>
      <c r="D71" s="209">
        <v>1.0189999999999999</v>
      </c>
      <c r="E71" s="209">
        <v>1.0149999999999999</v>
      </c>
      <c r="F71" s="209">
        <v>1.0169999999999999</v>
      </c>
      <c r="G71" s="210">
        <v>702</v>
      </c>
    </row>
    <row r="72" spans="1:7" ht="20.25" customHeight="1">
      <c r="A72" s="176" t="s">
        <v>1498</v>
      </c>
      <c r="B72" s="209">
        <v>0.98099999999999998</v>
      </c>
      <c r="C72" s="209">
        <v>0.98</v>
      </c>
      <c r="D72" s="209">
        <v>0.98</v>
      </c>
      <c r="E72" s="209">
        <v>0.97899999999999998</v>
      </c>
      <c r="F72" s="209">
        <v>0.97899999999999998</v>
      </c>
      <c r="G72" s="210">
        <v>703</v>
      </c>
    </row>
    <row r="73" spans="1:7" ht="20.25" customHeight="1">
      <c r="A73" s="176" t="s">
        <v>1499</v>
      </c>
      <c r="B73" s="209">
        <v>0.98099999999999998</v>
      </c>
      <c r="C73" s="209">
        <v>0.98099999999999998</v>
      </c>
      <c r="D73" s="209">
        <v>0.98099999999999998</v>
      </c>
      <c r="E73" s="209">
        <v>0.98099999999999998</v>
      </c>
      <c r="F73" s="209">
        <v>0.98099999999999998</v>
      </c>
      <c r="G73" s="210">
        <v>707</v>
      </c>
    </row>
    <row r="74" spans="1:7" ht="20.25" customHeight="1">
      <c r="A74" s="176" t="s">
        <v>1500</v>
      </c>
      <c r="B74" s="209">
        <v>0.998</v>
      </c>
      <c r="C74" s="209">
        <v>0.999</v>
      </c>
      <c r="D74" s="209">
        <v>0.998</v>
      </c>
      <c r="E74" s="209">
        <v>0.998</v>
      </c>
      <c r="F74" s="209">
        <v>0.999</v>
      </c>
      <c r="G74" s="210">
        <v>711</v>
      </c>
    </row>
    <row r="75" spans="1:7" ht="20.25" customHeight="1">
      <c r="A75" s="176" t="s">
        <v>1501</v>
      </c>
      <c r="B75" s="209">
        <v>0.97899999999999998</v>
      </c>
      <c r="C75" s="209">
        <v>0.97799999999999998</v>
      </c>
      <c r="D75" s="209">
        <v>0.97799999999999998</v>
      </c>
      <c r="E75" s="209">
        <v>0.97899999999999998</v>
      </c>
      <c r="F75" s="209">
        <v>0.97899999999999998</v>
      </c>
      <c r="G75" s="210">
        <v>716</v>
      </c>
    </row>
    <row r="76" spans="1:7" ht="20.25" customHeight="1">
      <c r="A76" s="176" t="s">
        <v>1502</v>
      </c>
      <c r="B76" s="209">
        <v>1</v>
      </c>
      <c r="C76" s="209">
        <v>1.0009999999999999</v>
      </c>
      <c r="D76" s="209">
        <v>1</v>
      </c>
      <c r="E76" s="209">
        <v>1</v>
      </c>
      <c r="F76" s="209">
        <v>0.999</v>
      </c>
      <c r="G76" s="210">
        <v>730</v>
      </c>
    </row>
    <row r="78" spans="1:7" ht="16.5" customHeight="1">
      <c r="A78" s="271" t="s">
        <v>1503</v>
      </c>
      <c r="B78" s="272"/>
      <c r="C78" s="272"/>
      <c r="D78" s="272"/>
      <c r="E78" s="272"/>
      <c r="F78" s="272"/>
      <c r="G78" s="273"/>
    </row>
    <row r="79" spans="1:7" ht="16.5" customHeight="1">
      <c r="A79" s="21" t="s">
        <v>9</v>
      </c>
      <c r="B79" s="21" t="s">
        <v>4</v>
      </c>
      <c r="C79" s="21" t="s">
        <v>5</v>
      </c>
      <c r="D79" s="21" t="s">
        <v>6</v>
      </c>
      <c r="E79" s="21" t="s">
        <v>7</v>
      </c>
      <c r="F79" s="21" t="s">
        <v>675</v>
      </c>
      <c r="G79" s="21" t="s">
        <v>1504</v>
      </c>
    </row>
    <row r="80" spans="1:7" ht="27" customHeight="1">
      <c r="A80" s="176" t="s">
        <v>1505</v>
      </c>
      <c r="B80" s="209">
        <v>1.0049999999999999</v>
      </c>
      <c r="C80" s="209">
        <v>1.0049999999999999</v>
      </c>
      <c r="D80" s="209">
        <v>1.006</v>
      </c>
      <c r="E80" s="209">
        <v>1.0049999999999999</v>
      </c>
      <c r="F80" s="209">
        <v>1.0049999999999999</v>
      </c>
      <c r="G80" s="210">
        <v>1027</v>
      </c>
    </row>
    <row r="81" spans="1:7" ht="27" customHeight="1">
      <c r="A81" s="176" t="s">
        <v>1506</v>
      </c>
      <c r="B81" s="209">
        <v>1.0069999999999999</v>
      </c>
      <c r="C81" s="209">
        <v>1.0049999999999999</v>
      </c>
      <c r="D81" s="209">
        <v>1.006</v>
      </c>
      <c r="E81" s="209">
        <v>1.004</v>
      </c>
      <c r="F81" s="209">
        <v>1.0049999999999999</v>
      </c>
      <c r="G81" s="210">
        <v>1436</v>
      </c>
    </row>
    <row r="82" spans="1:7" ht="27" customHeight="1">
      <c r="A82" s="176" t="s">
        <v>1507</v>
      </c>
      <c r="B82" s="209">
        <v>1.002</v>
      </c>
      <c r="C82" s="209">
        <v>1.0009999999999999</v>
      </c>
      <c r="D82" s="209">
        <v>1.0009999999999999</v>
      </c>
      <c r="E82" s="209">
        <v>1.0009999999999999</v>
      </c>
      <c r="F82" s="209">
        <v>1.0009999999999999</v>
      </c>
      <c r="G82" s="210">
        <v>1608</v>
      </c>
    </row>
    <row r="83" spans="1:7" ht="27" customHeight="1">
      <c r="A83" s="176" t="s">
        <v>1508</v>
      </c>
      <c r="B83" s="209">
        <v>1.008</v>
      </c>
      <c r="C83" s="209">
        <v>1.008</v>
      </c>
      <c r="D83" s="209">
        <v>1.008</v>
      </c>
      <c r="E83" s="209">
        <v>1.008</v>
      </c>
      <c r="F83" s="209">
        <v>1.008</v>
      </c>
      <c r="G83" s="210">
        <v>1625</v>
      </c>
    </row>
    <row r="84" spans="1:7" ht="27" customHeight="1">
      <c r="A84" s="176" t="s">
        <v>1509</v>
      </c>
      <c r="B84" s="209">
        <v>1.0489999999999999</v>
      </c>
      <c r="C84" s="209">
        <v>1.042</v>
      </c>
      <c r="D84" s="209">
        <v>1.0469999999999999</v>
      </c>
      <c r="E84" s="209">
        <v>1.0369999999999999</v>
      </c>
      <c r="F84" s="209">
        <v>1.042</v>
      </c>
      <c r="G84" s="210">
        <v>5538</v>
      </c>
    </row>
    <row r="85" spans="1:7" ht="27" customHeight="1">
      <c r="A85" s="176" t="s">
        <v>1510</v>
      </c>
      <c r="B85" s="209">
        <v>1.008</v>
      </c>
      <c r="C85" s="209">
        <v>1.0069999999999999</v>
      </c>
      <c r="D85" s="209">
        <v>1.0069999999999999</v>
      </c>
      <c r="E85" s="209">
        <v>1.006</v>
      </c>
      <c r="F85" s="209">
        <v>1.0069999999999999</v>
      </c>
      <c r="G85" s="210">
        <v>7167</v>
      </c>
    </row>
    <row r="86" spans="1:7" ht="27" customHeight="1">
      <c r="A86" s="176" t="s">
        <v>1511</v>
      </c>
      <c r="B86" s="209">
        <v>1.0269999999999999</v>
      </c>
      <c r="C86" s="209">
        <v>1.0269999999999999</v>
      </c>
      <c r="D86" s="209">
        <v>1.0269999999999999</v>
      </c>
      <c r="E86" s="209">
        <v>1.0269999999999999</v>
      </c>
      <c r="F86" s="209">
        <v>1.0269999999999999</v>
      </c>
      <c r="G86" s="210">
        <v>7198</v>
      </c>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6">
    <mergeCell ref="A2:G2"/>
    <mergeCell ref="A67:G67"/>
    <mergeCell ref="A68:G68"/>
    <mergeCell ref="A78:G78"/>
    <mergeCell ref="A3:G3"/>
    <mergeCell ref="A13:G13"/>
    <mergeCell ref="A14:G14"/>
    <mergeCell ref="A9:B9"/>
    <mergeCell ref="A10:B10"/>
    <mergeCell ref="C10:G10"/>
    <mergeCell ref="A23:G23"/>
    <mergeCell ref="A24:G24"/>
    <mergeCell ref="A4:B5"/>
    <mergeCell ref="A6:B6"/>
    <mergeCell ref="A7:B7"/>
    <mergeCell ref="A8:B8"/>
  </mergeCells>
  <phoneticPr fontId="10"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1" fitToHeight="0" orientation="portrait" r:id="rId2"/>
  <headerFooter differentFirst="1" scaleWithDoc="0">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8"/>
  <sheetViews>
    <sheetView zoomScale="80" zoomScaleNormal="80" zoomScaleSheetLayoutView="70" workbookViewId="0"/>
  </sheetViews>
  <sheetFormatPr defaultRowHeight="27.75" customHeight="1"/>
  <cols>
    <col min="1" max="1" width="16.42578125" style="2" bestFit="1" customWidth="1"/>
    <col min="2" max="2" width="11" style="2" bestFit="1" customWidth="1"/>
    <col min="3" max="3" width="7.28515625" style="2" bestFit="1" customWidth="1"/>
    <col min="4" max="4" width="20.140625" style="2" bestFit="1" customWidth="1"/>
    <col min="5" max="5" width="16.28515625" style="3" bestFit="1" customWidth="1"/>
    <col min="6" max="6" width="5.7109375" style="3" bestFit="1" customWidth="1"/>
    <col min="7" max="7" width="20.140625" style="2" bestFit="1" customWidth="1"/>
    <col min="8" max="8" width="9.140625" style="3" bestFit="1" customWidth="1"/>
    <col min="9" max="9" width="14.7109375" style="3" bestFit="1" customWidth="1"/>
    <col min="10" max="10" width="16.28515625" style="3" bestFit="1" customWidth="1"/>
    <col min="11" max="11" width="15" style="10" bestFit="1" customWidth="1"/>
    <col min="12" max="13" width="15.7109375" style="4" bestFit="1" customWidth="1"/>
    <col min="14" max="14" width="16.7109375" style="2" bestFit="1" customWidth="1"/>
    <col min="15" max="15" width="15" style="2" bestFit="1" customWidth="1"/>
    <col min="16" max="17" width="15.7109375" style="2" bestFit="1" customWidth="1"/>
    <col min="18" max="19" width="10.140625" style="2" bestFit="1" customWidth="1"/>
    <col min="20" max="16384" width="9.140625" style="2"/>
  </cols>
  <sheetData>
    <row r="1" spans="1:17" ht="100.5" customHeight="1">
      <c r="A1" s="14" t="s">
        <v>19</v>
      </c>
      <c r="B1" s="14"/>
      <c r="C1" s="14"/>
      <c r="D1" s="14"/>
      <c r="G1" s="277" t="s">
        <v>1448</v>
      </c>
      <c r="H1" s="277"/>
      <c r="I1" s="277"/>
      <c r="J1" s="277"/>
    </row>
    <row r="2" spans="1:17" ht="27.75" customHeight="1">
      <c r="A2" s="236" t="s">
        <v>139</v>
      </c>
      <c r="B2" s="237"/>
      <c r="C2" s="237"/>
      <c r="D2" s="237"/>
      <c r="E2" s="237"/>
      <c r="F2" s="237"/>
      <c r="G2" s="237"/>
      <c r="H2" s="237"/>
      <c r="I2" s="237"/>
      <c r="J2" s="237"/>
      <c r="K2" s="237"/>
      <c r="L2" s="237"/>
      <c r="M2" s="237"/>
      <c r="N2" s="237"/>
      <c r="O2" s="237"/>
      <c r="P2" s="237"/>
      <c r="Q2" s="237"/>
    </row>
    <row r="3" spans="1:17" ht="17.25" customHeight="1">
      <c r="A3" s="14"/>
      <c r="B3" s="14"/>
      <c r="C3" s="14"/>
      <c r="D3" s="14"/>
      <c r="G3" s="23"/>
    </row>
    <row r="4" spans="1:17" s="11" customFormat="1" ht="25.5" customHeight="1">
      <c r="A4" s="275" t="str">
        <f>Overview!B4&amp; " - Effective from "&amp;Overview!D4&amp;" - "&amp;Overview!E4&amp;" new designated EHV charges"</f>
        <v>London Power Networks - Effective from 1 April 2024 - Final new designated EHV charges</v>
      </c>
      <c r="B4" s="276"/>
      <c r="C4" s="276"/>
      <c r="D4" s="276"/>
      <c r="E4" s="276"/>
      <c r="F4" s="276"/>
      <c r="G4" s="276"/>
      <c r="H4" s="276"/>
      <c r="I4" s="276"/>
      <c r="J4" s="276"/>
      <c r="K4" s="276"/>
      <c r="L4" s="276"/>
      <c r="M4" s="276"/>
      <c r="N4" s="276"/>
      <c r="O4" s="276"/>
      <c r="P4" s="276"/>
      <c r="Q4" s="276"/>
    </row>
    <row r="5" spans="1:17" ht="69.75" customHeight="1">
      <c r="A5" s="27" t="s">
        <v>142</v>
      </c>
      <c r="B5" s="27" t="s">
        <v>52</v>
      </c>
      <c r="C5" s="27" t="s">
        <v>35</v>
      </c>
      <c r="D5" s="27" t="s">
        <v>36</v>
      </c>
      <c r="E5" s="27" t="s">
        <v>53</v>
      </c>
      <c r="F5" s="27" t="s">
        <v>35</v>
      </c>
      <c r="G5" s="27" t="s">
        <v>37</v>
      </c>
      <c r="H5" s="69" t="s">
        <v>30</v>
      </c>
      <c r="I5" s="57" t="s">
        <v>659</v>
      </c>
      <c r="J5" s="69" t="str">
        <f>'Annex 2 EHV charges'!I10</f>
        <v>Import
Super Red
unit charge
(p/kWh)</v>
      </c>
      <c r="K5" s="69" t="str">
        <f>'Annex 2 EHV charges'!J10</f>
        <v>Import
fixed charge
(p/day)</v>
      </c>
      <c r="L5" s="69" t="str">
        <f>'Annex 2 EHV charges'!K10</f>
        <v>Import
capacity charge
(p/kVA/day)</v>
      </c>
      <c r="M5" s="69" t="str">
        <f>'Annex 2 EHV charges'!L10</f>
        <v>Import
exceeded capacity charge
(p/kVA/day)</v>
      </c>
      <c r="N5" s="69" t="str">
        <f>'Annex 2 EHV charges'!M10</f>
        <v>Export
Super Red
unit charge
(p/kWh)</v>
      </c>
      <c r="O5" s="69" t="str">
        <f>'Annex 2 EHV charges'!N10</f>
        <v>Export
fixed charge
(p/day)</v>
      </c>
      <c r="P5" s="69" t="str">
        <f>'Annex 2 EHV charges'!O10</f>
        <v>Export
capacity charge
(p/kVA/day)</v>
      </c>
      <c r="Q5" s="69" t="str">
        <f>'Annex 2 EHV charges'!P10</f>
        <v>Export
exceeded capacity charge
(p/kVA/day)</v>
      </c>
    </row>
    <row r="6" spans="1:17" ht="22.5" customHeight="1">
      <c r="A6" s="47" t="s">
        <v>1449</v>
      </c>
      <c r="B6" s="47" t="s">
        <v>932</v>
      </c>
      <c r="C6" s="190">
        <v>827</v>
      </c>
      <c r="D6" s="191">
        <v>1200010175650</v>
      </c>
      <c r="E6" s="48" t="s">
        <v>932</v>
      </c>
      <c r="F6" s="190">
        <v>730</v>
      </c>
      <c r="G6" s="191">
        <v>1200010258304</v>
      </c>
      <c r="H6" s="192" t="s">
        <v>932</v>
      </c>
      <c r="I6" s="193">
        <v>1</v>
      </c>
      <c r="J6" s="194">
        <v>0.105</v>
      </c>
      <c r="K6" s="195">
        <v>2402.31</v>
      </c>
      <c r="L6" s="195">
        <v>0.88</v>
      </c>
      <c r="M6" s="195">
        <v>0.88</v>
      </c>
      <c r="N6" s="196">
        <v>-0.105</v>
      </c>
      <c r="O6" s="197">
        <v>4867.47</v>
      </c>
      <c r="P6" s="197">
        <v>0.05</v>
      </c>
      <c r="Q6" s="197">
        <v>0.05</v>
      </c>
    </row>
    <row r="7" spans="1:17" ht="22.5" customHeight="1">
      <c r="A7" s="47"/>
      <c r="B7" s="47"/>
      <c r="C7" s="47"/>
      <c r="D7" s="47"/>
      <c r="E7" s="48"/>
      <c r="F7" s="48"/>
      <c r="G7" s="48"/>
      <c r="H7" s="49"/>
      <c r="I7" s="49"/>
      <c r="J7" s="29"/>
      <c r="K7" s="30"/>
      <c r="L7" s="30"/>
      <c r="M7" s="30"/>
      <c r="N7" s="38"/>
      <c r="O7" s="39"/>
      <c r="P7" s="39"/>
      <c r="Q7" s="39"/>
    </row>
    <row r="8" spans="1:17" ht="22.5" customHeight="1">
      <c r="A8" s="47"/>
      <c r="B8" s="47"/>
      <c r="C8" s="47"/>
      <c r="D8" s="47"/>
      <c r="E8" s="48"/>
      <c r="F8" s="48"/>
      <c r="G8" s="48"/>
      <c r="H8" s="49"/>
      <c r="I8" s="49"/>
      <c r="J8" s="29"/>
      <c r="K8" s="30"/>
      <c r="L8" s="30"/>
      <c r="M8" s="30"/>
      <c r="N8" s="38"/>
      <c r="O8" s="39"/>
      <c r="P8" s="39"/>
      <c r="Q8" s="39"/>
    </row>
    <row r="9" spans="1:17" ht="22.5" customHeight="1">
      <c r="A9" s="47"/>
      <c r="B9" s="47"/>
      <c r="C9" s="47"/>
      <c r="D9" s="47"/>
      <c r="E9" s="48"/>
      <c r="F9" s="48"/>
      <c r="G9" s="48"/>
      <c r="H9" s="49"/>
      <c r="I9" s="49"/>
      <c r="J9" s="29"/>
      <c r="K9" s="30"/>
      <c r="L9" s="30"/>
      <c r="M9" s="30"/>
      <c r="N9" s="38"/>
      <c r="O9" s="39"/>
      <c r="P9" s="39"/>
      <c r="Q9" s="39"/>
    </row>
    <row r="10" spans="1:17" ht="22.5" customHeight="1">
      <c r="A10" s="47"/>
      <c r="B10" s="47"/>
      <c r="C10" s="47"/>
      <c r="D10" s="47"/>
      <c r="E10" s="48"/>
      <c r="F10" s="48"/>
      <c r="G10" s="48"/>
      <c r="H10" s="49"/>
      <c r="I10" s="49"/>
      <c r="J10" s="29"/>
      <c r="K10" s="30"/>
      <c r="L10" s="30"/>
      <c r="M10" s="30"/>
      <c r="N10" s="38"/>
      <c r="O10" s="39"/>
      <c r="P10" s="39"/>
      <c r="Q10" s="39"/>
    </row>
    <row r="11" spans="1:17" ht="22.5" customHeight="1">
      <c r="A11" s="47"/>
      <c r="B11" s="47"/>
      <c r="C11" s="47"/>
      <c r="D11" s="47"/>
      <c r="E11" s="48"/>
      <c r="F11" s="48"/>
      <c r="G11" s="48"/>
      <c r="H11" s="49"/>
      <c r="I11" s="49"/>
      <c r="J11" s="29"/>
      <c r="K11" s="30"/>
      <c r="L11" s="30"/>
      <c r="M11" s="30"/>
      <c r="N11" s="38"/>
      <c r="O11" s="39"/>
      <c r="P11" s="39"/>
      <c r="Q11" s="39"/>
    </row>
    <row r="12" spans="1:17" ht="22.5" customHeight="1">
      <c r="A12" s="47"/>
      <c r="B12" s="47"/>
      <c r="C12" s="47"/>
      <c r="D12" s="47"/>
      <c r="E12" s="48"/>
      <c r="F12" s="48"/>
      <c r="G12" s="48"/>
      <c r="H12" s="49"/>
      <c r="I12" s="49"/>
      <c r="J12" s="29"/>
      <c r="K12" s="30"/>
      <c r="L12" s="30"/>
      <c r="M12" s="30"/>
      <c r="N12" s="38"/>
      <c r="O12" s="39"/>
      <c r="P12" s="39"/>
      <c r="Q12" s="39"/>
    </row>
    <row r="13" spans="1:17" ht="22.5" customHeight="1">
      <c r="A13" s="47"/>
      <c r="B13" s="47"/>
      <c r="C13" s="47"/>
      <c r="D13" s="47"/>
      <c r="E13" s="48"/>
      <c r="F13" s="48"/>
      <c r="G13" s="48"/>
      <c r="H13" s="49"/>
      <c r="I13" s="49"/>
      <c r="J13" s="29"/>
      <c r="K13" s="30"/>
      <c r="L13" s="30"/>
      <c r="M13" s="30"/>
      <c r="N13" s="38"/>
      <c r="O13" s="39"/>
      <c r="P13" s="39"/>
      <c r="Q13" s="39"/>
    </row>
    <row r="14" spans="1:17" ht="22.5" customHeight="1">
      <c r="A14" s="47"/>
      <c r="B14" s="47"/>
      <c r="C14" s="47"/>
      <c r="D14" s="47"/>
      <c r="E14" s="48"/>
      <c r="F14" s="48"/>
      <c r="G14" s="48"/>
      <c r="H14" s="49"/>
      <c r="I14" s="49"/>
      <c r="J14" s="29"/>
      <c r="K14" s="30"/>
      <c r="L14" s="30"/>
      <c r="M14" s="30"/>
      <c r="N14" s="38"/>
      <c r="O14" s="39"/>
      <c r="P14" s="39"/>
      <c r="Q14" s="39"/>
    </row>
    <row r="15" spans="1:17" ht="22.5" customHeight="1">
      <c r="A15" s="47"/>
      <c r="B15" s="47"/>
      <c r="C15" s="47"/>
      <c r="D15" s="47"/>
      <c r="E15" s="48"/>
      <c r="F15" s="48"/>
      <c r="G15" s="48"/>
      <c r="H15" s="49"/>
      <c r="I15" s="49"/>
      <c r="J15" s="29"/>
      <c r="K15" s="30"/>
      <c r="L15" s="30"/>
      <c r="M15" s="30"/>
      <c r="N15" s="38"/>
      <c r="O15" s="39"/>
      <c r="P15" s="39"/>
      <c r="Q15" s="39"/>
    </row>
    <row r="17" spans="1:19" ht="27.75" customHeight="1">
      <c r="A17" s="275" t="str">
        <f>Overview!B4&amp; " - Effective from "&amp;Overview!D4&amp;" - "&amp;Overview!E4&amp;" new designated EHV line loss factors"</f>
        <v>London Power Networks - Effective from 1 April 2024 - Final new designated EHV line loss factors</v>
      </c>
      <c r="B17" s="276"/>
      <c r="C17" s="276"/>
      <c r="D17" s="276"/>
      <c r="E17" s="276"/>
      <c r="F17" s="276"/>
      <c r="G17" s="276"/>
      <c r="H17" s="276"/>
      <c r="I17" s="276"/>
      <c r="J17" s="276"/>
      <c r="K17" s="276"/>
      <c r="L17" s="276"/>
      <c r="M17" s="276"/>
      <c r="N17" s="276"/>
      <c r="O17" s="276"/>
      <c r="P17" s="276"/>
      <c r="Q17" s="276"/>
      <c r="R17" s="276"/>
      <c r="S17" s="276"/>
    </row>
    <row r="18" spans="1:19" ht="62.25" customHeight="1">
      <c r="A18" s="27" t="s">
        <v>142</v>
      </c>
      <c r="B18" s="27" t="s">
        <v>52</v>
      </c>
      <c r="C18" s="27" t="s">
        <v>35</v>
      </c>
      <c r="D18" s="27" t="s">
        <v>36</v>
      </c>
      <c r="E18" s="27" t="s">
        <v>53</v>
      </c>
      <c r="F18" s="27" t="s">
        <v>35</v>
      </c>
      <c r="G18" s="27" t="s">
        <v>37</v>
      </c>
      <c r="H18" s="69" t="s">
        <v>30</v>
      </c>
      <c r="I18" s="57" t="s">
        <v>659</v>
      </c>
      <c r="J18" s="33" t="s">
        <v>111</v>
      </c>
      <c r="K18" s="33" t="s">
        <v>110</v>
      </c>
      <c r="L18" s="33" t="s">
        <v>112</v>
      </c>
      <c r="M18" s="33" t="s">
        <v>113</v>
      </c>
      <c r="N18" s="33" t="s">
        <v>1293</v>
      </c>
      <c r="O18" s="35" t="s">
        <v>114</v>
      </c>
      <c r="P18" s="35" t="s">
        <v>115</v>
      </c>
      <c r="Q18" s="35" t="s">
        <v>116</v>
      </c>
      <c r="R18" s="35" t="s">
        <v>117</v>
      </c>
      <c r="S18" s="35" t="s">
        <v>1294</v>
      </c>
    </row>
    <row r="19" spans="1:19" ht="22.5" customHeight="1">
      <c r="A19" s="47"/>
      <c r="B19" s="47"/>
      <c r="C19" s="47"/>
      <c r="D19" s="47"/>
      <c r="E19" s="48"/>
      <c r="F19" s="36"/>
      <c r="G19" s="36"/>
      <c r="H19" s="37"/>
      <c r="I19" s="37"/>
      <c r="J19" s="40"/>
      <c r="K19" s="40"/>
      <c r="L19" s="31"/>
      <c r="M19" s="32"/>
      <c r="N19" s="32"/>
      <c r="O19" s="34"/>
      <c r="P19" s="34"/>
      <c r="Q19" s="34"/>
      <c r="R19" s="34"/>
      <c r="S19" s="34"/>
    </row>
    <row r="20" spans="1:19" ht="22.5" customHeight="1">
      <c r="A20" s="47"/>
      <c r="B20" s="47"/>
      <c r="C20" s="47"/>
      <c r="D20" s="47"/>
      <c r="E20" s="48"/>
      <c r="F20" s="36"/>
      <c r="G20" s="36"/>
      <c r="H20" s="37"/>
      <c r="I20" s="37"/>
      <c r="J20" s="40"/>
      <c r="K20" s="40"/>
      <c r="L20" s="31"/>
      <c r="M20" s="32"/>
      <c r="N20" s="32"/>
      <c r="O20" s="34"/>
      <c r="P20" s="34"/>
      <c r="Q20" s="34"/>
      <c r="R20" s="34"/>
      <c r="S20" s="34"/>
    </row>
    <row r="21" spans="1:19" ht="22.5" customHeight="1">
      <c r="A21" s="47"/>
      <c r="B21" s="47"/>
      <c r="C21" s="47"/>
      <c r="D21" s="47"/>
      <c r="E21" s="48"/>
      <c r="F21" s="36"/>
      <c r="G21" s="36"/>
      <c r="H21" s="37"/>
      <c r="I21" s="37"/>
      <c r="J21" s="40"/>
      <c r="K21" s="40"/>
      <c r="L21" s="31"/>
      <c r="M21" s="32"/>
      <c r="N21" s="32"/>
      <c r="O21" s="34"/>
      <c r="P21" s="34"/>
      <c r="Q21" s="34"/>
      <c r="R21" s="34"/>
      <c r="S21" s="34"/>
    </row>
    <row r="22" spans="1:19" ht="22.5" customHeight="1">
      <c r="A22" s="47"/>
      <c r="B22" s="47"/>
      <c r="C22" s="47"/>
      <c r="D22" s="47"/>
      <c r="E22" s="48"/>
      <c r="F22" s="36"/>
      <c r="G22" s="36"/>
      <c r="H22" s="37"/>
      <c r="I22" s="37"/>
      <c r="J22" s="40"/>
      <c r="K22" s="40"/>
      <c r="L22" s="31"/>
      <c r="M22" s="32"/>
      <c r="N22" s="32"/>
      <c r="O22" s="34"/>
      <c r="P22" s="34"/>
      <c r="Q22" s="34"/>
      <c r="R22" s="34"/>
      <c r="S22" s="34"/>
    </row>
    <row r="23" spans="1:19" ht="22.5" customHeight="1">
      <c r="A23" s="47"/>
      <c r="B23" s="47"/>
      <c r="C23" s="47"/>
      <c r="D23" s="47"/>
      <c r="E23" s="48"/>
      <c r="F23" s="36"/>
      <c r="G23" s="36"/>
      <c r="H23" s="37"/>
      <c r="I23" s="37"/>
      <c r="J23" s="40"/>
      <c r="K23" s="40"/>
      <c r="L23" s="31"/>
      <c r="M23" s="32"/>
      <c r="N23" s="32"/>
      <c r="O23" s="34"/>
      <c r="P23" s="34"/>
      <c r="Q23" s="34"/>
      <c r="R23" s="34"/>
      <c r="S23" s="34"/>
    </row>
    <row r="24" spans="1:19" ht="22.5" customHeight="1">
      <c r="A24" s="47"/>
      <c r="B24" s="47"/>
      <c r="C24" s="47"/>
      <c r="D24" s="47"/>
      <c r="E24" s="48"/>
      <c r="F24" s="36"/>
      <c r="G24" s="36"/>
      <c r="H24" s="37"/>
      <c r="I24" s="37"/>
      <c r="J24" s="40"/>
      <c r="K24" s="40"/>
      <c r="L24" s="31"/>
      <c r="M24" s="32"/>
      <c r="N24" s="32"/>
      <c r="O24" s="34"/>
      <c r="P24" s="34"/>
      <c r="Q24" s="34"/>
      <c r="R24" s="34"/>
      <c r="S24" s="34"/>
    </row>
    <row r="25" spans="1:19" ht="22.5" customHeight="1">
      <c r="A25" s="47"/>
      <c r="B25" s="47"/>
      <c r="C25" s="47"/>
      <c r="D25" s="47"/>
      <c r="E25" s="48"/>
      <c r="F25" s="36"/>
      <c r="G25" s="36"/>
      <c r="H25" s="37"/>
      <c r="I25" s="37"/>
      <c r="J25" s="40"/>
      <c r="K25" s="40"/>
      <c r="L25" s="31"/>
      <c r="M25" s="32"/>
      <c r="N25" s="32"/>
      <c r="O25" s="34"/>
      <c r="P25" s="34"/>
      <c r="Q25" s="34"/>
      <c r="R25" s="34"/>
      <c r="S25" s="34"/>
    </row>
    <row r="26" spans="1:19" ht="22.5" customHeight="1">
      <c r="A26" s="47"/>
      <c r="B26" s="47"/>
      <c r="C26" s="47"/>
      <c r="D26" s="47"/>
      <c r="E26" s="48"/>
      <c r="F26" s="36"/>
      <c r="G26" s="36"/>
      <c r="H26" s="37"/>
      <c r="I26" s="37"/>
      <c r="J26" s="40"/>
      <c r="K26" s="40"/>
      <c r="L26" s="31"/>
      <c r="M26" s="32"/>
      <c r="N26" s="32"/>
      <c r="O26" s="34"/>
      <c r="P26" s="34"/>
      <c r="Q26" s="34"/>
      <c r="R26" s="34"/>
      <c r="S26" s="34"/>
    </row>
    <row r="27" spans="1:19" ht="22.5" customHeight="1">
      <c r="A27" s="47"/>
      <c r="B27" s="47"/>
      <c r="C27" s="47"/>
      <c r="D27" s="47"/>
      <c r="E27" s="48"/>
      <c r="F27" s="36"/>
      <c r="G27" s="36"/>
      <c r="H27" s="37"/>
      <c r="I27" s="37"/>
      <c r="J27" s="40"/>
      <c r="K27" s="40"/>
      <c r="L27" s="31"/>
      <c r="M27" s="32"/>
      <c r="N27" s="32"/>
      <c r="O27" s="34"/>
      <c r="P27" s="34"/>
      <c r="Q27" s="34"/>
      <c r="R27" s="34"/>
      <c r="S27" s="34"/>
    </row>
    <row r="28" spans="1:19" ht="22.5" customHeight="1">
      <c r="A28" s="47"/>
      <c r="B28" s="47"/>
      <c r="C28" s="47"/>
      <c r="D28" s="47"/>
      <c r="E28" s="48"/>
      <c r="F28" s="36"/>
      <c r="G28" s="36"/>
      <c r="H28" s="37"/>
      <c r="I28" s="37"/>
      <c r="J28" s="40"/>
      <c r="K28" s="40"/>
      <c r="L28" s="31"/>
      <c r="M28" s="32"/>
      <c r="N28" s="32"/>
      <c r="O28" s="34"/>
      <c r="P28" s="34"/>
      <c r="Q28" s="34"/>
      <c r="R28" s="34"/>
      <c r="S28" s="34"/>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17:S17"/>
    <mergeCell ref="G1:J1"/>
  </mergeCells>
  <phoneticPr fontId="34"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53" fitToHeight="0" orientation="landscape" r:id="rId2"/>
  <headerFooter differentFirst="1" scaleWithDoc="0">
    <oddFooter>&amp;L&amp;8Note: The DNO reserves the right to apply the listed charges to any other MPANs/MSIDs associated with the site. This includes reallocating charges to a traded MPAN at the same site where another MPAN has been disconnected or de-energised.&amp;R&amp;P of &amp;N</oddFooter>
    <firstHeader>&amp;L
Annex 6 - New Designated EHV Properties. Addendum to Schedule of Charges for use of the Distribution System by Designated EHV Properties (including LDNOs with Designated EHV Properties/end-users).</firstHeader>
    <firstFooter>&amp;L&amp;8Note: The DNO reserves the right to apply the listed charges to any other MPANs/MSIDs associated with the site. This includes reallocating charges to a traded MPAN at the same site where another MPAN has been disconnected or de-energised.&amp;R&amp;P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65"/>
  <sheetViews>
    <sheetView zoomScale="80" zoomScaleNormal="80" zoomScaleSheetLayoutView="100" workbookViewId="0">
      <selection activeCell="I20" sqref="I20"/>
    </sheetView>
  </sheetViews>
  <sheetFormatPr defaultRowHeight="27.75" customHeight="1"/>
  <cols>
    <col min="1" max="1" width="49" style="2" bestFit="1" customWidth="1"/>
    <col min="2" max="2" width="17.5703125" style="3" customWidth="1"/>
    <col min="3" max="3" width="6.85546875" style="2" customWidth="1"/>
    <col min="4" max="6" width="17.5703125" style="3" customWidth="1"/>
    <col min="7" max="16384" width="9.140625" style="2"/>
  </cols>
  <sheetData>
    <row r="1" spans="1:6" ht="27.75" customHeight="1">
      <c r="A1" s="14" t="s">
        <v>19</v>
      </c>
      <c r="B1" s="278"/>
      <c r="C1" s="278"/>
      <c r="D1" s="166"/>
      <c r="E1" s="166"/>
      <c r="F1" s="166"/>
    </row>
    <row r="2" spans="1:6" ht="35.1" customHeight="1">
      <c r="A2" s="242" t="str">
        <f>Overview!B4&amp; " - Effective from "&amp;Overview!D4&amp;" - "&amp;Overview!E4&amp;" Supplier of Last Resort and Eligible Bad Debt Pass-Through Costs"</f>
        <v>London Power Networks - Effective from 1 April 2024 - Final Supplier of Last Resort and Eligible Bad Debt Pass-Through Costs</v>
      </c>
      <c r="B2" s="243"/>
      <c r="C2" s="243"/>
      <c r="D2" s="243"/>
      <c r="E2" s="243"/>
      <c r="F2" s="244"/>
    </row>
    <row r="3" spans="1:6" s="72" customFormat="1" ht="21" customHeight="1">
      <c r="A3" s="77"/>
      <c r="B3" s="77"/>
      <c r="C3" s="77"/>
      <c r="D3" s="77"/>
      <c r="E3" s="77"/>
      <c r="F3" s="77"/>
    </row>
    <row r="4" spans="1:6" ht="78.75" customHeight="1">
      <c r="A4" s="27" t="s">
        <v>129</v>
      </c>
      <c r="B4" s="15" t="s">
        <v>418</v>
      </c>
      <c r="C4" s="15" t="s">
        <v>24</v>
      </c>
      <c r="D4" s="15" t="s">
        <v>469</v>
      </c>
      <c r="E4" s="15" t="s">
        <v>470</v>
      </c>
      <c r="F4" s="15" t="s">
        <v>471</v>
      </c>
    </row>
    <row r="5" spans="1:6" ht="32.25" customHeight="1">
      <c r="A5" s="17" t="s">
        <v>474</v>
      </c>
      <c r="B5" s="43">
        <f>IFERROR(INDEX('Annex 1 LV, HV and UMS charges'!$B$13:$B$44,MATCH($A5,'Annex 1 LV, HV and UMS charges'!$A$13:$A$44,0)),IF(INDEX('Annex 4 LDNO charges'!$B$12:$B$202,MATCH($A5,'Annex 4 LDNO charges'!$A$12:$A$202,0))=0,"",INDEX('Annex 4 LDNO charges'!$B$12:$B$202,MATCH($A5,'Annex 4 LDNO charges'!$A$12:$A$202,0))))</f>
        <v>1</v>
      </c>
      <c r="C5" s="188" t="str">
        <f>IFERROR(INDEX('Annex 1 LV, HV and UMS charges'!$C$13:$C$44,MATCH($A5,'Annex 1 LV, HV and UMS charges'!$A$13:$A$44,0)),INDEX('Annex 4 LDNO charges'!$C$12:$C$202,MATCH($A5,'Annex 4 LDNO charges'!$A$12:$A$202,0)))</f>
        <v>0, 1, 2</v>
      </c>
      <c r="D5" s="174">
        <v>0.18474516480047817</v>
      </c>
      <c r="E5" s="174"/>
      <c r="F5" s="174">
        <v>0.42849303020030444</v>
      </c>
    </row>
    <row r="6" spans="1:6" ht="27" customHeight="1">
      <c r="A6" s="17" t="s">
        <v>476</v>
      </c>
      <c r="B6" s="43">
        <f>IFERROR(INDEX('Annex 1 LV, HV and UMS charges'!$B$13:$B$44,MATCH($A6,'Annex 1 LV, HV and UMS charges'!$A$13:$A$44,0)),IF(INDEX('Annex 4 LDNO charges'!$B$12:$B$202,MATCH($A6,'Annex 4 LDNO charges'!$A$12:$A$202,0))=0,"",INDEX('Annex 4 LDNO charges'!$B$12:$B$202,MATCH($A6,'Annex 4 LDNO charges'!$A$12:$A$202,0))))</f>
        <v>199</v>
      </c>
      <c r="C6" s="188" t="str">
        <f>IFERROR(INDEX('Annex 1 LV, HV and UMS charges'!$C$13:$C$44,MATCH($A6,'Annex 1 LV, HV and UMS charges'!$A$13:$A$44,0)),INDEX('Annex 4 LDNO charges'!$C$12:$C$202,MATCH($A6,'Annex 4 LDNO charges'!$A$12:$A$202,0)))</f>
        <v>0, 3, 4, 5-8</v>
      </c>
      <c r="D6" s="175"/>
      <c r="E6" s="175"/>
      <c r="F6" s="174">
        <v>0.42849303020030444</v>
      </c>
    </row>
    <row r="7" spans="1:6" ht="27" customHeight="1">
      <c r="A7" s="17" t="s">
        <v>477</v>
      </c>
      <c r="B7" s="43">
        <f>IFERROR(INDEX('Annex 1 LV, HV and UMS charges'!$B$13:$B$44,MATCH($A7,'Annex 1 LV, HV and UMS charges'!$A$13:$A$44,0)),IF(INDEX('Annex 4 LDNO charges'!$B$12:$B$202,MATCH($A7,'Annex 4 LDNO charges'!$A$12:$A$202,0))=0,"",INDEX('Annex 4 LDNO charges'!$B$12:$B$202,MATCH($A7,'Annex 4 LDNO charges'!$A$12:$A$202,0))))</f>
        <v>201</v>
      </c>
      <c r="C7" s="188" t="str">
        <f>IFERROR(INDEX('Annex 1 LV, HV and UMS charges'!$C$13:$C$44,MATCH($A7,'Annex 1 LV, HV and UMS charges'!$A$13:$A$44,0)),INDEX('Annex 4 LDNO charges'!$C$12:$C$202,MATCH($A7,'Annex 4 LDNO charges'!$A$12:$A$202,0)))</f>
        <v>0, 3, 4, 5-8</v>
      </c>
      <c r="D7" s="175"/>
      <c r="E7" s="175"/>
      <c r="F7" s="174">
        <v>0.42849303020030444</v>
      </c>
    </row>
    <row r="8" spans="1:6" ht="27" customHeight="1">
      <c r="A8" s="17" t="s">
        <v>478</v>
      </c>
      <c r="B8" s="43">
        <f>IFERROR(INDEX('Annex 1 LV, HV and UMS charges'!$B$13:$B$44,MATCH($A8,'Annex 1 LV, HV and UMS charges'!$A$13:$A$44,0)),IF(INDEX('Annex 4 LDNO charges'!$B$12:$B$202,MATCH($A8,'Annex 4 LDNO charges'!$A$12:$A$202,0))=0,"",INDEX('Annex 4 LDNO charges'!$B$12:$B$202,MATCH($A8,'Annex 4 LDNO charges'!$A$12:$A$202,0))))</f>
        <v>202</v>
      </c>
      <c r="C8" s="188" t="str">
        <f>IFERROR(INDEX('Annex 1 LV, HV and UMS charges'!$C$13:$C$44,MATCH($A8,'Annex 1 LV, HV and UMS charges'!$A$13:$A$44,0)),INDEX('Annex 4 LDNO charges'!$C$12:$C$202,MATCH($A8,'Annex 4 LDNO charges'!$A$12:$A$202,0)))</f>
        <v>0, 3, 4, 5-8</v>
      </c>
      <c r="D8" s="175"/>
      <c r="E8" s="175"/>
      <c r="F8" s="174">
        <v>0.42849303020030444</v>
      </c>
    </row>
    <row r="9" spans="1:6" ht="27" customHeight="1">
      <c r="A9" s="17" t="s">
        <v>479</v>
      </c>
      <c r="B9" s="43">
        <f>IFERROR(INDEX('Annex 1 LV, HV and UMS charges'!$B$13:$B$44,MATCH($A9,'Annex 1 LV, HV and UMS charges'!$A$13:$A$44,0)),IF(INDEX('Annex 4 LDNO charges'!$B$12:$B$202,MATCH($A9,'Annex 4 LDNO charges'!$A$12:$A$202,0))=0,"",INDEX('Annex 4 LDNO charges'!$B$12:$B$202,MATCH($A9,'Annex 4 LDNO charges'!$A$12:$A$202,0))))</f>
        <v>203</v>
      </c>
      <c r="C9" s="188" t="str">
        <f>IFERROR(INDEX('Annex 1 LV, HV and UMS charges'!$C$13:$C$44,MATCH($A9,'Annex 1 LV, HV and UMS charges'!$A$13:$A$44,0)),INDEX('Annex 4 LDNO charges'!$C$12:$C$202,MATCH($A9,'Annex 4 LDNO charges'!$A$12:$A$202,0)))</f>
        <v>0, 3, 4, 5-8</v>
      </c>
      <c r="D9" s="175"/>
      <c r="E9" s="175"/>
      <c r="F9" s="174">
        <v>0.42849303020030444</v>
      </c>
    </row>
    <row r="10" spans="1:6" ht="27" customHeight="1">
      <c r="A10" s="17" t="s">
        <v>480</v>
      </c>
      <c r="B10" s="43">
        <f>IFERROR(INDEX('Annex 1 LV, HV and UMS charges'!$B$13:$B$44,MATCH($A10,'Annex 1 LV, HV and UMS charges'!$A$13:$A$44,0)),IF(INDEX('Annex 4 LDNO charges'!$B$12:$B$202,MATCH($A10,'Annex 4 LDNO charges'!$A$12:$A$202,0))=0,"",INDEX('Annex 4 LDNO charges'!$B$12:$B$202,MATCH($A10,'Annex 4 LDNO charges'!$A$12:$A$202,0))))</f>
        <v>204</v>
      </c>
      <c r="C10" s="188" t="str">
        <f>IFERROR(INDEX('Annex 1 LV, HV and UMS charges'!$C$13:$C$44,MATCH($A10,'Annex 1 LV, HV and UMS charges'!$A$13:$A$44,0)),INDEX('Annex 4 LDNO charges'!$C$12:$C$202,MATCH($A10,'Annex 4 LDNO charges'!$A$12:$A$202,0)))</f>
        <v>0, 3, 4, 5-8</v>
      </c>
      <c r="D10" s="175"/>
      <c r="E10" s="175"/>
      <c r="F10" s="174">
        <v>0.42849303020030444</v>
      </c>
    </row>
    <row r="11" spans="1:6" ht="27" customHeight="1">
      <c r="A11" s="158" t="s">
        <v>481</v>
      </c>
      <c r="B11" s="43">
        <f>IFERROR(INDEX('Annex 1 LV, HV and UMS charges'!$B$13:$B$44,MATCH($A11,'Annex 1 LV, HV and UMS charges'!$A$13:$A$44,0)),IF(INDEX('Annex 4 LDNO charges'!$B$12:$B$202,MATCH($A11,'Annex 4 LDNO charges'!$A$12:$A$202,0))=0,"",INDEX('Annex 4 LDNO charges'!$B$12:$B$202,MATCH($A11,'Annex 4 LDNO charges'!$A$12:$A$202,0))))</f>
        <v>70</v>
      </c>
      <c r="C11" s="188">
        <f>IFERROR(INDEX('Annex 1 LV, HV and UMS charges'!$C$13:$C$44,MATCH($A11,'Annex 1 LV, HV and UMS charges'!$A$13:$A$44,0)),INDEX('Annex 4 LDNO charges'!$C$12:$C$202,MATCH($A11,'Annex 4 LDNO charges'!$A$12:$A$202,0)))</f>
        <v>0</v>
      </c>
      <c r="D11" s="175"/>
      <c r="E11" s="175"/>
      <c r="F11" s="174">
        <v>0.42849303020030444</v>
      </c>
    </row>
    <row r="12" spans="1:6" ht="27" customHeight="1">
      <c r="A12" s="158" t="s">
        <v>482</v>
      </c>
      <c r="B12" s="43">
        <f>IFERROR(INDEX('Annex 1 LV, HV and UMS charges'!$B$13:$B$44,MATCH($A12,'Annex 1 LV, HV and UMS charges'!$A$13:$A$44,0)),IF(INDEX('Annex 4 LDNO charges'!$B$12:$B$202,MATCH($A12,'Annex 4 LDNO charges'!$A$12:$A$202,0))=0,"",INDEX('Annex 4 LDNO charges'!$B$12:$B$202,MATCH($A12,'Annex 4 LDNO charges'!$A$12:$A$202,0))))</f>
        <v>71</v>
      </c>
      <c r="C12" s="188">
        <f>IFERROR(INDEX('Annex 1 LV, HV and UMS charges'!$C$13:$C$44,MATCH($A12,'Annex 1 LV, HV and UMS charges'!$A$13:$A$44,0)),INDEX('Annex 4 LDNO charges'!$C$12:$C$202,MATCH($A12,'Annex 4 LDNO charges'!$A$12:$A$202,0)))</f>
        <v>0</v>
      </c>
      <c r="D12" s="175"/>
      <c r="E12" s="175"/>
      <c r="F12" s="174">
        <v>0.42849303020030444</v>
      </c>
    </row>
    <row r="13" spans="1:6" ht="27" customHeight="1">
      <c r="A13" s="158" t="s">
        <v>483</v>
      </c>
      <c r="B13" s="43">
        <f>IFERROR(INDEX('Annex 1 LV, HV and UMS charges'!$B$13:$B$44,MATCH($A13,'Annex 1 LV, HV and UMS charges'!$A$13:$A$44,0)),IF(INDEX('Annex 4 LDNO charges'!$B$12:$B$202,MATCH($A13,'Annex 4 LDNO charges'!$A$12:$A$202,0))=0,"",INDEX('Annex 4 LDNO charges'!$B$12:$B$202,MATCH($A13,'Annex 4 LDNO charges'!$A$12:$A$202,0))))</f>
        <v>72</v>
      </c>
      <c r="C13" s="188">
        <f>IFERROR(INDEX('Annex 1 LV, HV and UMS charges'!$C$13:$C$44,MATCH($A13,'Annex 1 LV, HV and UMS charges'!$A$13:$A$44,0)),INDEX('Annex 4 LDNO charges'!$C$12:$C$202,MATCH($A13,'Annex 4 LDNO charges'!$A$12:$A$202,0)))</f>
        <v>0</v>
      </c>
      <c r="D13" s="175"/>
      <c r="E13" s="175"/>
      <c r="F13" s="174">
        <v>0.42849303020030444</v>
      </c>
    </row>
    <row r="14" spans="1:6" ht="27.75" customHeight="1">
      <c r="A14" s="158" t="s">
        <v>484</v>
      </c>
      <c r="B14" s="43">
        <f>IFERROR(INDEX('Annex 1 LV, HV and UMS charges'!$B$13:$B$44,MATCH($A14,'Annex 1 LV, HV and UMS charges'!$A$13:$A$44,0)),IF(INDEX('Annex 4 LDNO charges'!$B$12:$B$202,MATCH($A14,'Annex 4 LDNO charges'!$A$12:$A$202,0))=0,"",INDEX('Annex 4 LDNO charges'!$B$12:$B$202,MATCH($A14,'Annex 4 LDNO charges'!$A$12:$A$202,0))))</f>
        <v>73</v>
      </c>
      <c r="C14" s="188">
        <f>IFERROR(INDEX('Annex 1 LV, HV and UMS charges'!$C$13:$C$44,MATCH($A14,'Annex 1 LV, HV and UMS charges'!$A$13:$A$44,0)),INDEX('Annex 4 LDNO charges'!$C$12:$C$202,MATCH($A14,'Annex 4 LDNO charges'!$A$12:$A$202,0)))</f>
        <v>0</v>
      </c>
      <c r="D14" s="175"/>
      <c r="E14" s="175"/>
      <c r="F14" s="174">
        <v>0.42849303020030444</v>
      </c>
    </row>
    <row r="15" spans="1:6" ht="27.75" customHeight="1">
      <c r="A15" s="162" t="s">
        <v>485</v>
      </c>
      <c r="B15" s="43">
        <f>IFERROR(INDEX('Annex 1 LV, HV and UMS charges'!$B$13:$B$44,MATCH($A15,'Annex 1 LV, HV and UMS charges'!$A$13:$A$44,0)),IF(INDEX('Annex 4 LDNO charges'!$B$12:$B$202,MATCH($A15,'Annex 4 LDNO charges'!$A$12:$A$202,0))=0,"",INDEX('Annex 4 LDNO charges'!$B$12:$B$202,MATCH($A15,'Annex 4 LDNO charges'!$A$12:$A$202,0))))</f>
        <v>74</v>
      </c>
      <c r="C15" s="188">
        <f>IFERROR(INDEX('Annex 1 LV, HV and UMS charges'!$C$13:$C$44,MATCH($A15,'Annex 1 LV, HV and UMS charges'!$A$13:$A$44,0)),INDEX('Annex 4 LDNO charges'!$C$12:$C$202,MATCH($A15,'Annex 4 LDNO charges'!$A$12:$A$202,0)))</f>
        <v>0</v>
      </c>
      <c r="D15" s="175"/>
      <c r="E15" s="175"/>
      <c r="F15" s="174">
        <v>0.42849303020030444</v>
      </c>
    </row>
    <row r="16" spans="1:6" ht="27.75" customHeight="1">
      <c r="A16" s="162" t="s">
        <v>486</v>
      </c>
      <c r="B16" s="43">
        <f>IFERROR(INDEX('Annex 1 LV, HV and UMS charges'!$B$13:$B$44,MATCH($A16,'Annex 1 LV, HV and UMS charges'!$A$13:$A$44,0)),IF(INDEX('Annex 4 LDNO charges'!$B$12:$B$202,MATCH($A16,'Annex 4 LDNO charges'!$A$12:$A$202,0))=0,"",INDEX('Annex 4 LDNO charges'!$B$12:$B$202,MATCH($A16,'Annex 4 LDNO charges'!$A$12:$A$202,0))))</f>
        <v>80</v>
      </c>
      <c r="C16" s="188">
        <f>IFERROR(INDEX('Annex 1 LV, HV and UMS charges'!$C$13:$C$44,MATCH($A16,'Annex 1 LV, HV and UMS charges'!$A$13:$A$44,0)),INDEX('Annex 4 LDNO charges'!$C$12:$C$202,MATCH($A16,'Annex 4 LDNO charges'!$A$12:$A$202,0)))</f>
        <v>0</v>
      </c>
      <c r="D16" s="175"/>
      <c r="E16" s="175"/>
      <c r="F16" s="174">
        <v>0.42849303020030444</v>
      </c>
    </row>
    <row r="17" spans="1:6" ht="27.75" customHeight="1">
      <c r="A17" s="162" t="s">
        <v>487</v>
      </c>
      <c r="B17" s="43">
        <f>IFERROR(INDEX('Annex 1 LV, HV and UMS charges'!$B$13:$B$44,MATCH($A17,'Annex 1 LV, HV and UMS charges'!$A$13:$A$44,0)),IF(INDEX('Annex 4 LDNO charges'!$B$12:$B$202,MATCH($A17,'Annex 4 LDNO charges'!$A$12:$A$202,0))=0,"",INDEX('Annex 4 LDNO charges'!$B$12:$B$202,MATCH($A17,'Annex 4 LDNO charges'!$A$12:$A$202,0))))</f>
        <v>81</v>
      </c>
      <c r="C17" s="188">
        <f>IFERROR(INDEX('Annex 1 LV, HV and UMS charges'!$C$13:$C$44,MATCH($A17,'Annex 1 LV, HV and UMS charges'!$A$13:$A$44,0)),INDEX('Annex 4 LDNO charges'!$C$12:$C$202,MATCH($A17,'Annex 4 LDNO charges'!$A$12:$A$202,0)))</f>
        <v>0</v>
      </c>
      <c r="D17" s="175"/>
      <c r="E17" s="175"/>
      <c r="F17" s="174">
        <v>0.42849303020030444</v>
      </c>
    </row>
    <row r="18" spans="1:6" ht="27.75" customHeight="1">
      <c r="A18" s="162" t="s">
        <v>488</v>
      </c>
      <c r="B18" s="43">
        <f>IFERROR(INDEX('Annex 1 LV, HV and UMS charges'!$B$13:$B$44,MATCH($A18,'Annex 1 LV, HV and UMS charges'!$A$13:$A$44,0)),IF(INDEX('Annex 4 LDNO charges'!$B$12:$B$202,MATCH($A18,'Annex 4 LDNO charges'!$A$12:$A$202,0))=0,"",INDEX('Annex 4 LDNO charges'!$B$12:$B$202,MATCH($A18,'Annex 4 LDNO charges'!$A$12:$A$202,0))))</f>
        <v>82</v>
      </c>
      <c r="C18" s="188">
        <f>IFERROR(INDEX('Annex 1 LV, HV and UMS charges'!$C$13:$C$44,MATCH($A18,'Annex 1 LV, HV and UMS charges'!$A$13:$A$44,0)),INDEX('Annex 4 LDNO charges'!$C$12:$C$202,MATCH($A18,'Annex 4 LDNO charges'!$A$12:$A$202,0)))</f>
        <v>0</v>
      </c>
      <c r="D18" s="175"/>
      <c r="E18" s="175"/>
      <c r="F18" s="174">
        <v>0.42849303020030444</v>
      </c>
    </row>
    <row r="19" spans="1:6" ht="27.75" customHeight="1">
      <c r="A19" s="162" t="s">
        <v>489</v>
      </c>
      <c r="B19" s="43">
        <f>IFERROR(INDEX('Annex 1 LV, HV and UMS charges'!$B$13:$B$44,MATCH($A19,'Annex 1 LV, HV and UMS charges'!$A$13:$A$44,0)),IF(INDEX('Annex 4 LDNO charges'!$B$12:$B$202,MATCH($A19,'Annex 4 LDNO charges'!$A$12:$A$202,0))=0,"",INDEX('Annex 4 LDNO charges'!$B$12:$B$202,MATCH($A19,'Annex 4 LDNO charges'!$A$12:$A$202,0))))</f>
        <v>83</v>
      </c>
      <c r="C19" s="188">
        <f>IFERROR(INDEX('Annex 1 LV, HV and UMS charges'!$C$13:$C$44,MATCH($A19,'Annex 1 LV, HV and UMS charges'!$A$13:$A$44,0)),INDEX('Annex 4 LDNO charges'!$C$12:$C$202,MATCH($A19,'Annex 4 LDNO charges'!$A$12:$A$202,0)))</f>
        <v>0</v>
      </c>
      <c r="D19" s="175"/>
      <c r="E19" s="175"/>
      <c r="F19" s="174">
        <v>0.42849303020030444</v>
      </c>
    </row>
    <row r="20" spans="1:6" ht="27.75" customHeight="1">
      <c r="A20" s="162" t="s">
        <v>490</v>
      </c>
      <c r="B20" s="43">
        <f>IFERROR(INDEX('Annex 1 LV, HV and UMS charges'!$B$13:$B$44,MATCH($A20,'Annex 1 LV, HV and UMS charges'!$A$13:$A$44,0)),IF(INDEX('Annex 4 LDNO charges'!$B$12:$B$202,MATCH($A20,'Annex 4 LDNO charges'!$A$12:$A$202,0))=0,"",INDEX('Annex 4 LDNO charges'!$B$12:$B$202,MATCH($A20,'Annex 4 LDNO charges'!$A$12:$A$202,0))))</f>
        <v>84</v>
      </c>
      <c r="C20" s="188">
        <f>IFERROR(INDEX('Annex 1 LV, HV and UMS charges'!$C$13:$C$44,MATCH($A20,'Annex 1 LV, HV and UMS charges'!$A$13:$A$44,0)),INDEX('Annex 4 LDNO charges'!$C$12:$C$202,MATCH($A20,'Annex 4 LDNO charges'!$A$12:$A$202,0)))</f>
        <v>0</v>
      </c>
      <c r="D20" s="175"/>
      <c r="E20" s="175"/>
      <c r="F20" s="174">
        <v>0.42849303020030444</v>
      </c>
    </row>
    <row r="21" spans="1:6" ht="27.75" customHeight="1">
      <c r="A21" s="162" t="s">
        <v>491</v>
      </c>
      <c r="B21" s="43">
        <f>IFERROR(INDEX('Annex 1 LV, HV and UMS charges'!$B$13:$B$44,MATCH($A21,'Annex 1 LV, HV and UMS charges'!$A$13:$A$44,0)),IF(INDEX('Annex 4 LDNO charges'!$B$12:$B$202,MATCH($A21,'Annex 4 LDNO charges'!$A$12:$A$202,0))=0,"",INDEX('Annex 4 LDNO charges'!$B$12:$B$202,MATCH($A21,'Annex 4 LDNO charges'!$A$12:$A$202,0))))</f>
        <v>90</v>
      </c>
      <c r="C21" s="188">
        <f>IFERROR(INDEX('Annex 1 LV, HV and UMS charges'!$C$13:$C$44,MATCH($A21,'Annex 1 LV, HV and UMS charges'!$A$13:$A$44,0)),INDEX('Annex 4 LDNO charges'!$C$12:$C$202,MATCH($A21,'Annex 4 LDNO charges'!$A$12:$A$202,0)))</f>
        <v>0</v>
      </c>
      <c r="D21" s="175"/>
      <c r="E21" s="175"/>
      <c r="F21" s="174">
        <v>0.42849303020030444</v>
      </c>
    </row>
    <row r="22" spans="1:6" ht="27.75" customHeight="1">
      <c r="A22" s="162" t="s">
        <v>492</v>
      </c>
      <c r="B22" s="43">
        <f>IFERROR(INDEX('Annex 1 LV, HV and UMS charges'!$B$13:$B$44,MATCH($A22,'Annex 1 LV, HV and UMS charges'!$A$13:$A$44,0)),IF(INDEX('Annex 4 LDNO charges'!$B$12:$B$202,MATCH($A22,'Annex 4 LDNO charges'!$A$12:$A$202,0))=0,"",INDEX('Annex 4 LDNO charges'!$B$12:$B$202,MATCH($A22,'Annex 4 LDNO charges'!$A$12:$A$202,0))))</f>
        <v>91</v>
      </c>
      <c r="C22" s="188">
        <f>IFERROR(INDEX('Annex 1 LV, HV and UMS charges'!$C$13:$C$44,MATCH($A22,'Annex 1 LV, HV and UMS charges'!$A$13:$A$44,0)),INDEX('Annex 4 LDNO charges'!$C$12:$C$202,MATCH($A22,'Annex 4 LDNO charges'!$A$12:$A$202,0)))</f>
        <v>0</v>
      </c>
      <c r="D22" s="175"/>
      <c r="E22" s="175"/>
      <c r="F22" s="174">
        <v>0.42849303020030444</v>
      </c>
    </row>
    <row r="23" spans="1:6" ht="27.75" customHeight="1">
      <c r="A23" s="158" t="s">
        <v>493</v>
      </c>
      <c r="B23" s="43">
        <f>IFERROR(INDEX('Annex 1 LV, HV and UMS charges'!$B$13:$B$44,MATCH($A23,'Annex 1 LV, HV and UMS charges'!$A$13:$A$44,0)),IF(INDEX('Annex 4 LDNO charges'!$B$12:$B$202,MATCH($A23,'Annex 4 LDNO charges'!$A$12:$A$202,0))=0,"",INDEX('Annex 4 LDNO charges'!$B$12:$B$202,MATCH($A23,'Annex 4 LDNO charges'!$A$12:$A$202,0))))</f>
        <v>92</v>
      </c>
      <c r="C23" s="188">
        <f>IFERROR(INDEX('Annex 1 LV, HV and UMS charges'!$C$13:$C$44,MATCH($A23,'Annex 1 LV, HV and UMS charges'!$A$13:$A$44,0)),INDEX('Annex 4 LDNO charges'!$C$12:$C$202,MATCH($A23,'Annex 4 LDNO charges'!$A$12:$A$202,0)))</f>
        <v>0</v>
      </c>
      <c r="D23" s="175"/>
      <c r="E23" s="175"/>
      <c r="F23" s="174">
        <v>0.42849303020030444</v>
      </c>
    </row>
    <row r="24" spans="1:6" ht="27.75" customHeight="1">
      <c r="A24" s="158" t="s">
        <v>494</v>
      </c>
      <c r="B24" s="43">
        <f>IFERROR(INDEX('Annex 1 LV, HV and UMS charges'!$B$13:$B$44,MATCH($A24,'Annex 1 LV, HV and UMS charges'!$A$13:$A$44,0)),IF(INDEX('Annex 4 LDNO charges'!$B$12:$B$202,MATCH($A24,'Annex 4 LDNO charges'!$A$12:$A$202,0))=0,"",INDEX('Annex 4 LDNO charges'!$B$12:$B$202,MATCH($A24,'Annex 4 LDNO charges'!$A$12:$A$202,0))))</f>
        <v>93</v>
      </c>
      <c r="C24" s="188">
        <f>IFERROR(INDEX('Annex 1 LV, HV and UMS charges'!$C$13:$C$44,MATCH($A24,'Annex 1 LV, HV and UMS charges'!$A$13:$A$44,0)),INDEX('Annex 4 LDNO charges'!$C$12:$C$202,MATCH($A24,'Annex 4 LDNO charges'!$A$12:$A$202,0)))</f>
        <v>0</v>
      </c>
      <c r="D24" s="175"/>
      <c r="E24" s="175"/>
      <c r="F24" s="174">
        <v>0.42849303020030444</v>
      </c>
    </row>
    <row r="25" spans="1:6" ht="27.75" customHeight="1">
      <c r="A25" s="158" t="s">
        <v>495</v>
      </c>
      <c r="B25" s="43">
        <f>IFERROR(INDEX('Annex 1 LV, HV and UMS charges'!$B$13:$B$44,MATCH($A25,'Annex 1 LV, HV and UMS charges'!$A$13:$A$44,0)),IF(INDEX('Annex 4 LDNO charges'!$B$12:$B$202,MATCH($A25,'Annex 4 LDNO charges'!$A$12:$A$202,0))=0,"",INDEX('Annex 4 LDNO charges'!$B$12:$B$202,MATCH($A25,'Annex 4 LDNO charges'!$A$12:$A$202,0))))</f>
        <v>94</v>
      </c>
      <c r="C25" s="188">
        <f>IFERROR(INDEX('Annex 1 LV, HV and UMS charges'!$C$13:$C$44,MATCH($A25,'Annex 1 LV, HV and UMS charges'!$A$13:$A$44,0)),INDEX('Annex 4 LDNO charges'!$C$12:$C$202,MATCH($A25,'Annex 4 LDNO charges'!$A$12:$A$202,0)))</f>
        <v>0</v>
      </c>
      <c r="D25" s="175"/>
      <c r="E25" s="175"/>
      <c r="F25" s="174">
        <v>0.42849303020030444</v>
      </c>
    </row>
    <row r="26" spans="1:6" ht="27.75" customHeight="1">
      <c r="A26" s="158" t="s">
        <v>496</v>
      </c>
      <c r="B26" s="43" t="str">
        <f>IFERROR(INDEX('Annex 1 LV, HV and UMS charges'!$B$13:$B$44,MATCH($A26,'Annex 1 LV, HV and UMS charges'!$A$13:$A$44,0)),IF(INDEX('Annex 4 LDNO charges'!$B$12:$B$202,MATCH($A26,'Annex 4 LDNO charges'!$A$12:$A$202,0))=0,"",INDEX('Annex 4 LDNO charges'!$B$12:$B$202,MATCH($A26,'Annex 4 LDNO charges'!$A$12:$A$202,0))))</f>
        <v>A00</v>
      </c>
      <c r="C26" s="188" t="str">
        <f>IFERROR(INDEX('Annex 1 LV, HV and UMS charges'!$C$13:$C$44,MATCH($A26,'Annex 1 LV, HV and UMS charges'!$A$13:$A$44,0)),INDEX('Annex 4 LDNO charges'!$C$12:$C$202,MATCH($A26,'Annex 4 LDNO charges'!$A$12:$A$202,0)))</f>
        <v>0, 1, 2</v>
      </c>
      <c r="D26" s="174">
        <v>0.18474516480047817</v>
      </c>
      <c r="E26" s="174"/>
      <c r="F26" s="174">
        <v>0.42849303020030444</v>
      </c>
    </row>
    <row r="27" spans="1:6" ht="27.75" customHeight="1">
      <c r="A27" s="158" t="s">
        <v>498</v>
      </c>
      <c r="B27" s="43" t="str">
        <f>IFERROR(INDEX('Annex 1 LV, HV and UMS charges'!$B$13:$B$44,MATCH($A27,'Annex 1 LV, HV and UMS charges'!$A$13:$A$44,0)),IF(INDEX('Annex 4 LDNO charges'!$B$12:$B$202,MATCH($A27,'Annex 4 LDNO charges'!$A$12:$A$202,0))=0,"",INDEX('Annex 4 LDNO charges'!$B$12:$B$202,MATCH($A27,'Annex 4 LDNO charges'!$A$12:$A$202,0))))</f>
        <v>C00</v>
      </c>
      <c r="C27" s="188" t="str">
        <f>IFERROR(INDEX('Annex 1 LV, HV and UMS charges'!$C$13:$C$44,MATCH($A27,'Annex 1 LV, HV and UMS charges'!$A$13:$A$44,0)),INDEX('Annex 4 LDNO charges'!$C$12:$C$202,MATCH($A27,'Annex 4 LDNO charges'!$A$12:$A$202,0)))</f>
        <v>0, 3, 4, 5-8</v>
      </c>
      <c r="D27" s="175"/>
      <c r="E27" s="175"/>
      <c r="F27" s="174">
        <v>0.42849303020030444</v>
      </c>
    </row>
    <row r="28" spans="1:6" ht="27.75" customHeight="1">
      <c r="A28" s="158" t="s">
        <v>499</v>
      </c>
      <c r="B28" s="43" t="str">
        <f>IFERROR(INDEX('Annex 1 LV, HV and UMS charges'!$B$13:$B$44,MATCH($A28,'Annex 1 LV, HV and UMS charges'!$A$13:$A$44,0)),IF(INDEX('Annex 4 LDNO charges'!$B$12:$B$202,MATCH($A28,'Annex 4 LDNO charges'!$A$12:$A$202,0))=0,"",INDEX('Annex 4 LDNO charges'!$B$12:$B$202,MATCH($A28,'Annex 4 LDNO charges'!$A$12:$A$202,0))))</f>
        <v>C01</v>
      </c>
      <c r="C28" s="188" t="str">
        <f>IFERROR(INDEX('Annex 1 LV, HV and UMS charges'!$C$13:$C$44,MATCH($A28,'Annex 1 LV, HV and UMS charges'!$A$13:$A$44,0)),INDEX('Annex 4 LDNO charges'!$C$12:$C$202,MATCH($A28,'Annex 4 LDNO charges'!$A$12:$A$202,0)))</f>
        <v>0, 3, 4, 5-8</v>
      </c>
      <c r="D28" s="175"/>
      <c r="E28" s="175"/>
      <c r="F28" s="174">
        <v>0.42849303020030444</v>
      </c>
    </row>
    <row r="29" spans="1:6" ht="27.75" customHeight="1">
      <c r="A29" s="158" t="s">
        <v>500</v>
      </c>
      <c r="B29" s="43" t="str">
        <f>IFERROR(INDEX('Annex 1 LV, HV and UMS charges'!$B$13:$B$44,MATCH($A29,'Annex 1 LV, HV and UMS charges'!$A$13:$A$44,0)),IF(INDEX('Annex 4 LDNO charges'!$B$12:$B$202,MATCH($A29,'Annex 4 LDNO charges'!$A$12:$A$202,0))=0,"",INDEX('Annex 4 LDNO charges'!$B$12:$B$202,MATCH($A29,'Annex 4 LDNO charges'!$A$12:$A$202,0))))</f>
        <v>C02</v>
      </c>
      <c r="C29" s="188" t="str">
        <f>IFERROR(INDEX('Annex 1 LV, HV and UMS charges'!$C$13:$C$44,MATCH($A29,'Annex 1 LV, HV and UMS charges'!$A$13:$A$44,0)),INDEX('Annex 4 LDNO charges'!$C$12:$C$202,MATCH($A29,'Annex 4 LDNO charges'!$A$12:$A$202,0)))</f>
        <v>0, 3, 4, 5-8</v>
      </c>
      <c r="D29" s="175"/>
      <c r="E29" s="175"/>
      <c r="F29" s="174">
        <v>0.42849303020030444</v>
      </c>
    </row>
    <row r="30" spans="1:6" ht="27.75" customHeight="1">
      <c r="A30" s="158" t="s">
        <v>501</v>
      </c>
      <c r="B30" s="43" t="str">
        <f>IFERROR(INDEX('Annex 1 LV, HV and UMS charges'!$B$13:$B$44,MATCH($A30,'Annex 1 LV, HV and UMS charges'!$A$13:$A$44,0)),IF(INDEX('Annex 4 LDNO charges'!$B$12:$B$202,MATCH($A30,'Annex 4 LDNO charges'!$A$12:$A$202,0))=0,"",INDEX('Annex 4 LDNO charges'!$B$12:$B$202,MATCH($A30,'Annex 4 LDNO charges'!$A$12:$A$202,0))))</f>
        <v>C03</v>
      </c>
      <c r="C30" s="188" t="str">
        <f>IFERROR(INDEX('Annex 1 LV, HV and UMS charges'!$C$13:$C$44,MATCH($A30,'Annex 1 LV, HV and UMS charges'!$A$13:$A$44,0)),INDEX('Annex 4 LDNO charges'!$C$12:$C$202,MATCH($A30,'Annex 4 LDNO charges'!$A$12:$A$202,0)))</f>
        <v>0, 3, 4, 5-8</v>
      </c>
      <c r="D30" s="175"/>
      <c r="E30" s="175"/>
      <c r="F30" s="174">
        <v>0.42849303020030444</v>
      </c>
    </row>
    <row r="31" spans="1:6" ht="27.75" customHeight="1">
      <c r="A31" s="158" t="s">
        <v>502</v>
      </c>
      <c r="B31" s="43" t="str">
        <f>IFERROR(INDEX('Annex 1 LV, HV and UMS charges'!$B$13:$B$44,MATCH($A31,'Annex 1 LV, HV and UMS charges'!$A$13:$A$44,0)),IF(INDEX('Annex 4 LDNO charges'!$B$12:$B$202,MATCH($A31,'Annex 4 LDNO charges'!$A$12:$A$202,0))=0,"",INDEX('Annex 4 LDNO charges'!$B$12:$B$202,MATCH($A31,'Annex 4 LDNO charges'!$A$12:$A$202,0))))</f>
        <v>C04</v>
      </c>
      <c r="C31" s="188" t="str">
        <f>IFERROR(INDEX('Annex 1 LV, HV and UMS charges'!$C$13:$C$44,MATCH($A31,'Annex 1 LV, HV and UMS charges'!$A$13:$A$44,0)),INDEX('Annex 4 LDNO charges'!$C$12:$C$202,MATCH($A31,'Annex 4 LDNO charges'!$A$12:$A$202,0)))</f>
        <v>0, 3, 4, 5-8</v>
      </c>
      <c r="D31" s="175"/>
      <c r="E31" s="175"/>
      <c r="F31" s="174">
        <v>0.42849303020030444</v>
      </c>
    </row>
    <row r="32" spans="1:6" ht="27.75" customHeight="1">
      <c r="A32" s="158" t="s">
        <v>503</v>
      </c>
      <c r="B32" s="43" t="str">
        <f>IFERROR(INDEX('Annex 1 LV, HV and UMS charges'!$B$13:$B$44,MATCH($A32,'Annex 1 LV, HV and UMS charges'!$A$13:$A$44,0)),IF(INDEX('Annex 4 LDNO charges'!$B$12:$B$202,MATCH($A32,'Annex 4 LDNO charges'!$A$12:$A$202,0))=0,"",INDEX('Annex 4 LDNO charges'!$B$12:$B$202,MATCH($A32,'Annex 4 LDNO charges'!$A$12:$A$202,0))))</f>
        <v>E00</v>
      </c>
      <c r="C32" s="188">
        <f>IFERROR(INDEX('Annex 1 LV, HV and UMS charges'!$C$13:$C$44,MATCH($A32,'Annex 1 LV, HV and UMS charges'!$A$13:$A$44,0)),INDEX('Annex 4 LDNO charges'!$C$12:$C$202,MATCH($A32,'Annex 4 LDNO charges'!$A$12:$A$202,0)))</f>
        <v>0</v>
      </c>
      <c r="D32" s="175"/>
      <c r="E32" s="175"/>
      <c r="F32" s="174">
        <v>0.42849303020030444</v>
      </c>
    </row>
    <row r="33" spans="1:6" ht="27.75" customHeight="1">
      <c r="A33" s="158" t="s">
        <v>504</v>
      </c>
      <c r="B33" s="43" t="str">
        <f>IFERROR(INDEX('Annex 1 LV, HV and UMS charges'!$B$13:$B$44,MATCH($A33,'Annex 1 LV, HV and UMS charges'!$A$13:$A$44,0)),IF(INDEX('Annex 4 LDNO charges'!$B$12:$B$202,MATCH($A33,'Annex 4 LDNO charges'!$A$12:$A$202,0))=0,"",INDEX('Annex 4 LDNO charges'!$B$12:$B$202,MATCH($A33,'Annex 4 LDNO charges'!$A$12:$A$202,0))))</f>
        <v>E01</v>
      </c>
      <c r="C33" s="188">
        <f>IFERROR(INDEX('Annex 1 LV, HV and UMS charges'!$C$13:$C$44,MATCH($A33,'Annex 1 LV, HV and UMS charges'!$A$13:$A$44,0)),INDEX('Annex 4 LDNO charges'!$C$12:$C$202,MATCH($A33,'Annex 4 LDNO charges'!$A$12:$A$202,0)))</f>
        <v>0</v>
      </c>
      <c r="D33" s="175"/>
      <c r="E33" s="175"/>
      <c r="F33" s="174">
        <v>0.42849303020030444</v>
      </c>
    </row>
    <row r="34" spans="1:6" ht="27.75" customHeight="1">
      <c r="A34" s="158" t="s">
        <v>505</v>
      </c>
      <c r="B34" s="43" t="str">
        <f>IFERROR(INDEX('Annex 1 LV, HV and UMS charges'!$B$13:$B$44,MATCH($A34,'Annex 1 LV, HV and UMS charges'!$A$13:$A$44,0)),IF(INDEX('Annex 4 LDNO charges'!$B$12:$B$202,MATCH($A34,'Annex 4 LDNO charges'!$A$12:$A$202,0))=0,"",INDEX('Annex 4 LDNO charges'!$B$12:$B$202,MATCH($A34,'Annex 4 LDNO charges'!$A$12:$A$202,0))))</f>
        <v>E02</v>
      </c>
      <c r="C34" s="188">
        <f>IFERROR(INDEX('Annex 1 LV, HV and UMS charges'!$C$13:$C$44,MATCH($A34,'Annex 1 LV, HV and UMS charges'!$A$13:$A$44,0)),INDEX('Annex 4 LDNO charges'!$C$12:$C$202,MATCH($A34,'Annex 4 LDNO charges'!$A$12:$A$202,0)))</f>
        <v>0</v>
      </c>
      <c r="D34" s="175"/>
      <c r="E34" s="175"/>
      <c r="F34" s="174">
        <v>0.42849303020030444</v>
      </c>
    </row>
    <row r="35" spans="1:6" ht="27.75" customHeight="1">
      <c r="A35" s="158" t="s">
        <v>506</v>
      </c>
      <c r="B35" s="43" t="str">
        <f>IFERROR(INDEX('Annex 1 LV, HV and UMS charges'!$B$13:$B$44,MATCH($A35,'Annex 1 LV, HV and UMS charges'!$A$13:$A$44,0)),IF(INDEX('Annex 4 LDNO charges'!$B$12:$B$202,MATCH($A35,'Annex 4 LDNO charges'!$A$12:$A$202,0))=0,"",INDEX('Annex 4 LDNO charges'!$B$12:$B$202,MATCH($A35,'Annex 4 LDNO charges'!$A$12:$A$202,0))))</f>
        <v>E03</v>
      </c>
      <c r="C35" s="188">
        <f>IFERROR(INDEX('Annex 1 LV, HV and UMS charges'!$C$13:$C$44,MATCH($A35,'Annex 1 LV, HV and UMS charges'!$A$13:$A$44,0)),INDEX('Annex 4 LDNO charges'!$C$12:$C$202,MATCH($A35,'Annex 4 LDNO charges'!$A$12:$A$202,0)))</f>
        <v>0</v>
      </c>
      <c r="D35" s="175"/>
      <c r="E35" s="175"/>
      <c r="F35" s="174">
        <v>0.42849303020030444</v>
      </c>
    </row>
    <row r="36" spans="1:6" ht="27.75" customHeight="1">
      <c r="A36" s="158" t="s">
        <v>507</v>
      </c>
      <c r="B36" s="43" t="str">
        <f>IFERROR(INDEX('Annex 1 LV, HV and UMS charges'!$B$13:$B$44,MATCH($A36,'Annex 1 LV, HV and UMS charges'!$A$13:$A$44,0)),IF(INDEX('Annex 4 LDNO charges'!$B$12:$B$202,MATCH($A36,'Annex 4 LDNO charges'!$A$12:$A$202,0))=0,"",INDEX('Annex 4 LDNO charges'!$B$12:$B$202,MATCH($A36,'Annex 4 LDNO charges'!$A$12:$A$202,0))))</f>
        <v>E04</v>
      </c>
      <c r="C36" s="188">
        <f>IFERROR(INDEX('Annex 1 LV, HV and UMS charges'!$C$13:$C$44,MATCH($A36,'Annex 1 LV, HV and UMS charges'!$A$13:$A$44,0)),INDEX('Annex 4 LDNO charges'!$C$12:$C$202,MATCH($A36,'Annex 4 LDNO charges'!$A$12:$A$202,0)))</f>
        <v>0</v>
      </c>
      <c r="D36" s="175"/>
      <c r="E36" s="175"/>
      <c r="F36" s="174">
        <v>0.42849303020030444</v>
      </c>
    </row>
    <row r="37" spans="1:6" ht="27.75" customHeight="1">
      <c r="A37" s="162" t="s">
        <v>508</v>
      </c>
      <c r="B37" s="43" t="str">
        <f>IFERROR(INDEX('Annex 1 LV, HV and UMS charges'!$B$13:$B$44,MATCH($A37,'Annex 1 LV, HV and UMS charges'!$A$13:$A$44,0)),IF(INDEX('Annex 4 LDNO charges'!$B$12:$B$202,MATCH($A37,'Annex 4 LDNO charges'!$A$12:$A$202,0))=0,"",INDEX('Annex 4 LDNO charges'!$B$12:$B$202,MATCH($A37,'Annex 4 LDNO charges'!$A$12:$A$202,0))))</f>
        <v>A10</v>
      </c>
      <c r="C37" s="188" t="str">
        <f>IFERROR(INDEX('Annex 1 LV, HV and UMS charges'!$C$13:$C$44,MATCH($A37,'Annex 1 LV, HV and UMS charges'!$A$13:$A$44,0)),INDEX('Annex 4 LDNO charges'!$C$12:$C$202,MATCH($A37,'Annex 4 LDNO charges'!$A$12:$A$202,0)))</f>
        <v>0, 1, 2</v>
      </c>
      <c r="D37" s="174">
        <v>0.18474516480047817</v>
      </c>
      <c r="E37" s="174"/>
      <c r="F37" s="174">
        <v>0.42849303020030444</v>
      </c>
    </row>
    <row r="38" spans="1:6" ht="27.75" customHeight="1">
      <c r="A38" s="158" t="s">
        <v>510</v>
      </c>
      <c r="B38" s="43" t="str">
        <f>IFERROR(INDEX('Annex 1 LV, HV and UMS charges'!$B$13:$B$44,MATCH($A38,'Annex 1 LV, HV and UMS charges'!$A$13:$A$44,0)),IF(INDEX('Annex 4 LDNO charges'!$B$12:$B$202,MATCH($A38,'Annex 4 LDNO charges'!$A$12:$A$202,0))=0,"",INDEX('Annex 4 LDNO charges'!$B$12:$B$202,MATCH($A38,'Annex 4 LDNO charges'!$A$12:$A$202,0))))</f>
        <v>C10</v>
      </c>
      <c r="C38" s="188" t="str">
        <f>IFERROR(INDEX('Annex 1 LV, HV and UMS charges'!$C$13:$C$44,MATCH($A38,'Annex 1 LV, HV and UMS charges'!$A$13:$A$44,0)),INDEX('Annex 4 LDNO charges'!$C$12:$C$202,MATCH($A38,'Annex 4 LDNO charges'!$A$12:$A$202,0)))</f>
        <v>0, 3, 4, 5-8</v>
      </c>
      <c r="D38" s="175"/>
      <c r="E38" s="175"/>
      <c r="F38" s="174">
        <v>0.42849303020030444</v>
      </c>
    </row>
    <row r="39" spans="1:6" ht="27.75" customHeight="1">
      <c r="A39" s="158" t="s">
        <v>511</v>
      </c>
      <c r="B39" s="43" t="str">
        <f>IFERROR(INDEX('Annex 1 LV, HV and UMS charges'!$B$13:$B$44,MATCH($A39,'Annex 1 LV, HV and UMS charges'!$A$13:$A$44,0)),IF(INDEX('Annex 4 LDNO charges'!$B$12:$B$202,MATCH($A39,'Annex 4 LDNO charges'!$A$12:$A$202,0))=0,"",INDEX('Annex 4 LDNO charges'!$B$12:$B$202,MATCH($A39,'Annex 4 LDNO charges'!$A$12:$A$202,0))))</f>
        <v>C11</v>
      </c>
      <c r="C39" s="188" t="str">
        <f>IFERROR(INDEX('Annex 1 LV, HV and UMS charges'!$C$13:$C$44,MATCH($A39,'Annex 1 LV, HV and UMS charges'!$A$13:$A$44,0)),INDEX('Annex 4 LDNO charges'!$C$12:$C$202,MATCH($A39,'Annex 4 LDNO charges'!$A$12:$A$202,0)))</f>
        <v>0, 3, 4, 5-8</v>
      </c>
      <c r="D39" s="175"/>
      <c r="E39" s="175"/>
      <c r="F39" s="174">
        <v>0.42849303020030444</v>
      </c>
    </row>
    <row r="40" spans="1:6" ht="27.75" customHeight="1">
      <c r="A40" s="158" t="s">
        <v>512</v>
      </c>
      <c r="B40" s="43" t="str">
        <f>IFERROR(INDEX('Annex 1 LV, HV and UMS charges'!$B$13:$B$44,MATCH($A40,'Annex 1 LV, HV and UMS charges'!$A$13:$A$44,0)),IF(INDEX('Annex 4 LDNO charges'!$B$12:$B$202,MATCH($A40,'Annex 4 LDNO charges'!$A$12:$A$202,0))=0,"",INDEX('Annex 4 LDNO charges'!$B$12:$B$202,MATCH($A40,'Annex 4 LDNO charges'!$A$12:$A$202,0))))</f>
        <v>C12</v>
      </c>
      <c r="C40" s="188" t="str">
        <f>IFERROR(INDEX('Annex 1 LV, HV and UMS charges'!$C$13:$C$44,MATCH($A40,'Annex 1 LV, HV and UMS charges'!$A$13:$A$44,0)),INDEX('Annex 4 LDNO charges'!$C$12:$C$202,MATCH($A40,'Annex 4 LDNO charges'!$A$12:$A$202,0)))</f>
        <v>0, 3, 4, 5-8</v>
      </c>
      <c r="D40" s="175"/>
      <c r="E40" s="175"/>
      <c r="F40" s="174">
        <v>0.42849303020030444</v>
      </c>
    </row>
    <row r="41" spans="1:6" ht="27.75" customHeight="1">
      <c r="A41" s="158" t="s">
        <v>513</v>
      </c>
      <c r="B41" s="43" t="str">
        <f>IFERROR(INDEX('Annex 1 LV, HV and UMS charges'!$B$13:$B$44,MATCH($A41,'Annex 1 LV, HV and UMS charges'!$A$13:$A$44,0)),IF(INDEX('Annex 4 LDNO charges'!$B$12:$B$202,MATCH($A41,'Annex 4 LDNO charges'!$A$12:$A$202,0))=0,"",INDEX('Annex 4 LDNO charges'!$B$12:$B$202,MATCH($A41,'Annex 4 LDNO charges'!$A$12:$A$202,0))))</f>
        <v>C13</v>
      </c>
      <c r="C41" s="188" t="str">
        <f>IFERROR(INDEX('Annex 1 LV, HV and UMS charges'!$C$13:$C$44,MATCH($A41,'Annex 1 LV, HV and UMS charges'!$A$13:$A$44,0)),INDEX('Annex 4 LDNO charges'!$C$12:$C$202,MATCH($A41,'Annex 4 LDNO charges'!$A$12:$A$202,0)))</f>
        <v>0, 3, 4, 5-8</v>
      </c>
      <c r="D41" s="175"/>
      <c r="E41" s="175"/>
      <c r="F41" s="174">
        <v>0.42849303020030444</v>
      </c>
    </row>
    <row r="42" spans="1:6" ht="27.75" customHeight="1">
      <c r="A42" s="158" t="s">
        <v>514</v>
      </c>
      <c r="B42" s="43" t="str">
        <f>IFERROR(INDEX('Annex 1 LV, HV and UMS charges'!$B$13:$B$44,MATCH($A42,'Annex 1 LV, HV and UMS charges'!$A$13:$A$44,0)),IF(INDEX('Annex 4 LDNO charges'!$B$12:$B$202,MATCH($A42,'Annex 4 LDNO charges'!$A$12:$A$202,0))=0,"",INDEX('Annex 4 LDNO charges'!$B$12:$B$202,MATCH($A42,'Annex 4 LDNO charges'!$A$12:$A$202,0))))</f>
        <v>C14</v>
      </c>
      <c r="C42" s="188" t="str">
        <f>IFERROR(INDEX('Annex 1 LV, HV and UMS charges'!$C$13:$C$44,MATCH($A42,'Annex 1 LV, HV and UMS charges'!$A$13:$A$44,0)),INDEX('Annex 4 LDNO charges'!$C$12:$C$202,MATCH($A42,'Annex 4 LDNO charges'!$A$12:$A$202,0)))</f>
        <v>0, 3, 4, 5-8</v>
      </c>
      <c r="D42" s="175"/>
      <c r="E42" s="175"/>
      <c r="F42" s="174">
        <v>0.42849303020030444</v>
      </c>
    </row>
    <row r="43" spans="1:6" ht="27.75" customHeight="1">
      <c r="A43" s="158" t="s">
        <v>515</v>
      </c>
      <c r="B43" s="43" t="str">
        <f>IFERROR(INDEX('Annex 1 LV, HV and UMS charges'!$B$13:$B$44,MATCH($A43,'Annex 1 LV, HV and UMS charges'!$A$13:$A$44,0)),IF(INDEX('Annex 4 LDNO charges'!$B$12:$B$202,MATCH($A43,'Annex 4 LDNO charges'!$A$12:$A$202,0))=0,"",INDEX('Annex 4 LDNO charges'!$B$12:$B$202,MATCH($A43,'Annex 4 LDNO charges'!$A$12:$A$202,0))))</f>
        <v>E10</v>
      </c>
      <c r="C43" s="188">
        <f>IFERROR(INDEX('Annex 1 LV, HV and UMS charges'!$C$13:$C$44,MATCH($A43,'Annex 1 LV, HV and UMS charges'!$A$13:$A$44,0)),INDEX('Annex 4 LDNO charges'!$C$12:$C$202,MATCH($A43,'Annex 4 LDNO charges'!$A$12:$A$202,0)))</f>
        <v>0</v>
      </c>
      <c r="D43" s="175"/>
      <c r="E43" s="175"/>
      <c r="F43" s="174">
        <v>0.42849303020030444</v>
      </c>
    </row>
    <row r="44" spans="1:6" ht="27.75" customHeight="1">
      <c r="A44" s="158" t="s">
        <v>516</v>
      </c>
      <c r="B44" s="43" t="str">
        <f>IFERROR(INDEX('Annex 1 LV, HV and UMS charges'!$B$13:$B$44,MATCH($A44,'Annex 1 LV, HV and UMS charges'!$A$13:$A$44,0)),IF(INDEX('Annex 4 LDNO charges'!$B$12:$B$202,MATCH($A44,'Annex 4 LDNO charges'!$A$12:$A$202,0))=0,"",INDEX('Annex 4 LDNO charges'!$B$12:$B$202,MATCH($A44,'Annex 4 LDNO charges'!$A$12:$A$202,0))))</f>
        <v>E11</v>
      </c>
      <c r="C44" s="188">
        <f>IFERROR(INDEX('Annex 1 LV, HV and UMS charges'!$C$13:$C$44,MATCH($A44,'Annex 1 LV, HV and UMS charges'!$A$13:$A$44,0)),INDEX('Annex 4 LDNO charges'!$C$12:$C$202,MATCH($A44,'Annex 4 LDNO charges'!$A$12:$A$202,0)))</f>
        <v>0</v>
      </c>
      <c r="D44" s="175"/>
      <c r="E44" s="175"/>
      <c r="F44" s="174">
        <v>0.42849303020030444</v>
      </c>
    </row>
    <row r="45" spans="1:6" ht="27.75" customHeight="1">
      <c r="A45" s="158" t="s">
        <v>517</v>
      </c>
      <c r="B45" s="43" t="str">
        <f>IFERROR(INDEX('Annex 1 LV, HV and UMS charges'!$B$13:$B$44,MATCH($A45,'Annex 1 LV, HV and UMS charges'!$A$13:$A$44,0)),IF(INDEX('Annex 4 LDNO charges'!$B$12:$B$202,MATCH($A45,'Annex 4 LDNO charges'!$A$12:$A$202,0))=0,"",INDEX('Annex 4 LDNO charges'!$B$12:$B$202,MATCH($A45,'Annex 4 LDNO charges'!$A$12:$A$202,0))))</f>
        <v>E12</v>
      </c>
      <c r="C45" s="188">
        <f>IFERROR(INDEX('Annex 1 LV, HV and UMS charges'!$C$13:$C$44,MATCH($A45,'Annex 1 LV, HV and UMS charges'!$A$13:$A$44,0)),INDEX('Annex 4 LDNO charges'!$C$12:$C$202,MATCH($A45,'Annex 4 LDNO charges'!$A$12:$A$202,0)))</f>
        <v>0</v>
      </c>
      <c r="D45" s="175"/>
      <c r="E45" s="175"/>
      <c r="F45" s="174">
        <v>0.42849303020030444</v>
      </c>
    </row>
    <row r="46" spans="1:6" ht="27.75" customHeight="1">
      <c r="A46" s="158" t="s">
        <v>518</v>
      </c>
      <c r="B46" s="43" t="str">
        <f>IFERROR(INDEX('Annex 1 LV, HV and UMS charges'!$B$13:$B$44,MATCH($A46,'Annex 1 LV, HV and UMS charges'!$A$13:$A$44,0)),IF(INDEX('Annex 4 LDNO charges'!$B$12:$B$202,MATCH($A46,'Annex 4 LDNO charges'!$A$12:$A$202,0))=0,"",INDEX('Annex 4 LDNO charges'!$B$12:$B$202,MATCH($A46,'Annex 4 LDNO charges'!$A$12:$A$202,0))))</f>
        <v>E13</v>
      </c>
      <c r="C46" s="188">
        <f>IFERROR(INDEX('Annex 1 LV, HV and UMS charges'!$C$13:$C$44,MATCH($A46,'Annex 1 LV, HV and UMS charges'!$A$13:$A$44,0)),INDEX('Annex 4 LDNO charges'!$C$12:$C$202,MATCH($A46,'Annex 4 LDNO charges'!$A$12:$A$202,0)))</f>
        <v>0</v>
      </c>
      <c r="D46" s="175"/>
      <c r="E46" s="175"/>
      <c r="F46" s="174">
        <v>0.42849303020030444</v>
      </c>
    </row>
    <row r="47" spans="1:6" ht="27.75" customHeight="1">
      <c r="A47" s="158" t="s">
        <v>519</v>
      </c>
      <c r="B47" s="43" t="str">
        <f>IFERROR(INDEX('Annex 1 LV, HV and UMS charges'!$B$13:$B$44,MATCH($A47,'Annex 1 LV, HV and UMS charges'!$A$13:$A$44,0)),IF(INDEX('Annex 4 LDNO charges'!$B$12:$B$202,MATCH($A47,'Annex 4 LDNO charges'!$A$12:$A$202,0))=0,"",INDEX('Annex 4 LDNO charges'!$B$12:$B$202,MATCH($A47,'Annex 4 LDNO charges'!$A$12:$A$202,0))))</f>
        <v>E14</v>
      </c>
      <c r="C47" s="188">
        <f>IFERROR(INDEX('Annex 1 LV, HV and UMS charges'!$C$13:$C$44,MATCH($A47,'Annex 1 LV, HV and UMS charges'!$A$13:$A$44,0)),INDEX('Annex 4 LDNO charges'!$C$12:$C$202,MATCH($A47,'Annex 4 LDNO charges'!$A$12:$A$202,0)))</f>
        <v>0</v>
      </c>
      <c r="D47" s="175"/>
      <c r="E47" s="175"/>
      <c r="F47" s="174">
        <v>0.42849303020030444</v>
      </c>
    </row>
    <row r="48" spans="1:6" ht="27.75" customHeight="1">
      <c r="A48" s="158" t="s">
        <v>520</v>
      </c>
      <c r="B48" s="43" t="str">
        <f>IFERROR(INDEX('Annex 1 LV, HV and UMS charges'!$B$13:$B$44,MATCH($A48,'Annex 1 LV, HV and UMS charges'!$A$13:$A$44,0)),IF(INDEX('Annex 4 LDNO charges'!$B$12:$B$202,MATCH($A48,'Annex 4 LDNO charges'!$A$12:$A$202,0))=0,"",INDEX('Annex 4 LDNO charges'!$B$12:$B$202,MATCH($A48,'Annex 4 LDNO charges'!$A$12:$A$202,0))))</f>
        <v>J10</v>
      </c>
      <c r="C48" s="188">
        <f>IFERROR(INDEX('Annex 1 LV, HV and UMS charges'!$C$13:$C$44,MATCH($A48,'Annex 1 LV, HV and UMS charges'!$A$13:$A$44,0)),INDEX('Annex 4 LDNO charges'!$C$12:$C$202,MATCH($A48,'Annex 4 LDNO charges'!$A$12:$A$202,0)))</f>
        <v>0</v>
      </c>
      <c r="D48" s="175"/>
      <c r="E48" s="175"/>
      <c r="F48" s="174">
        <v>0.42849303020030444</v>
      </c>
    </row>
    <row r="49" spans="1:6" ht="27.75" customHeight="1">
      <c r="A49" s="158" t="s">
        <v>521</v>
      </c>
      <c r="B49" s="43" t="str">
        <f>IFERROR(INDEX('Annex 1 LV, HV and UMS charges'!$B$13:$B$44,MATCH($A49,'Annex 1 LV, HV and UMS charges'!$A$13:$A$44,0)),IF(INDEX('Annex 4 LDNO charges'!$B$12:$B$202,MATCH($A49,'Annex 4 LDNO charges'!$A$12:$A$202,0))=0,"",INDEX('Annex 4 LDNO charges'!$B$12:$B$202,MATCH($A49,'Annex 4 LDNO charges'!$A$12:$A$202,0))))</f>
        <v>J11</v>
      </c>
      <c r="C49" s="188">
        <f>IFERROR(INDEX('Annex 1 LV, HV and UMS charges'!$C$13:$C$44,MATCH($A49,'Annex 1 LV, HV and UMS charges'!$A$13:$A$44,0)),INDEX('Annex 4 LDNO charges'!$C$12:$C$202,MATCH($A49,'Annex 4 LDNO charges'!$A$12:$A$202,0)))</f>
        <v>0</v>
      </c>
      <c r="D49" s="175"/>
      <c r="E49" s="175"/>
      <c r="F49" s="174">
        <v>0.42849303020030444</v>
      </c>
    </row>
    <row r="50" spans="1:6" ht="27.75" customHeight="1">
      <c r="A50" s="158" t="s">
        <v>522</v>
      </c>
      <c r="B50" s="43" t="str">
        <f>IFERROR(INDEX('Annex 1 LV, HV and UMS charges'!$B$13:$B$44,MATCH($A50,'Annex 1 LV, HV and UMS charges'!$A$13:$A$44,0)),IF(INDEX('Annex 4 LDNO charges'!$B$12:$B$202,MATCH($A50,'Annex 4 LDNO charges'!$A$12:$A$202,0))=0,"",INDEX('Annex 4 LDNO charges'!$B$12:$B$202,MATCH($A50,'Annex 4 LDNO charges'!$A$12:$A$202,0))))</f>
        <v>J12</v>
      </c>
      <c r="C50" s="188">
        <f>IFERROR(INDEX('Annex 1 LV, HV and UMS charges'!$C$13:$C$44,MATCH($A50,'Annex 1 LV, HV and UMS charges'!$A$13:$A$44,0)),INDEX('Annex 4 LDNO charges'!$C$12:$C$202,MATCH($A50,'Annex 4 LDNO charges'!$A$12:$A$202,0)))</f>
        <v>0</v>
      </c>
      <c r="D50" s="175"/>
      <c r="E50" s="175"/>
      <c r="F50" s="174">
        <v>0.42849303020030444</v>
      </c>
    </row>
    <row r="51" spans="1:6" ht="27.75" customHeight="1">
      <c r="A51" s="158" t="s">
        <v>523</v>
      </c>
      <c r="B51" s="43" t="str">
        <f>IFERROR(INDEX('Annex 1 LV, HV and UMS charges'!$B$13:$B$44,MATCH($A51,'Annex 1 LV, HV and UMS charges'!$A$13:$A$44,0)),IF(INDEX('Annex 4 LDNO charges'!$B$12:$B$202,MATCH($A51,'Annex 4 LDNO charges'!$A$12:$A$202,0))=0,"",INDEX('Annex 4 LDNO charges'!$B$12:$B$202,MATCH($A51,'Annex 4 LDNO charges'!$A$12:$A$202,0))))</f>
        <v>J13</v>
      </c>
      <c r="C51" s="188">
        <f>IFERROR(INDEX('Annex 1 LV, HV and UMS charges'!$C$13:$C$44,MATCH($A51,'Annex 1 LV, HV and UMS charges'!$A$13:$A$44,0)),INDEX('Annex 4 LDNO charges'!$C$12:$C$202,MATCH($A51,'Annex 4 LDNO charges'!$A$12:$A$202,0)))</f>
        <v>0</v>
      </c>
      <c r="D51" s="175"/>
      <c r="E51" s="175"/>
      <c r="F51" s="174">
        <v>0.42849303020030444</v>
      </c>
    </row>
    <row r="52" spans="1:6" ht="27.75" customHeight="1">
      <c r="A52" s="158" t="s">
        <v>524</v>
      </c>
      <c r="B52" s="43" t="str">
        <f>IFERROR(INDEX('Annex 1 LV, HV and UMS charges'!$B$13:$B$44,MATCH($A52,'Annex 1 LV, HV and UMS charges'!$A$13:$A$44,0)),IF(INDEX('Annex 4 LDNO charges'!$B$12:$B$202,MATCH($A52,'Annex 4 LDNO charges'!$A$12:$A$202,0))=0,"",INDEX('Annex 4 LDNO charges'!$B$12:$B$202,MATCH($A52,'Annex 4 LDNO charges'!$A$12:$A$202,0))))</f>
        <v>J14</v>
      </c>
      <c r="C52" s="188">
        <f>IFERROR(INDEX('Annex 1 LV, HV and UMS charges'!$C$13:$C$44,MATCH($A52,'Annex 1 LV, HV and UMS charges'!$A$13:$A$44,0)),INDEX('Annex 4 LDNO charges'!$C$12:$C$202,MATCH($A52,'Annex 4 LDNO charges'!$A$12:$A$202,0)))</f>
        <v>0</v>
      </c>
      <c r="D52" s="175"/>
      <c r="E52" s="175"/>
      <c r="F52" s="174">
        <v>0.42849303020030444</v>
      </c>
    </row>
    <row r="53" spans="1:6" ht="27.75" customHeight="1">
      <c r="A53" s="158" t="s">
        <v>525</v>
      </c>
      <c r="B53" s="43" t="str">
        <f>IFERROR(INDEX('Annex 1 LV, HV and UMS charges'!$B$13:$B$44,MATCH($A53,'Annex 1 LV, HV and UMS charges'!$A$13:$A$44,0)),IF(INDEX('Annex 4 LDNO charges'!$B$12:$B$202,MATCH($A53,'Annex 4 LDNO charges'!$A$12:$A$202,0))=0,"",INDEX('Annex 4 LDNO charges'!$B$12:$B$202,MATCH($A53,'Annex 4 LDNO charges'!$A$12:$A$202,0))))</f>
        <v>K10</v>
      </c>
      <c r="C53" s="188">
        <f>IFERROR(INDEX('Annex 1 LV, HV and UMS charges'!$C$13:$C$44,MATCH($A53,'Annex 1 LV, HV and UMS charges'!$A$13:$A$44,0)),INDEX('Annex 4 LDNO charges'!$C$12:$C$202,MATCH($A53,'Annex 4 LDNO charges'!$A$12:$A$202,0)))</f>
        <v>0</v>
      </c>
      <c r="D53" s="175"/>
      <c r="E53" s="175"/>
      <c r="F53" s="174">
        <v>0.42849303020030444</v>
      </c>
    </row>
    <row r="54" spans="1:6" ht="27.75" customHeight="1">
      <c r="A54" s="158" t="s">
        <v>526</v>
      </c>
      <c r="B54" s="43" t="str">
        <f>IFERROR(INDEX('Annex 1 LV, HV and UMS charges'!$B$13:$B$44,MATCH($A54,'Annex 1 LV, HV and UMS charges'!$A$13:$A$44,0)),IF(INDEX('Annex 4 LDNO charges'!$B$12:$B$202,MATCH($A54,'Annex 4 LDNO charges'!$A$12:$A$202,0))=0,"",INDEX('Annex 4 LDNO charges'!$B$12:$B$202,MATCH($A54,'Annex 4 LDNO charges'!$A$12:$A$202,0))))</f>
        <v>K11</v>
      </c>
      <c r="C54" s="188">
        <f>IFERROR(INDEX('Annex 1 LV, HV and UMS charges'!$C$13:$C$44,MATCH($A54,'Annex 1 LV, HV and UMS charges'!$A$13:$A$44,0)),INDEX('Annex 4 LDNO charges'!$C$12:$C$202,MATCH($A54,'Annex 4 LDNO charges'!$A$12:$A$202,0)))</f>
        <v>0</v>
      </c>
      <c r="D54" s="175"/>
      <c r="E54" s="175"/>
      <c r="F54" s="174">
        <v>0.42849303020030444</v>
      </c>
    </row>
    <row r="55" spans="1:6" ht="27.75" customHeight="1">
      <c r="A55" s="158" t="s">
        <v>527</v>
      </c>
      <c r="B55" s="43" t="str">
        <f>IFERROR(INDEX('Annex 1 LV, HV and UMS charges'!$B$13:$B$44,MATCH($A55,'Annex 1 LV, HV and UMS charges'!$A$13:$A$44,0)),IF(INDEX('Annex 4 LDNO charges'!$B$12:$B$202,MATCH($A55,'Annex 4 LDNO charges'!$A$12:$A$202,0))=0,"",INDEX('Annex 4 LDNO charges'!$B$12:$B$202,MATCH($A55,'Annex 4 LDNO charges'!$A$12:$A$202,0))))</f>
        <v>K12</v>
      </c>
      <c r="C55" s="188">
        <f>IFERROR(INDEX('Annex 1 LV, HV and UMS charges'!$C$13:$C$44,MATCH($A55,'Annex 1 LV, HV and UMS charges'!$A$13:$A$44,0)),INDEX('Annex 4 LDNO charges'!$C$12:$C$202,MATCH($A55,'Annex 4 LDNO charges'!$A$12:$A$202,0)))</f>
        <v>0</v>
      </c>
      <c r="D55" s="175"/>
      <c r="E55" s="175"/>
      <c r="F55" s="174">
        <v>0.42849303020030444</v>
      </c>
    </row>
    <row r="56" spans="1:6" ht="27.75" customHeight="1">
      <c r="A56" s="158" t="s">
        <v>528</v>
      </c>
      <c r="B56" s="43" t="str">
        <f>IFERROR(INDEX('Annex 1 LV, HV and UMS charges'!$B$13:$B$44,MATCH($A56,'Annex 1 LV, HV and UMS charges'!$A$13:$A$44,0)),IF(INDEX('Annex 4 LDNO charges'!$B$12:$B$202,MATCH($A56,'Annex 4 LDNO charges'!$A$12:$A$202,0))=0,"",INDEX('Annex 4 LDNO charges'!$B$12:$B$202,MATCH($A56,'Annex 4 LDNO charges'!$A$12:$A$202,0))))</f>
        <v>K13</v>
      </c>
      <c r="C56" s="188">
        <f>IFERROR(INDEX('Annex 1 LV, HV and UMS charges'!$C$13:$C$44,MATCH($A56,'Annex 1 LV, HV and UMS charges'!$A$13:$A$44,0)),INDEX('Annex 4 LDNO charges'!$C$12:$C$202,MATCH($A56,'Annex 4 LDNO charges'!$A$12:$A$202,0)))</f>
        <v>0</v>
      </c>
      <c r="D56" s="175"/>
      <c r="E56" s="175"/>
      <c r="F56" s="174">
        <v>0.42849303020030444</v>
      </c>
    </row>
    <row r="57" spans="1:6" ht="27.75" customHeight="1">
      <c r="A57" s="158" t="s">
        <v>529</v>
      </c>
      <c r="B57" s="43" t="str">
        <f>IFERROR(INDEX('Annex 1 LV, HV and UMS charges'!$B$13:$B$44,MATCH($A57,'Annex 1 LV, HV and UMS charges'!$A$13:$A$44,0)),IF(INDEX('Annex 4 LDNO charges'!$B$12:$B$202,MATCH($A57,'Annex 4 LDNO charges'!$A$12:$A$202,0))=0,"",INDEX('Annex 4 LDNO charges'!$B$12:$B$202,MATCH($A57,'Annex 4 LDNO charges'!$A$12:$A$202,0))))</f>
        <v>K14</v>
      </c>
      <c r="C57" s="188">
        <f>IFERROR(INDEX('Annex 1 LV, HV and UMS charges'!$C$13:$C$44,MATCH($A57,'Annex 1 LV, HV and UMS charges'!$A$13:$A$44,0)),INDEX('Annex 4 LDNO charges'!$C$12:$C$202,MATCH($A57,'Annex 4 LDNO charges'!$A$12:$A$202,0)))</f>
        <v>0</v>
      </c>
      <c r="D57" s="175"/>
      <c r="E57" s="175"/>
      <c r="F57" s="174">
        <v>0.42849303020030444</v>
      </c>
    </row>
    <row r="58" spans="1:6" ht="27.75" customHeight="1">
      <c r="A58" s="158" t="s">
        <v>618</v>
      </c>
      <c r="B58" s="43" t="str">
        <f>IFERROR(INDEX('Annex 1 LV, HV and UMS charges'!$B$13:$B$44,MATCH($A58,'Annex 1 LV, HV and UMS charges'!$A$13:$A$44,0)),IF(INDEX('Annex 4 LDNO charges'!$B$12:$B$202,MATCH($A58,'Annex 4 LDNO charges'!$A$12:$A$202,0))=0,"",INDEX('Annex 4 LDNO charges'!$B$12:$B$202,MATCH($A58,'Annex 4 LDNO charges'!$A$12:$A$202,0))))</f>
        <v>A20</v>
      </c>
      <c r="C58" s="188" t="str">
        <f>IFERROR(INDEX('Annex 1 LV, HV and UMS charges'!$C$13:$C$44,MATCH($A58,'Annex 1 LV, HV and UMS charges'!$A$13:$A$44,0)),INDEX('Annex 4 LDNO charges'!$C$12:$C$202,MATCH($A58,'Annex 4 LDNO charges'!$A$12:$A$202,0)))</f>
        <v>0, 1, 2</v>
      </c>
      <c r="D58" s="174">
        <v>0.18474516480047817</v>
      </c>
      <c r="E58" s="174"/>
      <c r="F58" s="174">
        <v>0.42849303020030444</v>
      </c>
    </row>
    <row r="59" spans="1:6" ht="27.75" customHeight="1">
      <c r="A59" s="158" t="s">
        <v>620</v>
      </c>
      <c r="B59" s="43" t="str">
        <f>IFERROR(INDEX('Annex 1 LV, HV and UMS charges'!$B$13:$B$44,MATCH($A59,'Annex 1 LV, HV and UMS charges'!$A$13:$A$44,0)),IF(INDEX('Annex 4 LDNO charges'!$B$12:$B$202,MATCH($A59,'Annex 4 LDNO charges'!$A$12:$A$202,0))=0,"",INDEX('Annex 4 LDNO charges'!$B$12:$B$202,MATCH($A59,'Annex 4 LDNO charges'!$A$12:$A$202,0))))</f>
        <v>C20</v>
      </c>
      <c r="C59" s="188" t="str">
        <f>IFERROR(INDEX('Annex 1 LV, HV and UMS charges'!$C$13:$C$44,MATCH($A59,'Annex 1 LV, HV and UMS charges'!$A$13:$A$44,0)),INDEX('Annex 4 LDNO charges'!$C$12:$C$202,MATCH($A59,'Annex 4 LDNO charges'!$A$12:$A$202,0)))</f>
        <v>0, 3, 4, 5-8</v>
      </c>
      <c r="D59" s="175"/>
      <c r="E59" s="175"/>
      <c r="F59" s="174">
        <v>0.42849303020030444</v>
      </c>
    </row>
    <row r="60" spans="1:6" ht="27.75" customHeight="1">
      <c r="A60" s="158" t="s">
        <v>621</v>
      </c>
      <c r="B60" s="43" t="str">
        <f>IFERROR(INDEX('Annex 1 LV, HV and UMS charges'!$B$13:$B$44,MATCH($A60,'Annex 1 LV, HV and UMS charges'!$A$13:$A$44,0)),IF(INDEX('Annex 4 LDNO charges'!$B$12:$B$202,MATCH($A60,'Annex 4 LDNO charges'!$A$12:$A$202,0))=0,"",INDEX('Annex 4 LDNO charges'!$B$12:$B$202,MATCH($A60,'Annex 4 LDNO charges'!$A$12:$A$202,0))))</f>
        <v>C21</v>
      </c>
      <c r="C60" s="188" t="str">
        <f>IFERROR(INDEX('Annex 1 LV, HV and UMS charges'!$C$13:$C$44,MATCH($A60,'Annex 1 LV, HV and UMS charges'!$A$13:$A$44,0)),INDEX('Annex 4 LDNO charges'!$C$12:$C$202,MATCH($A60,'Annex 4 LDNO charges'!$A$12:$A$202,0)))</f>
        <v>0, 3, 4, 5-8</v>
      </c>
      <c r="D60" s="175"/>
      <c r="E60" s="175"/>
      <c r="F60" s="174">
        <v>0.42849303020030444</v>
      </c>
    </row>
    <row r="61" spans="1:6" ht="27.75" customHeight="1">
      <c r="A61" s="158" t="s">
        <v>622</v>
      </c>
      <c r="B61" s="43" t="str">
        <f>IFERROR(INDEX('Annex 1 LV, HV and UMS charges'!$B$13:$B$44,MATCH($A61,'Annex 1 LV, HV and UMS charges'!$A$13:$A$44,0)),IF(INDEX('Annex 4 LDNO charges'!$B$12:$B$202,MATCH($A61,'Annex 4 LDNO charges'!$A$12:$A$202,0))=0,"",INDEX('Annex 4 LDNO charges'!$B$12:$B$202,MATCH($A61,'Annex 4 LDNO charges'!$A$12:$A$202,0))))</f>
        <v>C22</v>
      </c>
      <c r="C61" s="188" t="str">
        <f>IFERROR(INDEX('Annex 1 LV, HV and UMS charges'!$C$13:$C$44,MATCH($A61,'Annex 1 LV, HV and UMS charges'!$A$13:$A$44,0)),INDEX('Annex 4 LDNO charges'!$C$12:$C$202,MATCH($A61,'Annex 4 LDNO charges'!$A$12:$A$202,0)))</f>
        <v>0, 3, 4, 5-8</v>
      </c>
      <c r="D61" s="175"/>
      <c r="E61" s="175"/>
      <c r="F61" s="174">
        <v>0.42849303020030444</v>
      </c>
    </row>
    <row r="62" spans="1:6" ht="27.75" customHeight="1">
      <c r="A62" s="158" t="s">
        <v>623</v>
      </c>
      <c r="B62" s="43" t="str">
        <f>IFERROR(INDEX('Annex 1 LV, HV and UMS charges'!$B$13:$B$44,MATCH($A62,'Annex 1 LV, HV and UMS charges'!$A$13:$A$44,0)),IF(INDEX('Annex 4 LDNO charges'!$B$12:$B$202,MATCH($A62,'Annex 4 LDNO charges'!$A$12:$A$202,0))=0,"",INDEX('Annex 4 LDNO charges'!$B$12:$B$202,MATCH($A62,'Annex 4 LDNO charges'!$A$12:$A$202,0))))</f>
        <v>C23</v>
      </c>
      <c r="C62" s="188" t="str">
        <f>IFERROR(INDEX('Annex 1 LV, HV and UMS charges'!$C$13:$C$44,MATCH($A62,'Annex 1 LV, HV and UMS charges'!$A$13:$A$44,0)),INDEX('Annex 4 LDNO charges'!$C$12:$C$202,MATCH($A62,'Annex 4 LDNO charges'!$A$12:$A$202,0)))</f>
        <v>0, 3, 4, 5-8</v>
      </c>
      <c r="D62" s="175"/>
      <c r="E62" s="175"/>
      <c r="F62" s="174">
        <v>0.42849303020030444</v>
      </c>
    </row>
    <row r="63" spans="1:6" ht="27.75" customHeight="1">
      <c r="A63" s="158" t="s">
        <v>624</v>
      </c>
      <c r="B63" s="43" t="str">
        <f>IFERROR(INDEX('Annex 1 LV, HV and UMS charges'!$B$13:$B$44,MATCH($A63,'Annex 1 LV, HV and UMS charges'!$A$13:$A$44,0)),IF(INDEX('Annex 4 LDNO charges'!$B$12:$B$202,MATCH($A63,'Annex 4 LDNO charges'!$A$12:$A$202,0))=0,"",INDEX('Annex 4 LDNO charges'!$B$12:$B$202,MATCH($A63,'Annex 4 LDNO charges'!$A$12:$A$202,0))))</f>
        <v>C24</v>
      </c>
      <c r="C63" s="188" t="str">
        <f>IFERROR(INDEX('Annex 1 LV, HV and UMS charges'!$C$13:$C$44,MATCH($A63,'Annex 1 LV, HV and UMS charges'!$A$13:$A$44,0)),INDEX('Annex 4 LDNO charges'!$C$12:$C$202,MATCH($A63,'Annex 4 LDNO charges'!$A$12:$A$202,0)))</f>
        <v>0, 3, 4, 5-8</v>
      </c>
      <c r="D63" s="175"/>
      <c r="E63" s="175"/>
      <c r="F63" s="174">
        <v>0.42849303020030444</v>
      </c>
    </row>
    <row r="64" spans="1:6" ht="27.75" customHeight="1">
      <c r="A64" s="158" t="s">
        <v>625</v>
      </c>
      <c r="B64" s="43" t="str">
        <f>IFERROR(INDEX('Annex 1 LV, HV and UMS charges'!$B$13:$B$44,MATCH($A64,'Annex 1 LV, HV and UMS charges'!$A$13:$A$44,0)),IF(INDEX('Annex 4 LDNO charges'!$B$12:$B$202,MATCH($A64,'Annex 4 LDNO charges'!$A$12:$A$202,0))=0,"",INDEX('Annex 4 LDNO charges'!$B$12:$B$202,MATCH($A64,'Annex 4 LDNO charges'!$A$12:$A$202,0))))</f>
        <v>E20</v>
      </c>
      <c r="C64" s="188">
        <f>IFERROR(INDEX('Annex 1 LV, HV and UMS charges'!$C$13:$C$44,MATCH($A64,'Annex 1 LV, HV and UMS charges'!$A$13:$A$44,0)),INDEX('Annex 4 LDNO charges'!$C$12:$C$202,MATCH($A64,'Annex 4 LDNO charges'!$A$12:$A$202,0)))</f>
        <v>0</v>
      </c>
      <c r="D64" s="175"/>
      <c r="E64" s="175"/>
      <c r="F64" s="174">
        <v>0.42849303020030444</v>
      </c>
    </row>
    <row r="65" spans="1:6" ht="27.75" customHeight="1">
      <c r="A65" s="158" t="s">
        <v>626</v>
      </c>
      <c r="B65" s="43" t="str">
        <f>IFERROR(INDEX('Annex 1 LV, HV and UMS charges'!$B$13:$B$44,MATCH($A65,'Annex 1 LV, HV and UMS charges'!$A$13:$A$44,0)),IF(INDEX('Annex 4 LDNO charges'!$B$12:$B$202,MATCH($A65,'Annex 4 LDNO charges'!$A$12:$A$202,0))=0,"",INDEX('Annex 4 LDNO charges'!$B$12:$B$202,MATCH($A65,'Annex 4 LDNO charges'!$A$12:$A$202,0))))</f>
        <v>E21</v>
      </c>
      <c r="C65" s="188">
        <f>IFERROR(INDEX('Annex 1 LV, HV and UMS charges'!$C$13:$C$44,MATCH($A65,'Annex 1 LV, HV and UMS charges'!$A$13:$A$44,0)),INDEX('Annex 4 LDNO charges'!$C$12:$C$202,MATCH($A65,'Annex 4 LDNO charges'!$A$12:$A$202,0)))</f>
        <v>0</v>
      </c>
      <c r="D65" s="175"/>
      <c r="E65" s="175"/>
      <c r="F65" s="174">
        <v>0.42849303020030444</v>
      </c>
    </row>
    <row r="66" spans="1:6" ht="27.75" customHeight="1">
      <c r="A66" s="158" t="s">
        <v>627</v>
      </c>
      <c r="B66" s="43" t="str">
        <f>IFERROR(INDEX('Annex 1 LV, HV and UMS charges'!$B$13:$B$44,MATCH($A66,'Annex 1 LV, HV and UMS charges'!$A$13:$A$44,0)),IF(INDEX('Annex 4 LDNO charges'!$B$12:$B$202,MATCH($A66,'Annex 4 LDNO charges'!$A$12:$A$202,0))=0,"",INDEX('Annex 4 LDNO charges'!$B$12:$B$202,MATCH($A66,'Annex 4 LDNO charges'!$A$12:$A$202,0))))</f>
        <v>E22</v>
      </c>
      <c r="C66" s="188">
        <f>IFERROR(INDEX('Annex 1 LV, HV and UMS charges'!$C$13:$C$44,MATCH($A66,'Annex 1 LV, HV and UMS charges'!$A$13:$A$44,0)),INDEX('Annex 4 LDNO charges'!$C$12:$C$202,MATCH($A66,'Annex 4 LDNO charges'!$A$12:$A$202,0)))</f>
        <v>0</v>
      </c>
      <c r="D66" s="175"/>
      <c r="E66" s="175"/>
      <c r="F66" s="174">
        <v>0.42849303020030444</v>
      </c>
    </row>
    <row r="67" spans="1:6" ht="27.75" customHeight="1">
      <c r="A67" s="158" t="s">
        <v>628</v>
      </c>
      <c r="B67" s="43" t="str">
        <f>IFERROR(INDEX('Annex 1 LV, HV and UMS charges'!$B$13:$B$44,MATCH($A67,'Annex 1 LV, HV and UMS charges'!$A$13:$A$44,0)),IF(INDEX('Annex 4 LDNO charges'!$B$12:$B$202,MATCH($A67,'Annex 4 LDNO charges'!$A$12:$A$202,0))=0,"",INDEX('Annex 4 LDNO charges'!$B$12:$B$202,MATCH($A67,'Annex 4 LDNO charges'!$A$12:$A$202,0))))</f>
        <v>E23</v>
      </c>
      <c r="C67" s="188">
        <f>IFERROR(INDEX('Annex 1 LV, HV and UMS charges'!$C$13:$C$44,MATCH($A67,'Annex 1 LV, HV and UMS charges'!$A$13:$A$44,0)),INDEX('Annex 4 LDNO charges'!$C$12:$C$202,MATCH($A67,'Annex 4 LDNO charges'!$A$12:$A$202,0)))</f>
        <v>0</v>
      </c>
      <c r="D67" s="175"/>
      <c r="E67" s="175"/>
      <c r="F67" s="174">
        <v>0.42849303020030444</v>
      </c>
    </row>
    <row r="68" spans="1:6" ht="27.75" customHeight="1">
      <c r="A68" s="158" t="s">
        <v>629</v>
      </c>
      <c r="B68" s="43" t="str">
        <f>IFERROR(INDEX('Annex 1 LV, HV and UMS charges'!$B$13:$B$44,MATCH($A68,'Annex 1 LV, HV and UMS charges'!$A$13:$A$44,0)),IF(INDEX('Annex 4 LDNO charges'!$B$12:$B$202,MATCH($A68,'Annex 4 LDNO charges'!$A$12:$A$202,0))=0,"",INDEX('Annex 4 LDNO charges'!$B$12:$B$202,MATCH($A68,'Annex 4 LDNO charges'!$A$12:$A$202,0))))</f>
        <v>E24</v>
      </c>
      <c r="C68" s="188">
        <f>IFERROR(INDEX('Annex 1 LV, HV and UMS charges'!$C$13:$C$44,MATCH($A68,'Annex 1 LV, HV and UMS charges'!$A$13:$A$44,0)),INDEX('Annex 4 LDNO charges'!$C$12:$C$202,MATCH($A68,'Annex 4 LDNO charges'!$A$12:$A$202,0)))</f>
        <v>0</v>
      </c>
      <c r="D68" s="175"/>
      <c r="E68" s="175"/>
      <c r="F68" s="174">
        <v>0.42849303020030444</v>
      </c>
    </row>
    <row r="69" spans="1:6" ht="27.75" customHeight="1">
      <c r="A69" s="158" t="s">
        <v>630</v>
      </c>
      <c r="B69" s="43" t="str">
        <f>IFERROR(INDEX('Annex 1 LV, HV and UMS charges'!$B$13:$B$44,MATCH($A69,'Annex 1 LV, HV and UMS charges'!$A$13:$A$44,0)),IF(INDEX('Annex 4 LDNO charges'!$B$12:$B$202,MATCH($A69,'Annex 4 LDNO charges'!$A$12:$A$202,0))=0,"",INDEX('Annex 4 LDNO charges'!$B$12:$B$202,MATCH($A69,'Annex 4 LDNO charges'!$A$12:$A$202,0))))</f>
        <v>J20</v>
      </c>
      <c r="C69" s="188">
        <f>IFERROR(INDEX('Annex 1 LV, HV and UMS charges'!$C$13:$C$44,MATCH($A69,'Annex 1 LV, HV and UMS charges'!$A$13:$A$44,0)),INDEX('Annex 4 LDNO charges'!$C$12:$C$202,MATCH($A69,'Annex 4 LDNO charges'!$A$12:$A$202,0)))</f>
        <v>0</v>
      </c>
      <c r="D69" s="175"/>
      <c r="E69" s="175"/>
      <c r="F69" s="174">
        <v>0.42849303020030444</v>
      </c>
    </row>
    <row r="70" spans="1:6" ht="27.75" customHeight="1">
      <c r="A70" s="158" t="s">
        <v>631</v>
      </c>
      <c r="B70" s="43" t="str">
        <f>IFERROR(INDEX('Annex 1 LV, HV and UMS charges'!$B$13:$B$44,MATCH($A70,'Annex 1 LV, HV and UMS charges'!$A$13:$A$44,0)),IF(INDEX('Annex 4 LDNO charges'!$B$12:$B$202,MATCH($A70,'Annex 4 LDNO charges'!$A$12:$A$202,0))=0,"",INDEX('Annex 4 LDNO charges'!$B$12:$B$202,MATCH($A70,'Annex 4 LDNO charges'!$A$12:$A$202,0))))</f>
        <v>J21</v>
      </c>
      <c r="C70" s="188">
        <f>IFERROR(INDEX('Annex 1 LV, HV and UMS charges'!$C$13:$C$44,MATCH($A70,'Annex 1 LV, HV and UMS charges'!$A$13:$A$44,0)),INDEX('Annex 4 LDNO charges'!$C$12:$C$202,MATCH($A70,'Annex 4 LDNO charges'!$A$12:$A$202,0)))</f>
        <v>0</v>
      </c>
      <c r="D70" s="175"/>
      <c r="E70" s="175"/>
      <c r="F70" s="174">
        <v>0.42849303020030444</v>
      </c>
    </row>
    <row r="71" spans="1:6" ht="27.75" customHeight="1">
      <c r="A71" s="158" t="s">
        <v>632</v>
      </c>
      <c r="B71" s="43" t="str">
        <f>IFERROR(INDEX('Annex 1 LV, HV and UMS charges'!$B$13:$B$44,MATCH($A71,'Annex 1 LV, HV and UMS charges'!$A$13:$A$44,0)),IF(INDEX('Annex 4 LDNO charges'!$B$12:$B$202,MATCH($A71,'Annex 4 LDNO charges'!$A$12:$A$202,0))=0,"",INDEX('Annex 4 LDNO charges'!$B$12:$B$202,MATCH($A71,'Annex 4 LDNO charges'!$A$12:$A$202,0))))</f>
        <v>J22</v>
      </c>
      <c r="C71" s="188">
        <f>IFERROR(INDEX('Annex 1 LV, HV and UMS charges'!$C$13:$C$44,MATCH($A71,'Annex 1 LV, HV and UMS charges'!$A$13:$A$44,0)),INDEX('Annex 4 LDNO charges'!$C$12:$C$202,MATCH($A71,'Annex 4 LDNO charges'!$A$12:$A$202,0)))</f>
        <v>0</v>
      </c>
      <c r="D71" s="175"/>
      <c r="E71" s="175"/>
      <c r="F71" s="174">
        <v>0.42849303020030444</v>
      </c>
    </row>
    <row r="72" spans="1:6" ht="27.75" customHeight="1">
      <c r="A72" s="158" t="s">
        <v>633</v>
      </c>
      <c r="B72" s="43" t="str">
        <f>IFERROR(INDEX('Annex 1 LV, HV and UMS charges'!$B$13:$B$44,MATCH($A72,'Annex 1 LV, HV and UMS charges'!$A$13:$A$44,0)),IF(INDEX('Annex 4 LDNO charges'!$B$12:$B$202,MATCH($A72,'Annex 4 LDNO charges'!$A$12:$A$202,0))=0,"",INDEX('Annex 4 LDNO charges'!$B$12:$B$202,MATCH($A72,'Annex 4 LDNO charges'!$A$12:$A$202,0))))</f>
        <v>J23</v>
      </c>
      <c r="C72" s="188">
        <f>IFERROR(INDEX('Annex 1 LV, HV and UMS charges'!$C$13:$C$44,MATCH($A72,'Annex 1 LV, HV and UMS charges'!$A$13:$A$44,0)),INDEX('Annex 4 LDNO charges'!$C$12:$C$202,MATCH($A72,'Annex 4 LDNO charges'!$A$12:$A$202,0)))</f>
        <v>0</v>
      </c>
      <c r="D72" s="175"/>
      <c r="E72" s="175"/>
      <c r="F72" s="174">
        <v>0.42849303020030444</v>
      </c>
    </row>
    <row r="73" spans="1:6" ht="27.75" customHeight="1">
      <c r="A73" s="158" t="s">
        <v>634</v>
      </c>
      <c r="B73" s="43" t="str">
        <f>IFERROR(INDEX('Annex 1 LV, HV and UMS charges'!$B$13:$B$44,MATCH($A73,'Annex 1 LV, HV and UMS charges'!$A$13:$A$44,0)),IF(INDEX('Annex 4 LDNO charges'!$B$12:$B$202,MATCH($A73,'Annex 4 LDNO charges'!$A$12:$A$202,0))=0,"",INDEX('Annex 4 LDNO charges'!$B$12:$B$202,MATCH($A73,'Annex 4 LDNO charges'!$A$12:$A$202,0))))</f>
        <v>J24</v>
      </c>
      <c r="C73" s="188">
        <f>IFERROR(INDEX('Annex 1 LV, HV and UMS charges'!$C$13:$C$44,MATCH($A73,'Annex 1 LV, HV and UMS charges'!$A$13:$A$44,0)),INDEX('Annex 4 LDNO charges'!$C$12:$C$202,MATCH($A73,'Annex 4 LDNO charges'!$A$12:$A$202,0)))</f>
        <v>0</v>
      </c>
      <c r="D73" s="175"/>
      <c r="E73" s="175"/>
      <c r="F73" s="174">
        <v>0.42849303020030444</v>
      </c>
    </row>
    <row r="74" spans="1:6" ht="27.75" customHeight="1">
      <c r="A74" s="158" t="s">
        <v>635</v>
      </c>
      <c r="B74" s="43" t="str">
        <f>IFERROR(INDEX('Annex 1 LV, HV and UMS charges'!$B$13:$B$44,MATCH($A74,'Annex 1 LV, HV and UMS charges'!$A$13:$A$44,0)),IF(INDEX('Annex 4 LDNO charges'!$B$12:$B$202,MATCH($A74,'Annex 4 LDNO charges'!$A$12:$A$202,0))=0,"",INDEX('Annex 4 LDNO charges'!$B$12:$B$202,MATCH($A74,'Annex 4 LDNO charges'!$A$12:$A$202,0))))</f>
        <v>K20</v>
      </c>
      <c r="C74" s="188">
        <f>IFERROR(INDEX('Annex 1 LV, HV and UMS charges'!$C$13:$C$44,MATCH($A74,'Annex 1 LV, HV and UMS charges'!$A$13:$A$44,0)),INDEX('Annex 4 LDNO charges'!$C$12:$C$202,MATCH($A74,'Annex 4 LDNO charges'!$A$12:$A$202,0)))</f>
        <v>0</v>
      </c>
      <c r="D74" s="175"/>
      <c r="E74" s="175"/>
      <c r="F74" s="174">
        <v>0.42849303020030444</v>
      </c>
    </row>
    <row r="75" spans="1:6" ht="27.75" customHeight="1">
      <c r="A75" s="158" t="s">
        <v>636</v>
      </c>
      <c r="B75" s="43" t="str">
        <f>IFERROR(INDEX('Annex 1 LV, HV and UMS charges'!$B$13:$B$44,MATCH($A75,'Annex 1 LV, HV and UMS charges'!$A$13:$A$44,0)),IF(INDEX('Annex 4 LDNO charges'!$B$12:$B$202,MATCH($A75,'Annex 4 LDNO charges'!$A$12:$A$202,0))=0,"",INDEX('Annex 4 LDNO charges'!$B$12:$B$202,MATCH($A75,'Annex 4 LDNO charges'!$A$12:$A$202,0))))</f>
        <v>K21</v>
      </c>
      <c r="C75" s="188">
        <f>IFERROR(INDEX('Annex 1 LV, HV and UMS charges'!$C$13:$C$44,MATCH($A75,'Annex 1 LV, HV and UMS charges'!$A$13:$A$44,0)),INDEX('Annex 4 LDNO charges'!$C$12:$C$202,MATCH($A75,'Annex 4 LDNO charges'!$A$12:$A$202,0)))</f>
        <v>0</v>
      </c>
      <c r="D75" s="175"/>
      <c r="E75" s="175"/>
      <c r="F75" s="174">
        <v>0.42849303020030444</v>
      </c>
    </row>
    <row r="76" spans="1:6" ht="27.75" customHeight="1">
      <c r="A76" s="158" t="s">
        <v>637</v>
      </c>
      <c r="B76" s="43" t="str">
        <f>IFERROR(INDEX('Annex 1 LV, HV and UMS charges'!$B$13:$B$44,MATCH($A76,'Annex 1 LV, HV and UMS charges'!$A$13:$A$44,0)),IF(INDEX('Annex 4 LDNO charges'!$B$12:$B$202,MATCH($A76,'Annex 4 LDNO charges'!$A$12:$A$202,0))=0,"",INDEX('Annex 4 LDNO charges'!$B$12:$B$202,MATCH($A76,'Annex 4 LDNO charges'!$A$12:$A$202,0))))</f>
        <v>K22</v>
      </c>
      <c r="C76" s="188">
        <f>IFERROR(INDEX('Annex 1 LV, HV and UMS charges'!$C$13:$C$44,MATCH($A76,'Annex 1 LV, HV and UMS charges'!$A$13:$A$44,0)),INDEX('Annex 4 LDNO charges'!$C$12:$C$202,MATCH($A76,'Annex 4 LDNO charges'!$A$12:$A$202,0)))</f>
        <v>0</v>
      </c>
      <c r="D76" s="175"/>
      <c r="E76" s="175"/>
      <c r="F76" s="174">
        <v>0.42849303020030444</v>
      </c>
    </row>
    <row r="77" spans="1:6" ht="27.75" customHeight="1">
      <c r="A77" s="158" t="s">
        <v>638</v>
      </c>
      <c r="B77" s="43" t="str">
        <f>IFERROR(INDEX('Annex 1 LV, HV and UMS charges'!$B$13:$B$44,MATCH($A77,'Annex 1 LV, HV and UMS charges'!$A$13:$A$44,0)),IF(INDEX('Annex 4 LDNO charges'!$B$12:$B$202,MATCH($A77,'Annex 4 LDNO charges'!$A$12:$A$202,0))=0,"",INDEX('Annex 4 LDNO charges'!$B$12:$B$202,MATCH($A77,'Annex 4 LDNO charges'!$A$12:$A$202,0))))</f>
        <v>K23</v>
      </c>
      <c r="C77" s="188">
        <f>IFERROR(INDEX('Annex 1 LV, HV and UMS charges'!$C$13:$C$44,MATCH($A77,'Annex 1 LV, HV and UMS charges'!$A$13:$A$44,0)),INDEX('Annex 4 LDNO charges'!$C$12:$C$202,MATCH($A77,'Annex 4 LDNO charges'!$A$12:$A$202,0)))</f>
        <v>0</v>
      </c>
      <c r="D77" s="175"/>
      <c r="E77" s="175"/>
      <c r="F77" s="174">
        <v>0.42849303020030444</v>
      </c>
    </row>
    <row r="78" spans="1:6" ht="27.75" customHeight="1">
      <c r="A78" s="158" t="s">
        <v>639</v>
      </c>
      <c r="B78" s="43" t="str">
        <f>IFERROR(INDEX('Annex 1 LV, HV and UMS charges'!$B$13:$B$44,MATCH($A78,'Annex 1 LV, HV and UMS charges'!$A$13:$A$44,0)),IF(INDEX('Annex 4 LDNO charges'!$B$12:$B$202,MATCH($A78,'Annex 4 LDNO charges'!$A$12:$A$202,0))=0,"",INDEX('Annex 4 LDNO charges'!$B$12:$B$202,MATCH($A78,'Annex 4 LDNO charges'!$A$12:$A$202,0))))</f>
        <v>K24</v>
      </c>
      <c r="C78" s="188">
        <f>IFERROR(INDEX('Annex 1 LV, HV and UMS charges'!$C$13:$C$44,MATCH($A78,'Annex 1 LV, HV and UMS charges'!$A$13:$A$44,0)),INDEX('Annex 4 LDNO charges'!$C$12:$C$202,MATCH($A78,'Annex 4 LDNO charges'!$A$12:$A$202,0)))</f>
        <v>0</v>
      </c>
      <c r="D78" s="175"/>
      <c r="E78" s="175"/>
      <c r="F78" s="174">
        <v>0.42849303020030444</v>
      </c>
    </row>
    <row r="79" spans="1:6" ht="27.75" customHeight="1">
      <c r="A79" s="158" t="s">
        <v>596</v>
      </c>
      <c r="B79" s="43" t="str">
        <f>IFERROR(INDEX('Annex 1 LV, HV and UMS charges'!$B$13:$B$44,MATCH($A79,'Annex 1 LV, HV and UMS charges'!$A$13:$A$44,0)),IF(INDEX('Annex 4 LDNO charges'!$B$12:$B$202,MATCH($A79,'Annex 4 LDNO charges'!$A$12:$A$202,0))=0,"",INDEX('Annex 4 LDNO charges'!$B$12:$B$202,MATCH($A79,'Annex 4 LDNO charges'!$A$12:$A$202,0))))</f>
        <v>A30</v>
      </c>
      <c r="C79" s="188" t="str">
        <f>IFERROR(INDEX('Annex 1 LV, HV and UMS charges'!$C$13:$C$44,MATCH($A79,'Annex 1 LV, HV and UMS charges'!$A$13:$A$44,0)),INDEX('Annex 4 LDNO charges'!$C$12:$C$202,MATCH($A79,'Annex 4 LDNO charges'!$A$12:$A$202,0)))</f>
        <v>0, 1, 2</v>
      </c>
      <c r="D79" s="174">
        <v>0.18474516480047817</v>
      </c>
      <c r="E79" s="174"/>
      <c r="F79" s="174">
        <v>0.42849303020030444</v>
      </c>
    </row>
    <row r="80" spans="1:6" ht="27.75" customHeight="1">
      <c r="A80" s="158" t="s">
        <v>598</v>
      </c>
      <c r="B80" s="43" t="str">
        <f>IFERROR(INDEX('Annex 1 LV, HV and UMS charges'!$B$13:$B$44,MATCH($A80,'Annex 1 LV, HV and UMS charges'!$A$13:$A$44,0)),IF(INDEX('Annex 4 LDNO charges'!$B$12:$B$202,MATCH($A80,'Annex 4 LDNO charges'!$A$12:$A$202,0))=0,"",INDEX('Annex 4 LDNO charges'!$B$12:$B$202,MATCH($A80,'Annex 4 LDNO charges'!$A$12:$A$202,0))))</f>
        <v>C30</v>
      </c>
      <c r="C80" s="188" t="str">
        <f>IFERROR(INDEX('Annex 1 LV, HV and UMS charges'!$C$13:$C$44,MATCH($A80,'Annex 1 LV, HV and UMS charges'!$A$13:$A$44,0)),INDEX('Annex 4 LDNO charges'!$C$12:$C$202,MATCH($A80,'Annex 4 LDNO charges'!$A$12:$A$202,0)))</f>
        <v>0, 3, 4, 5-8</v>
      </c>
      <c r="D80" s="175"/>
      <c r="E80" s="175"/>
      <c r="F80" s="174">
        <v>0.42849303020030444</v>
      </c>
    </row>
    <row r="81" spans="1:6" ht="27.75" customHeight="1">
      <c r="A81" s="158" t="s">
        <v>599</v>
      </c>
      <c r="B81" s="43" t="str">
        <f>IFERROR(INDEX('Annex 1 LV, HV and UMS charges'!$B$13:$B$44,MATCH($A81,'Annex 1 LV, HV and UMS charges'!$A$13:$A$44,0)),IF(INDEX('Annex 4 LDNO charges'!$B$12:$B$202,MATCH($A81,'Annex 4 LDNO charges'!$A$12:$A$202,0))=0,"",INDEX('Annex 4 LDNO charges'!$B$12:$B$202,MATCH($A81,'Annex 4 LDNO charges'!$A$12:$A$202,0))))</f>
        <v>C31</v>
      </c>
      <c r="C81" s="188" t="str">
        <f>IFERROR(INDEX('Annex 1 LV, HV and UMS charges'!$C$13:$C$44,MATCH($A81,'Annex 1 LV, HV and UMS charges'!$A$13:$A$44,0)),INDEX('Annex 4 LDNO charges'!$C$12:$C$202,MATCH($A81,'Annex 4 LDNO charges'!$A$12:$A$202,0)))</f>
        <v>0, 3, 4, 5-8</v>
      </c>
      <c r="D81" s="175"/>
      <c r="E81" s="175"/>
      <c r="F81" s="174">
        <v>0.42849303020030444</v>
      </c>
    </row>
    <row r="82" spans="1:6" ht="27.75" customHeight="1">
      <c r="A82" s="158" t="s">
        <v>600</v>
      </c>
      <c r="B82" s="43" t="str">
        <f>IFERROR(INDEX('Annex 1 LV, HV and UMS charges'!$B$13:$B$44,MATCH($A82,'Annex 1 LV, HV and UMS charges'!$A$13:$A$44,0)),IF(INDEX('Annex 4 LDNO charges'!$B$12:$B$202,MATCH($A82,'Annex 4 LDNO charges'!$A$12:$A$202,0))=0,"",INDEX('Annex 4 LDNO charges'!$B$12:$B$202,MATCH($A82,'Annex 4 LDNO charges'!$A$12:$A$202,0))))</f>
        <v>C32</v>
      </c>
      <c r="C82" s="188" t="str">
        <f>IFERROR(INDEX('Annex 1 LV, HV and UMS charges'!$C$13:$C$44,MATCH($A82,'Annex 1 LV, HV and UMS charges'!$A$13:$A$44,0)),INDEX('Annex 4 LDNO charges'!$C$12:$C$202,MATCH($A82,'Annex 4 LDNO charges'!$A$12:$A$202,0)))</f>
        <v>0, 3, 4, 5-8</v>
      </c>
      <c r="D82" s="175"/>
      <c r="E82" s="175"/>
      <c r="F82" s="174">
        <v>0.42849303020030444</v>
      </c>
    </row>
    <row r="83" spans="1:6" ht="27.75" customHeight="1">
      <c r="A83" s="158" t="s">
        <v>601</v>
      </c>
      <c r="B83" s="43" t="str">
        <f>IFERROR(INDEX('Annex 1 LV, HV and UMS charges'!$B$13:$B$44,MATCH($A83,'Annex 1 LV, HV and UMS charges'!$A$13:$A$44,0)),IF(INDEX('Annex 4 LDNO charges'!$B$12:$B$202,MATCH($A83,'Annex 4 LDNO charges'!$A$12:$A$202,0))=0,"",INDEX('Annex 4 LDNO charges'!$B$12:$B$202,MATCH($A83,'Annex 4 LDNO charges'!$A$12:$A$202,0))))</f>
        <v>C33</v>
      </c>
      <c r="C83" s="188" t="str">
        <f>IFERROR(INDEX('Annex 1 LV, HV and UMS charges'!$C$13:$C$44,MATCH($A83,'Annex 1 LV, HV and UMS charges'!$A$13:$A$44,0)),INDEX('Annex 4 LDNO charges'!$C$12:$C$202,MATCH($A83,'Annex 4 LDNO charges'!$A$12:$A$202,0)))</f>
        <v>0, 3, 4, 5-8</v>
      </c>
      <c r="D83" s="175"/>
      <c r="E83" s="175"/>
      <c r="F83" s="174">
        <v>0.42849303020030444</v>
      </c>
    </row>
    <row r="84" spans="1:6" ht="27.75" customHeight="1">
      <c r="A84" s="158" t="s">
        <v>602</v>
      </c>
      <c r="B84" s="43" t="str">
        <f>IFERROR(INDEX('Annex 1 LV, HV and UMS charges'!$B$13:$B$44,MATCH($A84,'Annex 1 LV, HV and UMS charges'!$A$13:$A$44,0)),IF(INDEX('Annex 4 LDNO charges'!$B$12:$B$202,MATCH($A84,'Annex 4 LDNO charges'!$A$12:$A$202,0))=0,"",INDEX('Annex 4 LDNO charges'!$B$12:$B$202,MATCH($A84,'Annex 4 LDNO charges'!$A$12:$A$202,0))))</f>
        <v>C34</v>
      </c>
      <c r="C84" s="188" t="str">
        <f>IFERROR(INDEX('Annex 1 LV, HV and UMS charges'!$C$13:$C$44,MATCH($A84,'Annex 1 LV, HV and UMS charges'!$A$13:$A$44,0)),INDEX('Annex 4 LDNO charges'!$C$12:$C$202,MATCH($A84,'Annex 4 LDNO charges'!$A$12:$A$202,0)))</f>
        <v>0, 3, 4, 5-8</v>
      </c>
      <c r="D84" s="175"/>
      <c r="E84" s="175"/>
      <c r="F84" s="174">
        <v>0.42849303020030444</v>
      </c>
    </row>
    <row r="85" spans="1:6" ht="27.75" customHeight="1">
      <c r="A85" s="158" t="s">
        <v>603</v>
      </c>
      <c r="B85" s="43" t="str">
        <f>IFERROR(INDEX('Annex 1 LV, HV and UMS charges'!$B$13:$B$44,MATCH($A85,'Annex 1 LV, HV and UMS charges'!$A$13:$A$44,0)),IF(INDEX('Annex 4 LDNO charges'!$B$12:$B$202,MATCH($A85,'Annex 4 LDNO charges'!$A$12:$A$202,0))=0,"",INDEX('Annex 4 LDNO charges'!$B$12:$B$202,MATCH($A85,'Annex 4 LDNO charges'!$A$12:$A$202,0))))</f>
        <v>E30</v>
      </c>
      <c r="C85" s="188">
        <f>IFERROR(INDEX('Annex 1 LV, HV and UMS charges'!$C$13:$C$44,MATCH($A85,'Annex 1 LV, HV and UMS charges'!$A$13:$A$44,0)),INDEX('Annex 4 LDNO charges'!$C$12:$C$202,MATCH($A85,'Annex 4 LDNO charges'!$A$12:$A$202,0)))</f>
        <v>0</v>
      </c>
      <c r="D85" s="175"/>
      <c r="E85" s="175"/>
      <c r="F85" s="174">
        <v>0.42849303020030444</v>
      </c>
    </row>
    <row r="86" spans="1:6" ht="27.75" customHeight="1">
      <c r="A86" s="158" t="s">
        <v>604</v>
      </c>
      <c r="B86" s="43" t="str">
        <f>IFERROR(INDEX('Annex 1 LV, HV and UMS charges'!$B$13:$B$44,MATCH($A86,'Annex 1 LV, HV and UMS charges'!$A$13:$A$44,0)),IF(INDEX('Annex 4 LDNO charges'!$B$12:$B$202,MATCH($A86,'Annex 4 LDNO charges'!$A$12:$A$202,0))=0,"",INDEX('Annex 4 LDNO charges'!$B$12:$B$202,MATCH($A86,'Annex 4 LDNO charges'!$A$12:$A$202,0))))</f>
        <v>E31</v>
      </c>
      <c r="C86" s="188">
        <f>IFERROR(INDEX('Annex 1 LV, HV and UMS charges'!$C$13:$C$44,MATCH($A86,'Annex 1 LV, HV and UMS charges'!$A$13:$A$44,0)),INDEX('Annex 4 LDNO charges'!$C$12:$C$202,MATCH($A86,'Annex 4 LDNO charges'!$A$12:$A$202,0)))</f>
        <v>0</v>
      </c>
      <c r="D86" s="175"/>
      <c r="E86" s="175"/>
      <c r="F86" s="174">
        <v>0.42849303020030444</v>
      </c>
    </row>
    <row r="87" spans="1:6" ht="27.75" customHeight="1">
      <c r="A87" s="158" t="s">
        <v>605</v>
      </c>
      <c r="B87" s="43" t="str">
        <f>IFERROR(INDEX('Annex 1 LV, HV and UMS charges'!$B$13:$B$44,MATCH($A87,'Annex 1 LV, HV and UMS charges'!$A$13:$A$44,0)),IF(INDEX('Annex 4 LDNO charges'!$B$12:$B$202,MATCH($A87,'Annex 4 LDNO charges'!$A$12:$A$202,0))=0,"",INDEX('Annex 4 LDNO charges'!$B$12:$B$202,MATCH($A87,'Annex 4 LDNO charges'!$A$12:$A$202,0))))</f>
        <v>E32</v>
      </c>
      <c r="C87" s="188">
        <f>IFERROR(INDEX('Annex 1 LV, HV and UMS charges'!$C$13:$C$44,MATCH($A87,'Annex 1 LV, HV and UMS charges'!$A$13:$A$44,0)),INDEX('Annex 4 LDNO charges'!$C$12:$C$202,MATCH($A87,'Annex 4 LDNO charges'!$A$12:$A$202,0)))</f>
        <v>0</v>
      </c>
      <c r="D87" s="175"/>
      <c r="E87" s="175"/>
      <c r="F87" s="174">
        <v>0.42849303020030444</v>
      </c>
    </row>
    <row r="88" spans="1:6" ht="27.75" customHeight="1">
      <c r="A88" s="158" t="s">
        <v>606</v>
      </c>
      <c r="B88" s="43" t="str">
        <f>IFERROR(INDEX('Annex 1 LV, HV and UMS charges'!$B$13:$B$44,MATCH($A88,'Annex 1 LV, HV and UMS charges'!$A$13:$A$44,0)),IF(INDEX('Annex 4 LDNO charges'!$B$12:$B$202,MATCH($A88,'Annex 4 LDNO charges'!$A$12:$A$202,0))=0,"",INDEX('Annex 4 LDNO charges'!$B$12:$B$202,MATCH($A88,'Annex 4 LDNO charges'!$A$12:$A$202,0))))</f>
        <v>E33</v>
      </c>
      <c r="C88" s="188">
        <f>IFERROR(INDEX('Annex 1 LV, HV and UMS charges'!$C$13:$C$44,MATCH($A88,'Annex 1 LV, HV and UMS charges'!$A$13:$A$44,0)),INDEX('Annex 4 LDNO charges'!$C$12:$C$202,MATCH($A88,'Annex 4 LDNO charges'!$A$12:$A$202,0)))</f>
        <v>0</v>
      </c>
      <c r="D88" s="175"/>
      <c r="E88" s="175"/>
      <c r="F88" s="174">
        <v>0.42849303020030444</v>
      </c>
    </row>
    <row r="89" spans="1:6" ht="27.75" customHeight="1">
      <c r="A89" s="158" t="s">
        <v>607</v>
      </c>
      <c r="B89" s="43" t="str">
        <f>IFERROR(INDEX('Annex 1 LV, HV and UMS charges'!$B$13:$B$44,MATCH($A89,'Annex 1 LV, HV and UMS charges'!$A$13:$A$44,0)),IF(INDEX('Annex 4 LDNO charges'!$B$12:$B$202,MATCH($A89,'Annex 4 LDNO charges'!$A$12:$A$202,0))=0,"",INDEX('Annex 4 LDNO charges'!$B$12:$B$202,MATCH($A89,'Annex 4 LDNO charges'!$A$12:$A$202,0))))</f>
        <v>E34</v>
      </c>
      <c r="C89" s="188">
        <f>IFERROR(INDEX('Annex 1 LV, HV and UMS charges'!$C$13:$C$44,MATCH($A89,'Annex 1 LV, HV and UMS charges'!$A$13:$A$44,0)),INDEX('Annex 4 LDNO charges'!$C$12:$C$202,MATCH($A89,'Annex 4 LDNO charges'!$A$12:$A$202,0)))</f>
        <v>0</v>
      </c>
      <c r="D89" s="175"/>
      <c r="E89" s="175"/>
      <c r="F89" s="174">
        <v>0.42849303020030444</v>
      </c>
    </row>
    <row r="90" spans="1:6" ht="27.75" customHeight="1">
      <c r="A90" s="158" t="s">
        <v>608</v>
      </c>
      <c r="B90" s="43" t="str">
        <f>IFERROR(INDEX('Annex 1 LV, HV and UMS charges'!$B$13:$B$44,MATCH($A90,'Annex 1 LV, HV and UMS charges'!$A$13:$A$44,0)),IF(INDEX('Annex 4 LDNO charges'!$B$12:$B$202,MATCH($A90,'Annex 4 LDNO charges'!$A$12:$A$202,0))=0,"",INDEX('Annex 4 LDNO charges'!$B$12:$B$202,MATCH($A90,'Annex 4 LDNO charges'!$A$12:$A$202,0))))</f>
        <v>J30</v>
      </c>
      <c r="C90" s="188">
        <f>IFERROR(INDEX('Annex 1 LV, HV and UMS charges'!$C$13:$C$44,MATCH($A90,'Annex 1 LV, HV and UMS charges'!$A$13:$A$44,0)),INDEX('Annex 4 LDNO charges'!$C$12:$C$202,MATCH($A90,'Annex 4 LDNO charges'!$A$12:$A$202,0)))</f>
        <v>0</v>
      </c>
      <c r="D90" s="175"/>
      <c r="E90" s="175"/>
      <c r="F90" s="174">
        <v>0.42849303020030444</v>
      </c>
    </row>
    <row r="91" spans="1:6" ht="27.75" customHeight="1">
      <c r="A91" s="158" t="s">
        <v>609</v>
      </c>
      <c r="B91" s="43" t="str">
        <f>IFERROR(INDEX('Annex 1 LV, HV and UMS charges'!$B$13:$B$44,MATCH($A91,'Annex 1 LV, HV and UMS charges'!$A$13:$A$44,0)),IF(INDEX('Annex 4 LDNO charges'!$B$12:$B$202,MATCH($A91,'Annex 4 LDNO charges'!$A$12:$A$202,0))=0,"",INDEX('Annex 4 LDNO charges'!$B$12:$B$202,MATCH($A91,'Annex 4 LDNO charges'!$A$12:$A$202,0))))</f>
        <v>J31</v>
      </c>
      <c r="C91" s="188">
        <f>IFERROR(INDEX('Annex 1 LV, HV and UMS charges'!$C$13:$C$44,MATCH($A91,'Annex 1 LV, HV and UMS charges'!$A$13:$A$44,0)),INDEX('Annex 4 LDNO charges'!$C$12:$C$202,MATCH($A91,'Annex 4 LDNO charges'!$A$12:$A$202,0)))</f>
        <v>0</v>
      </c>
      <c r="D91" s="175"/>
      <c r="E91" s="175"/>
      <c r="F91" s="174">
        <v>0.42849303020030444</v>
      </c>
    </row>
    <row r="92" spans="1:6" ht="27.75" customHeight="1">
      <c r="A92" s="158" t="s">
        <v>610</v>
      </c>
      <c r="B92" s="43" t="str">
        <f>IFERROR(INDEX('Annex 1 LV, HV and UMS charges'!$B$13:$B$44,MATCH($A92,'Annex 1 LV, HV and UMS charges'!$A$13:$A$44,0)),IF(INDEX('Annex 4 LDNO charges'!$B$12:$B$202,MATCH($A92,'Annex 4 LDNO charges'!$A$12:$A$202,0))=0,"",INDEX('Annex 4 LDNO charges'!$B$12:$B$202,MATCH($A92,'Annex 4 LDNO charges'!$A$12:$A$202,0))))</f>
        <v>J32</v>
      </c>
      <c r="C92" s="188">
        <f>IFERROR(INDEX('Annex 1 LV, HV and UMS charges'!$C$13:$C$44,MATCH($A92,'Annex 1 LV, HV and UMS charges'!$A$13:$A$44,0)),INDEX('Annex 4 LDNO charges'!$C$12:$C$202,MATCH($A92,'Annex 4 LDNO charges'!$A$12:$A$202,0)))</f>
        <v>0</v>
      </c>
      <c r="D92" s="175"/>
      <c r="E92" s="175"/>
      <c r="F92" s="174">
        <v>0.42849303020030444</v>
      </c>
    </row>
    <row r="93" spans="1:6" ht="27.75" customHeight="1">
      <c r="A93" s="158" t="s">
        <v>611</v>
      </c>
      <c r="B93" s="43" t="str">
        <f>IFERROR(INDEX('Annex 1 LV, HV and UMS charges'!$B$13:$B$44,MATCH($A93,'Annex 1 LV, HV and UMS charges'!$A$13:$A$44,0)),IF(INDEX('Annex 4 LDNO charges'!$B$12:$B$202,MATCH($A93,'Annex 4 LDNO charges'!$A$12:$A$202,0))=0,"",INDEX('Annex 4 LDNO charges'!$B$12:$B$202,MATCH($A93,'Annex 4 LDNO charges'!$A$12:$A$202,0))))</f>
        <v>J33</v>
      </c>
      <c r="C93" s="188">
        <f>IFERROR(INDEX('Annex 1 LV, HV and UMS charges'!$C$13:$C$44,MATCH($A93,'Annex 1 LV, HV and UMS charges'!$A$13:$A$44,0)),INDEX('Annex 4 LDNO charges'!$C$12:$C$202,MATCH($A93,'Annex 4 LDNO charges'!$A$12:$A$202,0)))</f>
        <v>0</v>
      </c>
      <c r="D93" s="175"/>
      <c r="E93" s="175"/>
      <c r="F93" s="174">
        <v>0.42849303020030444</v>
      </c>
    </row>
    <row r="94" spans="1:6" ht="27.75" customHeight="1">
      <c r="A94" s="158" t="s">
        <v>612</v>
      </c>
      <c r="B94" s="43" t="str">
        <f>IFERROR(INDEX('Annex 1 LV, HV and UMS charges'!$B$13:$B$44,MATCH($A94,'Annex 1 LV, HV and UMS charges'!$A$13:$A$44,0)),IF(INDEX('Annex 4 LDNO charges'!$B$12:$B$202,MATCH($A94,'Annex 4 LDNO charges'!$A$12:$A$202,0))=0,"",INDEX('Annex 4 LDNO charges'!$B$12:$B$202,MATCH($A94,'Annex 4 LDNO charges'!$A$12:$A$202,0))))</f>
        <v>J34</v>
      </c>
      <c r="C94" s="188">
        <f>IFERROR(INDEX('Annex 1 LV, HV and UMS charges'!$C$13:$C$44,MATCH($A94,'Annex 1 LV, HV and UMS charges'!$A$13:$A$44,0)),INDEX('Annex 4 LDNO charges'!$C$12:$C$202,MATCH($A94,'Annex 4 LDNO charges'!$A$12:$A$202,0)))</f>
        <v>0</v>
      </c>
      <c r="D94" s="175"/>
      <c r="E94" s="175"/>
      <c r="F94" s="174">
        <v>0.42849303020030444</v>
      </c>
    </row>
    <row r="95" spans="1:6" ht="27.75" customHeight="1">
      <c r="A95" s="158" t="s">
        <v>613</v>
      </c>
      <c r="B95" s="43" t="str">
        <f>IFERROR(INDEX('Annex 1 LV, HV and UMS charges'!$B$13:$B$44,MATCH($A95,'Annex 1 LV, HV and UMS charges'!$A$13:$A$44,0)),IF(INDEX('Annex 4 LDNO charges'!$B$12:$B$202,MATCH($A95,'Annex 4 LDNO charges'!$A$12:$A$202,0))=0,"",INDEX('Annex 4 LDNO charges'!$B$12:$B$202,MATCH($A95,'Annex 4 LDNO charges'!$A$12:$A$202,0))))</f>
        <v>K30</v>
      </c>
      <c r="C95" s="188">
        <f>IFERROR(INDEX('Annex 1 LV, HV and UMS charges'!$C$13:$C$44,MATCH($A95,'Annex 1 LV, HV and UMS charges'!$A$13:$A$44,0)),INDEX('Annex 4 LDNO charges'!$C$12:$C$202,MATCH($A95,'Annex 4 LDNO charges'!$A$12:$A$202,0)))</f>
        <v>0</v>
      </c>
      <c r="D95" s="175"/>
      <c r="E95" s="175"/>
      <c r="F95" s="174">
        <v>0.42849303020030444</v>
      </c>
    </row>
    <row r="96" spans="1:6" ht="27.75" customHeight="1">
      <c r="A96" s="158" t="s">
        <v>614</v>
      </c>
      <c r="B96" s="43" t="str">
        <f>IFERROR(INDEX('Annex 1 LV, HV and UMS charges'!$B$13:$B$44,MATCH($A96,'Annex 1 LV, HV and UMS charges'!$A$13:$A$44,0)),IF(INDEX('Annex 4 LDNO charges'!$B$12:$B$202,MATCH($A96,'Annex 4 LDNO charges'!$A$12:$A$202,0))=0,"",INDEX('Annex 4 LDNO charges'!$B$12:$B$202,MATCH($A96,'Annex 4 LDNO charges'!$A$12:$A$202,0))))</f>
        <v>K31</v>
      </c>
      <c r="C96" s="188">
        <f>IFERROR(INDEX('Annex 1 LV, HV and UMS charges'!$C$13:$C$44,MATCH($A96,'Annex 1 LV, HV and UMS charges'!$A$13:$A$44,0)),INDEX('Annex 4 LDNO charges'!$C$12:$C$202,MATCH($A96,'Annex 4 LDNO charges'!$A$12:$A$202,0)))</f>
        <v>0</v>
      </c>
      <c r="D96" s="175"/>
      <c r="E96" s="175"/>
      <c r="F96" s="174">
        <v>0.42849303020030444</v>
      </c>
    </row>
    <row r="97" spans="1:6" ht="27.75" customHeight="1">
      <c r="A97" s="158" t="s">
        <v>615</v>
      </c>
      <c r="B97" s="43" t="str">
        <f>IFERROR(INDEX('Annex 1 LV, HV and UMS charges'!$B$13:$B$44,MATCH($A97,'Annex 1 LV, HV and UMS charges'!$A$13:$A$44,0)),IF(INDEX('Annex 4 LDNO charges'!$B$12:$B$202,MATCH($A97,'Annex 4 LDNO charges'!$A$12:$A$202,0))=0,"",INDEX('Annex 4 LDNO charges'!$B$12:$B$202,MATCH($A97,'Annex 4 LDNO charges'!$A$12:$A$202,0))))</f>
        <v>K32</v>
      </c>
      <c r="C97" s="188">
        <f>IFERROR(INDEX('Annex 1 LV, HV and UMS charges'!$C$13:$C$44,MATCH($A97,'Annex 1 LV, HV and UMS charges'!$A$13:$A$44,0)),INDEX('Annex 4 LDNO charges'!$C$12:$C$202,MATCH($A97,'Annex 4 LDNO charges'!$A$12:$A$202,0)))</f>
        <v>0</v>
      </c>
      <c r="D97" s="175"/>
      <c r="E97" s="175"/>
      <c r="F97" s="174">
        <v>0.42849303020030444</v>
      </c>
    </row>
    <row r="98" spans="1:6" ht="27.75" customHeight="1">
      <c r="A98" s="158" t="s">
        <v>616</v>
      </c>
      <c r="B98" s="43" t="str">
        <f>IFERROR(INDEX('Annex 1 LV, HV and UMS charges'!$B$13:$B$44,MATCH($A98,'Annex 1 LV, HV and UMS charges'!$A$13:$A$44,0)),IF(INDEX('Annex 4 LDNO charges'!$B$12:$B$202,MATCH($A98,'Annex 4 LDNO charges'!$A$12:$A$202,0))=0,"",INDEX('Annex 4 LDNO charges'!$B$12:$B$202,MATCH($A98,'Annex 4 LDNO charges'!$A$12:$A$202,0))))</f>
        <v>K33</v>
      </c>
      <c r="C98" s="188">
        <f>IFERROR(INDEX('Annex 1 LV, HV and UMS charges'!$C$13:$C$44,MATCH($A98,'Annex 1 LV, HV and UMS charges'!$A$13:$A$44,0)),INDEX('Annex 4 LDNO charges'!$C$12:$C$202,MATCH($A98,'Annex 4 LDNO charges'!$A$12:$A$202,0)))</f>
        <v>0</v>
      </c>
      <c r="D98" s="175"/>
      <c r="E98" s="175"/>
      <c r="F98" s="174">
        <v>0.42849303020030444</v>
      </c>
    </row>
    <row r="99" spans="1:6" ht="27.75" customHeight="1">
      <c r="A99" s="158" t="s">
        <v>617</v>
      </c>
      <c r="B99" s="43" t="str">
        <f>IFERROR(INDEX('Annex 1 LV, HV and UMS charges'!$B$13:$B$44,MATCH($A99,'Annex 1 LV, HV and UMS charges'!$A$13:$A$44,0)),IF(INDEX('Annex 4 LDNO charges'!$B$12:$B$202,MATCH($A99,'Annex 4 LDNO charges'!$A$12:$A$202,0))=0,"",INDEX('Annex 4 LDNO charges'!$B$12:$B$202,MATCH($A99,'Annex 4 LDNO charges'!$A$12:$A$202,0))))</f>
        <v>K34</v>
      </c>
      <c r="C99" s="188">
        <f>IFERROR(INDEX('Annex 1 LV, HV and UMS charges'!$C$13:$C$44,MATCH($A99,'Annex 1 LV, HV and UMS charges'!$A$13:$A$44,0)),INDEX('Annex 4 LDNO charges'!$C$12:$C$202,MATCH($A99,'Annex 4 LDNO charges'!$A$12:$A$202,0)))</f>
        <v>0</v>
      </c>
      <c r="D99" s="175"/>
      <c r="E99" s="175"/>
      <c r="F99" s="174">
        <v>0.42849303020030444</v>
      </c>
    </row>
    <row r="100" spans="1:6" ht="27.75" customHeight="1">
      <c r="A100" s="158" t="s">
        <v>574</v>
      </c>
      <c r="B100" s="43" t="str">
        <f>IFERROR(INDEX('Annex 1 LV, HV and UMS charges'!$B$13:$B$44,MATCH($A100,'Annex 1 LV, HV and UMS charges'!$A$13:$A$44,0)),IF(INDEX('Annex 4 LDNO charges'!$B$12:$B$202,MATCH($A100,'Annex 4 LDNO charges'!$A$12:$A$202,0))=0,"",INDEX('Annex 4 LDNO charges'!$B$12:$B$202,MATCH($A100,'Annex 4 LDNO charges'!$A$12:$A$202,0))))</f>
        <v>A40</v>
      </c>
      <c r="C100" s="188" t="str">
        <f>IFERROR(INDEX('Annex 1 LV, HV and UMS charges'!$C$13:$C$44,MATCH($A100,'Annex 1 LV, HV and UMS charges'!$A$13:$A$44,0)),INDEX('Annex 4 LDNO charges'!$C$12:$C$202,MATCH($A100,'Annex 4 LDNO charges'!$A$12:$A$202,0)))</f>
        <v>0, 1, 2</v>
      </c>
      <c r="D100" s="174">
        <v>0.18474516480047817</v>
      </c>
      <c r="E100" s="174"/>
      <c r="F100" s="174">
        <v>0.42849303020030444</v>
      </c>
    </row>
    <row r="101" spans="1:6" ht="27.75" customHeight="1">
      <c r="A101" s="158" t="s">
        <v>576</v>
      </c>
      <c r="B101" s="43" t="str">
        <f>IFERROR(INDEX('Annex 1 LV, HV and UMS charges'!$B$13:$B$44,MATCH($A101,'Annex 1 LV, HV and UMS charges'!$A$13:$A$44,0)),IF(INDEX('Annex 4 LDNO charges'!$B$12:$B$202,MATCH($A101,'Annex 4 LDNO charges'!$A$12:$A$202,0))=0,"",INDEX('Annex 4 LDNO charges'!$B$12:$B$202,MATCH($A101,'Annex 4 LDNO charges'!$A$12:$A$202,0))))</f>
        <v>C40</v>
      </c>
      <c r="C101" s="188" t="str">
        <f>IFERROR(INDEX('Annex 1 LV, HV and UMS charges'!$C$13:$C$44,MATCH($A101,'Annex 1 LV, HV and UMS charges'!$A$13:$A$44,0)),INDEX('Annex 4 LDNO charges'!$C$12:$C$202,MATCH($A101,'Annex 4 LDNO charges'!$A$12:$A$202,0)))</f>
        <v>0, 3, 4, 5-8</v>
      </c>
      <c r="D101" s="175"/>
      <c r="E101" s="175"/>
      <c r="F101" s="174">
        <v>0.42849303020030444</v>
      </c>
    </row>
    <row r="102" spans="1:6" ht="27.75" customHeight="1">
      <c r="A102" s="158" t="s">
        <v>577</v>
      </c>
      <c r="B102" s="43" t="str">
        <f>IFERROR(INDEX('Annex 1 LV, HV and UMS charges'!$B$13:$B$44,MATCH($A102,'Annex 1 LV, HV and UMS charges'!$A$13:$A$44,0)),IF(INDEX('Annex 4 LDNO charges'!$B$12:$B$202,MATCH($A102,'Annex 4 LDNO charges'!$A$12:$A$202,0))=0,"",INDEX('Annex 4 LDNO charges'!$B$12:$B$202,MATCH($A102,'Annex 4 LDNO charges'!$A$12:$A$202,0))))</f>
        <v>C41</v>
      </c>
      <c r="C102" s="188" t="str">
        <f>IFERROR(INDEX('Annex 1 LV, HV and UMS charges'!$C$13:$C$44,MATCH($A102,'Annex 1 LV, HV and UMS charges'!$A$13:$A$44,0)),INDEX('Annex 4 LDNO charges'!$C$12:$C$202,MATCH($A102,'Annex 4 LDNO charges'!$A$12:$A$202,0)))</f>
        <v>0, 3, 4, 5-8</v>
      </c>
      <c r="D102" s="175"/>
      <c r="E102" s="175"/>
      <c r="F102" s="174">
        <v>0.42849303020030444</v>
      </c>
    </row>
    <row r="103" spans="1:6" ht="27.75" customHeight="1">
      <c r="A103" s="158" t="s">
        <v>578</v>
      </c>
      <c r="B103" s="43" t="str">
        <f>IFERROR(INDEX('Annex 1 LV, HV and UMS charges'!$B$13:$B$44,MATCH($A103,'Annex 1 LV, HV and UMS charges'!$A$13:$A$44,0)),IF(INDEX('Annex 4 LDNO charges'!$B$12:$B$202,MATCH($A103,'Annex 4 LDNO charges'!$A$12:$A$202,0))=0,"",INDEX('Annex 4 LDNO charges'!$B$12:$B$202,MATCH($A103,'Annex 4 LDNO charges'!$A$12:$A$202,0))))</f>
        <v>C42</v>
      </c>
      <c r="C103" s="188" t="str">
        <f>IFERROR(INDEX('Annex 1 LV, HV and UMS charges'!$C$13:$C$44,MATCH($A103,'Annex 1 LV, HV and UMS charges'!$A$13:$A$44,0)),INDEX('Annex 4 LDNO charges'!$C$12:$C$202,MATCH($A103,'Annex 4 LDNO charges'!$A$12:$A$202,0)))</f>
        <v>0, 3, 4, 5-8</v>
      </c>
      <c r="D103" s="175"/>
      <c r="E103" s="175"/>
      <c r="F103" s="174">
        <v>0.42849303020030444</v>
      </c>
    </row>
    <row r="104" spans="1:6" ht="27.75" customHeight="1">
      <c r="A104" s="158" t="s">
        <v>579</v>
      </c>
      <c r="B104" s="43" t="str">
        <f>IFERROR(INDEX('Annex 1 LV, HV and UMS charges'!$B$13:$B$44,MATCH($A104,'Annex 1 LV, HV and UMS charges'!$A$13:$A$44,0)),IF(INDEX('Annex 4 LDNO charges'!$B$12:$B$202,MATCH($A104,'Annex 4 LDNO charges'!$A$12:$A$202,0))=0,"",INDEX('Annex 4 LDNO charges'!$B$12:$B$202,MATCH($A104,'Annex 4 LDNO charges'!$A$12:$A$202,0))))</f>
        <v>C43</v>
      </c>
      <c r="C104" s="188" t="str">
        <f>IFERROR(INDEX('Annex 1 LV, HV and UMS charges'!$C$13:$C$44,MATCH($A104,'Annex 1 LV, HV and UMS charges'!$A$13:$A$44,0)),INDEX('Annex 4 LDNO charges'!$C$12:$C$202,MATCH($A104,'Annex 4 LDNO charges'!$A$12:$A$202,0)))</f>
        <v>0, 3, 4, 5-8</v>
      </c>
      <c r="D104" s="175"/>
      <c r="E104" s="175"/>
      <c r="F104" s="174">
        <v>0.42849303020030444</v>
      </c>
    </row>
    <row r="105" spans="1:6" ht="27.75" customHeight="1">
      <c r="A105" s="158" t="s">
        <v>580</v>
      </c>
      <c r="B105" s="43" t="str">
        <f>IFERROR(INDEX('Annex 1 LV, HV and UMS charges'!$B$13:$B$44,MATCH($A105,'Annex 1 LV, HV and UMS charges'!$A$13:$A$44,0)),IF(INDEX('Annex 4 LDNO charges'!$B$12:$B$202,MATCH($A105,'Annex 4 LDNO charges'!$A$12:$A$202,0))=0,"",INDEX('Annex 4 LDNO charges'!$B$12:$B$202,MATCH($A105,'Annex 4 LDNO charges'!$A$12:$A$202,0))))</f>
        <v>C44</v>
      </c>
      <c r="C105" s="188" t="str">
        <f>IFERROR(INDEX('Annex 1 LV, HV and UMS charges'!$C$13:$C$44,MATCH($A105,'Annex 1 LV, HV and UMS charges'!$A$13:$A$44,0)),INDEX('Annex 4 LDNO charges'!$C$12:$C$202,MATCH($A105,'Annex 4 LDNO charges'!$A$12:$A$202,0)))</f>
        <v>0, 3, 4, 5-8</v>
      </c>
      <c r="D105" s="175"/>
      <c r="E105" s="175"/>
      <c r="F105" s="174">
        <v>0.42849303020030444</v>
      </c>
    </row>
    <row r="106" spans="1:6" ht="27.75" customHeight="1">
      <c r="A106" s="158" t="s">
        <v>581</v>
      </c>
      <c r="B106" s="43" t="str">
        <f>IFERROR(INDEX('Annex 1 LV, HV and UMS charges'!$B$13:$B$44,MATCH($A106,'Annex 1 LV, HV and UMS charges'!$A$13:$A$44,0)),IF(INDEX('Annex 4 LDNO charges'!$B$12:$B$202,MATCH($A106,'Annex 4 LDNO charges'!$A$12:$A$202,0))=0,"",INDEX('Annex 4 LDNO charges'!$B$12:$B$202,MATCH($A106,'Annex 4 LDNO charges'!$A$12:$A$202,0))))</f>
        <v>E40</v>
      </c>
      <c r="C106" s="188">
        <f>IFERROR(INDEX('Annex 1 LV, HV and UMS charges'!$C$13:$C$44,MATCH($A106,'Annex 1 LV, HV and UMS charges'!$A$13:$A$44,0)),INDEX('Annex 4 LDNO charges'!$C$12:$C$202,MATCH($A106,'Annex 4 LDNO charges'!$A$12:$A$202,0)))</f>
        <v>0</v>
      </c>
      <c r="D106" s="175"/>
      <c r="E106" s="175"/>
      <c r="F106" s="174">
        <v>0.42849303020030444</v>
      </c>
    </row>
    <row r="107" spans="1:6" ht="27.75" customHeight="1">
      <c r="A107" s="158" t="s">
        <v>582</v>
      </c>
      <c r="B107" s="43" t="str">
        <f>IFERROR(INDEX('Annex 1 LV, HV and UMS charges'!$B$13:$B$44,MATCH($A107,'Annex 1 LV, HV and UMS charges'!$A$13:$A$44,0)),IF(INDEX('Annex 4 LDNO charges'!$B$12:$B$202,MATCH($A107,'Annex 4 LDNO charges'!$A$12:$A$202,0))=0,"",INDEX('Annex 4 LDNO charges'!$B$12:$B$202,MATCH($A107,'Annex 4 LDNO charges'!$A$12:$A$202,0))))</f>
        <v>E41</v>
      </c>
      <c r="C107" s="188">
        <f>IFERROR(INDEX('Annex 1 LV, HV and UMS charges'!$C$13:$C$44,MATCH($A107,'Annex 1 LV, HV and UMS charges'!$A$13:$A$44,0)),INDEX('Annex 4 LDNO charges'!$C$12:$C$202,MATCH($A107,'Annex 4 LDNO charges'!$A$12:$A$202,0)))</f>
        <v>0</v>
      </c>
      <c r="D107" s="175"/>
      <c r="E107" s="175"/>
      <c r="F107" s="174">
        <v>0.42849303020030444</v>
      </c>
    </row>
    <row r="108" spans="1:6" ht="27.75" customHeight="1">
      <c r="A108" s="158" t="s">
        <v>583</v>
      </c>
      <c r="B108" s="43" t="str">
        <f>IFERROR(INDEX('Annex 1 LV, HV and UMS charges'!$B$13:$B$44,MATCH($A108,'Annex 1 LV, HV and UMS charges'!$A$13:$A$44,0)),IF(INDEX('Annex 4 LDNO charges'!$B$12:$B$202,MATCH($A108,'Annex 4 LDNO charges'!$A$12:$A$202,0))=0,"",INDEX('Annex 4 LDNO charges'!$B$12:$B$202,MATCH($A108,'Annex 4 LDNO charges'!$A$12:$A$202,0))))</f>
        <v>E42</v>
      </c>
      <c r="C108" s="188">
        <f>IFERROR(INDEX('Annex 1 LV, HV and UMS charges'!$C$13:$C$44,MATCH($A108,'Annex 1 LV, HV and UMS charges'!$A$13:$A$44,0)),INDEX('Annex 4 LDNO charges'!$C$12:$C$202,MATCH($A108,'Annex 4 LDNO charges'!$A$12:$A$202,0)))</f>
        <v>0</v>
      </c>
      <c r="D108" s="175"/>
      <c r="E108" s="175"/>
      <c r="F108" s="174">
        <v>0.42849303020030444</v>
      </c>
    </row>
    <row r="109" spans="1:6" ht="27.75" customHeight="1">
      <c r="A109" s="158" t="s">
        <v>584</v>
      </c>
      <c r="B109" s="43" t="str">
        <f>IFERROR(INDEX('Annex 1 LV, HV and UMS charges'!$B$13:$B$44,MATCH($A109,'Annex 1 LV, HV and UMS charges'!$A$13:$A$44,0)),IF(INDEX('Annex 4 LDNO charges'!$B$12:$B$202,MATCH($A109,'Annex 4 LDNO charges'!$A$12:$A$202,0))=0,"",INDEX('Annex 4 LDNO charges'!$B$12:$B$202,MATCH($A109,'Annex 4 LDNO charges'!$A$12:$A$202,0))))</f>
        <v>E43</v>
      </c>
      <c r="C109" s="188">
        <f>IFERROR(INDEX('Annex 1 LV, HV and UMS charges'!$C$13:$C$44,MATCH($A109,'Annex 1 LV, HV and UMS charges'!$A$13:$A$44,0)),INDEX('Annex 4 LDNO charges'!$C$12:$C$202,MATCH($A109,'Annex 4 LDNO charges'!$A$12:$A$202,0)))</f>
        <v>0</v>
      </c>
      <c r="D109" s="175"/>
      <c r="E109" s="175"/>
      <c r="F109" s="174">
        <v>0.42849303020030444</v>
      </c>
    </row>
    <row r="110" spans="1:6" ht="27.75" customHeight="1">
      <c r="A110" s="158" t="s">
        <v>585</v>
      </c>
      <c r="B110" s="43" t="str">
        <f>IFERROR(INDEX('Annex 1 LV, HV and UMS charges'!$B$13:$B$44,MATCH($A110,'Annex 1 LV, HV and UMS charges'!$A$13:$A$44,0)),IF(INDEX('Annex 4 LDNO charges'!$B$12:$B$202,MATCH($A110,'Annex 4 LDNO charges'!$A$12:$A$202,0))=0,"",INDEX('Annex 4 LDNO charges'!$B$12:$B$202,MATCH($A110,'Annex 4 LDNO charges'!$A$12:$A$202,0))))</f>
        <v>E44</v>
      </c>
      <c r="C110" s="188">
        <f>IFERROR(INDEX('Annex 1 LV, HV and UMS charges'!$C$13:$C$44,MATCH($A110,'Annex 1 LV, HV and UMS charges'!$A$13:$A$44,0)),INDEX('Annex 4 LDNO charges'!$C$12:$C$202,MATCH($A110,'Annex 4 LDNO charges'!$A$12:$A$202,0)))</f>
        <v>0</v>
      </c>
      <c r="D110" s="175"/>
      <c r="E110" s="175"/>
      <c r="F110" s="174">
        <v>0.42849303020030444</v>
      </c>
    </row>
    <row r="111" spans="1:6" ht="27.75" customHeight="1">
      <c r="A111" s="158" t="s">
        <v>586</v>
      </c>
      <c r="B111" s="43" t="str">
        <f>IFERROR(INDEX('Annex 1 LV, HV and UMS charges'!$B$13:$B$44,MATCH($A111,'Annex 1 LV, HV and UMS charges'!$A$13:$A$44,0)),IF(INDEX('Annex 4 LDNO charges'!$B$12:$B$202,MATCH($A111,'Annex 4 LDNO charges'!$A$12:$A$202,0))=0,"",INDEX('Annex 4 LDNO charges'!$B$12:$B$202,MATCH($A111,'Annex 4 LDNO charges'!$A$12:$A$202,0))))</f>
        <v>J40</v>
      </c>
      <c r="C111" s="188">
        <f>IFERROR(INDEX('Annex 1 LV, HV and UMS charges'!$C$13:$C$44,MATCH($A111,'Annex 1 LV, HV and UMS charges'!$A$13:$A$44,0)),INDEX('Annex 4 LDNO charges'!$C$12:$C$202,MATCH($A111,'Annex 4 LDNO charges'!$A$12:$A$202,0)))</f>
        <v>0</v>
      </c>
      <c r="D111" s="175"/>
      <c r="E111" s="175"/>
      <c r="F111" s="174">
        <v>0.42849303020030444</v>
      </c>
    </row>
    <row r="112" spans="1:6" ht="27.75" customHeight="1">
      <c r="A112" s="158" t="s">
        <v>587</v>
      </c>
      <c r="B112" s="43" t="str">
        <f>IFERROR(INDEX('Annex 1 LV, HV and UMS charges'!$B$13:$B$44,MATCH($A112,'Annex 1 LV, HV and UMS charges'!$A$13:$A$44,0)),IF(INDEX('Annex 4 LDNO charges'!$B$12:$B$202,MATCH($A112,'Annex 4 LDNO charges'!$A$12:$A$202,0))=0,"",INDEX('Annex 4 LDNO charges'!$B$12:$B$202,MATCH($A112,'Annex 4 LDNO charges'!$A$12:$A$202,0))))</f>
        <v>J41</v>
      </c>
      <c r="C112" s="188">
        <f>IFERROR(INDEX('Annex 1 LV, HV and UMS charges'!$C$13:$C$44,MATCH($A112,'Annex 1 LV, HV and UMS charges'!$A$13:$A$44,0)),INDEX('Annex 4 LDNO charges'!$C$12:$C$202,MATCH($A112,'Annex 4 LDNO charges'!$A$12:$A$202,0)))</f>
        <v>0</v>
      </c>
      <c r="D112" s="175"/>
      <c r="E112" s="175"/>
      <c r="F112" s="174">
        <v>0.42849303020030444</v>
      </c>
    </row>
    <row r="113" spans="1:6" ht="27.75" customHeight="1">
      <c r="A113" s="158" t="s">
        <v>588</v>
      </c>
      <c r="B113" s="43" t="str">
        <f>IFERROR(INDEX('Annex 1 LV, HV and UMS charges'!$B$13:$B$44,MATCH($A113,'Annex 1 LV, HV and UMS charges'!$A$13:$A$44,0)),IF(INDEX('Annex 4 LDNO charges'!$B$12:$B$202,MATCH($A113,'Annex 4 LDNO charges'!$A$12:$A$202,0))=0,"",INDEX('Annex 4 LDNO charges'!$B$12:$B$202,MATCH($A113,'Annex 4 LDNO charges'!$A$12:$A$202,0))))</f>
        <v>J42</v>
      </c>
      <c r="C113" s="188">
        <f>IFERROR(INDEX('Annex 1 LV, HV and UMS charges'!$C$13:$C$44,MATCH($A113,'Annex 1 LV, HV and UMS charges'!$A$13:$A$44,0)),INDEX('Annex 4 LDNO charges'!$C$12:$C$202,MATCH($A113,'Annex 4 LDNO charges'!$A$12:$A$202,0)))</f>
        <v>0</v>
      </c>
      <c r="D113" s="175"/>
      <c r="E113" s="175"/>
      <c r="F113" s="174">
        <v>0.42849303020030444</v>
      </c>
    </row>
    <row r="114" spans="1:6" ht="27.75" customHeight="1">
      <c r="A114" s="158" t="s">
        <v>589</v>
      </c>
      <c r="B114" s="43" t="str">
        <f>IFERROR(INDEX('Annex 1 LV, HV and UMS charges'!$B$13:$B$44,MATCH($A114,'Annex 1 LV, HV and UMS charges'!$A$13:$A$44,0)),IF(INDEX('Annex 4 LDNO charges'!$B$12:$B$202,MATCH($A114,'Annex 4 LDNO charges'!$A$12:$A$202,0))=0,"",INDEX('Annex 4 LDNO charges'!$B$12:$B$202,MATCH($A114,'Annex 4 LDNO charges'!$A$12:$A$202,0))))</f>
        <v>J43</v>
      </c>
      <c r="C114" s="188">
        <f>IFERROR(INDEX('Annex 1 LV, HV and UMS charges'!$C$13:$C$44,MATCH($A114,'Annex 1 LV, HV and UMS charges'!$A$13:$A$44,0)),INDEX('Annex 4 LDNO charges'!$C$12:$C$202,MATCH($A114,'Annex 4 LDNO charges'!$A$12:$A$202,0)))</f>
        <v>0</v>
      </c>
      <c r="D114" s="175"/>
      <c r="E114" s="175"/>
      <c r="F114" s="174">
        <v>0.42849303020030444</v>
      </c>
    </row>
    <row r="115" spans="1:6" ht="27.75" customHeight="1">
      <c r="A115" s="158" t="s">
        <v>590</v>
      </c>
      <c r="B115" s="43" t="str">
        <f>IFERROR(INDEX('Annex 1 LV, HV and UMS charges'!$B$13:$B$44,MATCH($A115,'Annex 1 LV, HV and UMS charges'!$A$13:$A$44,0)),IF(INDEX('Annex 4 LDNO charges'!$B$12:$B$202,MATCH($A115,'Annex 4 LDNO charges'!$A$12:$A$202,0))=0,"",INDEX('Annex 4 LDNO charges'!$B$12:$B$202,MATCH($A115,'Annex 4 LDNO charges'!$A$12:$A$202,0))))</f>
        <v>J44</v>
      </c>
      <c r="C115" s="188">
        <f>IFERROR(INDEX('Annex 1 LV, HV and UMS charges'!$C$13:$C$44,MATCH($A115,'Annex 1 LV, HV and UMS charges'!$A$13:$A$44,0)),INDEX('Annex 4 LDNO charges'!$C$12:$C$202,MATCH($A115,'Annex 4 LDNO charges'!$A$12:$A$202,0)))</f>
        <v>0</v>
      </c>
      <c r="D115" s="175"/>
      <c r="E115" s="175"/>
      <c r="F115" s="174">
        <v>0.42849303020030444</v>
      </c>
    </row>
    <row r="116" spans="1:6" ht="27.75" customHeight="1">
      <c r="A116" s="158" t="s">
        <v>591</v>
      </c>
      <c r="B116" s="43" t="str">
        <f>IFERROR(INDEX('Annex 1 LV, HV and UMS charges'!$B$13:$B$44,MATCH($A116,'Annex 1 LV, HV and UMS charges'!$A$13:$A$44,0)),IF(INDEX('Annex 4 LDNO charges'!$B$12:$B$202,MATCH($A116,'Annex 4 LDNO charges'!$A$12:$A$202,0))=0,"",INDEX('Annex 4 LDNO charges'!$B$12:$B$202,MATCH($A116,'Annex 4 LDNO charges'!$A$12:$A$202,0))))</f>
        <v>K40</v>
      </c>
      <c r="C116" s="188">
        <f>IFERROR(INDEX('Annex 1 LV, HV and UMS charges'!$C$13:$C$44,MATCH($A116,'Annex 1 LV, HV and UMS charges'!$A$13:$A$44,0)),INDEX('Annex 4 LDNO charges'!$C$12:$C$202,MATCH($A116,'Annex 4 LDNO charges'!$A$12:$A$202,0)))</f>
        <v>0</v>
      </c>
      <c r="D116" s="175"/>
      <c r="E116" s="175"/>
      <c r="F116" s="174">
        <v>0.42849303020030444</v>
      </c>
    </row>
    <row r="117" spans="1:6" ht="27.75" customHeight="1">
      <c r="A117" s="158" t="s">
        <v>592</v>
      </c>
      <c r="B117" s="43" t="str">
        <f>IFERROR(INDEX('Annex 1 LV, HV and UMS charges'!$B$13:$B$44,MATCH($A117,'Annex 1 LV, HV and UMS charges'!$A$13:$A$44,0)),IF(INDEX('Annex 4 LDNO charges'!$B$12:$B$202,MATCH($A117,'Annex 4 LDNO charges'!$A$12:$A$202,0))=0,"",INDEX('Annex 4 LDNO charges'!$B$12:$B$202,MATCH($A117,'Annex 4 LDNO charges'!$A$12:$A$202,0))))</f>
        <v>K41</v>
      </c>
      <c r="C117" s="188">
        <f>IFERROR(INDEX('Annex 1 LV, HV and UMS charges'!$C$13:$C$44,MATCH($A117,'Annex 1 LV, HV and UMS charges'!$A$13:$A$44,0)),INDEX('Annex 4 LDNO charges'!$C$12:$C$202,MATCH($A117,'Annex 4 LDNO charges'!$A$12:$A$202,0)))</f>
        <v>0</v>
      </c>
      <c r="D117" s="175"/>
      <c r="E117" s="175"/>
      <c r="F117" s="174">
        <v>0.42849303020030444</v>
      </c>
    </row>
    <row r="118" spans="1:6" ht="27.75" customHeight="1">
      <c r="A118" s="158" t="s">
        <v>593</v>
      </c>
      <c r="B118" s="43" t="str">
        <f>IFERROR(INDEX('Annex 1 LV, HV and UMS charges'!$B$13:$B$44,MATCH($A118,'Annex 1 LV, HV and UMS charges'!$A$13:$A$44,0)),IF(INDEX('Annex 4 LDNO charges'!$B$12:$B$202,MATCH($A118,'Annex 4 LDNO charges'!$A$12:$A$202,0))=0,"",INDEX('Annex 4 LDNO charges'!$B$12:$B$202,MATCH($A118,'Annex 4 LDNO charges'!$A$12:$A$202,0))))</f>
        <v>K42</v>
      </c>
      <c r="C118" s="188">
        <f>IFERROR(INDEX('Annex 1 LV, HV and UMS charges'!$C$13:$C$44,MATCH($A118,'Annex 1 LV, HV and UMS charges'!$A$13:$A$44,0)),INDEX('Annex 4 LDNO charges'!$C$12:$C$202,MATCH($A118,'Annex 4 LDNO charges'!$A$12:$A$202,0)))</f>
        <v>0</v>
      </c>
      <c r="D118" s="175"/>
      <c r="E118" s="175"/>
      <c r="F118" s="174">
        <v>0.42849303020030444</v>
      </c>
    </row>
    <row r="119" spans="1:6" ht="27.75" customHeight="1">
      <c r="A119" s="158" t="s">
        <v>594</v>
      </c>
      <c r="B119" s="43" t="str">
        <f>IFERROR(INDEX('Annex 1 LV, HV and UMS charges'!$B$13:$B$44,MATCH($A119,'Annex 1 LV, HV and UMS charges'!$A$13:$A$44,0)),IF(INDEX('Annex 4 LDNO charges'!$B$12:$B$202,MATCH($A119,'Annex 4 LDNO charges'!$A$12:$A$202,0))=0,"",INDEX('Annex 4 LDNO charges'!$B$12:$B$202,MATCH($A119,'Annex 4 LDNO charges'!$A$12:$A$202,0))))</f>
        <v>K43</v>
      </c>
      <c r="C119" s="188">
        <f>IFERROR(INDEX('Annex 1 LV, HV and UMS charges'!$C$13:$C$44,MATCH($A119,'Annex 1 LV, HV and UMS charges'!$A$13:$A$44,0)),INDEX('Annex 4 LDNO charges'!$C$12:$C$202,MATCH($A119,'Annex 4 LDNO charges'!$A$12:$A$202,0)))</f>
        <v>0</v>
      </c>
      <c r="D119" s="175"/>
      <c r="E119" s="175"/>
      <c r="F119" s="174">
        <v>0.42849303020030444</v>
      </c>
    </row>
    <row r="120" spans="1:6" ht="27.75" customHeight="1">
      <c r="A120" s="158" t="s">
        <v>595</v>
      </c>
      <c r="B120" s="43" t="str">
        <f>IFERROR(INDEX('Annex 1 LV, HV and UMS charges'!$B$13:$B$44,MATCH($A120,'Annex 1 LV, HV and UMS charges'!$A$13:$A$44,0)),IF(INDEX('Annex 4 LDNO charges'!$B$12:$B$202,MATCH($A120,'Annex 4 LDNO charges'!$A$12:$A$202,0))=0,"",INDEX('Annex 4 LDNO charges'!$B$12:$B$202,MATCH($A120,'Annex 4 LDNO charges'!$A$12:$A$202,0))))</f>
        <v>K44</v>
      </c>
      <c r="C120" s="188">
        <f>IFERROR(INDEX('Annex 1 LV, HV and UMS charges'!$C$13:$C$44,MATCH($A120,'Annex 1 LV, HV and UMS charges'!$A$13:$A$44,0)),INDEX('Annex 4 LDNO charges'!$C$12:$C$202,MATCH($A120,'Annex 4 LDNO charges'!$A$12:$A$202,0)))</f>
        <v>0</v>
      </c>
      <c r="D120" s="175"/>
      <c r="E120" s="175"/>
      <c r="F120" s="174">
        <v>0.42849303020030444</v>
      </c>
    </row>
    <row r="121" spans="1:6" ht="27.75" customHeight="1">
      <c r="A121" s="158" t="s">
        <v>552</v>
      </c>
      <c r="B121" s="43" t="str">
        <f>IFERROR(INDEX('Annex 1 LV, HV and UMS charges'!$B$13:$B$44,MATCH($A121,'Annex 1 LV, HV and UMS charges'!$A$13:$A$44,0)),IF(INDEX('Annex 4 LDNO charges'!$B$12:$B$202,MATCH($A121,'Annex 4 LDNO charges'!$A$12:$A$202,0))=0,"",INDEX('Annex 4 LDNO charges'!$B$12:$B$202,MATCH($A121,'Annex 4 LDNO charges'!$A$12:$A$202,0))))</f>
        <v>A50</v>
      </c>
      <c r="C121" s="188" t="str">
        <f>IFERROR(INDEX('Annex 1 LV, HV and UMS charges'!$C$13:$C$44,MATCH($A121,'Annex 1 LV, HV and UMS charges'!$A$13:$A$44,0)),INDEX('Annex 4 LDNO charges'!$C$12:$C$202,MATCH($A121,'Annex 4 LDNO charges'!$A$12:$A$202,0)))</f>
        <v>0, 1, 2</v>
      </c>
      <c r="D121" s="174">
        <v>0.18474516480047817</v>
      </c>
      <c r="E121" s="174"/>
      <c r="F121" s="174">
        <v>0.42849303020030444</v>
      </c>
    </row>
    <row r="122" spans="1:6" ht="27.75" customHeight="1">
      <c r="A122" s="158" t="s">
        <v>554</v>
      </c>
      <c r="B122" s="43" t="str">
        <f>IFERROR(INDEX('Annex 1 LV, HV and UMS charges'!$B$13:$B$44,MATCH($A122,'Annex 1 LV, HV and UMS charges'!$A$13:$A$44,0)),IF(INDEX('Annex 4 LDNO charges'!$B$12:$B$202,MATCH($A122,'Annex 4 LDNO charges'!$A$12:$A$202,0))=0,"",INDEX('Annex 4 LDNO charges'!$B$12:$B$202,MATCH($A122,'Annex 4 LDNO charges'!$A$12:$A$202,0))))</f>
        <v>C50</v>
      </c>
      <c r="C122" s="188" t="str">
        <f>IFERROR(INDEX('Annex 1 LV, HV and UMS charges'!$C$13:$C$44,MATCH($A122,'Annex 1 LV, HV and UMS charges'!$A$13:$A$44,0)),INDEX('Annex 4 LDNO charges'!$C$12:$C$202,MATCH($A122,'Annex 4 LDNO charges'!$A$12:$A$202,0)))</f>
        <v>0, 3, 4, 5-8</v>
      </c>
      <c r="D122" s="175"/>
      <c r="E122" s="175"/>
      <c r="F122" s="174">
        <v>0.42849303020030444</v>
      </c>
    </row>
    <row r="123" spans="1:6" ht="27.75" customHeight="1">
      <c r="A123" s="158" t="s">
        <v>555</v>
      </c>
      <c r="B123" s="43" t="str">
        <f>IFERROR(INDEX('Annex 1 LV, HV and UMS charges'!$B$13:$B$44,MATCH($A123,'Annex 1 LV, HV and UMS charges'!$A$13:$A$44,0)),IF(INDEX('Annex 4 LDNO charges'!$B$12:$B$202,MATCH($A123,'Annex 4 LDNO charges'!$A$12:$A$202,0))=0,"",INDEX('Annex 4 LDNO charges'!$B$12:$B$202,MATCH($A123,'Annex 4 LDNO charges'!$A$12:$A$202,0))))</f>
        <v>C51</v>
      </c>
      <c r="C123" s="188" t="str">
        <f>IFERROR(INDEX('Annex 1 LV, HV and UMS charges'!$C$13:$C$44,MATCH($A123,'Annex 1 LV, HV and UMS charges'!$A$13:$A$44,0)),INDEX('Annex 4 LDNO charges'!$C$12:$C$202,MATCH($A123,'Annex 4 LDNO charges'!$A$12:$A$202,0)))</f>
        <v>0, 3, 4, 5-8</v>
      </c>
      <c r="D123" s="175"/>
      <c r="E123" s="175"/>
      <c r="F123" s="174">
        <v>0.42849303020030444</v>
      </c>
    </row>
    <row r="124" spans="1:6" ht="27.75" customHeight="1">
      <c r="A124" s="158" t="s">
        <v>556</v>
      </c>
      <c r="B124" s="43" t="str">
        <f>IFERROR(INDEX('Annex 1 LV, HV and UMS charges'!$B$13:$B$44,MATCH($A124,'Annex 1 LV, HV and UMS charges'!$A$13:$A$44,0)),IF(INDEX('Annex 4 LDNO charges'!$B$12:$B$202,MATCH($A124,'Annex 4 LDNO charges'!$A$12:$A$202,0))=0,"",INDEX('Annex 4 LDNO charges'!$B$12:$B$202,MATCH($A124,'Annex 4 LDNO charges'!$A$12:$A$202,0))))</f>
        <v>C52</v>
      </c>
      <c r="C124" s="188" t="str">
        <f>IFERROR(INDEX('Annex 1 LV, HV and UMS charges'!$C$13:$C$44,MATCH($A124,'Annex 1 LV, HV and UMS charges'!$A$13:$A$44,0)),INDEX('Annex 4 LDNO charges'!$C$12:$C$202,MATCH($A124,'Annex 4 LDNO charges'!$A$12:$A$202,0)))</f>
        <v>0, 3, 4, 5-8</v>
      </c>
      <c r="D124" s="175"/>
      <c r="E124" s="175"/>
      <c r="F124" s="174">
        <v>0.42849303020030444</v>
      </c>
    </row>
    <row r="125" spans="1:6" ht="27.75" customHeight="1">
      <c r="A125" s="158" t="s">
        <v>557</v>
      </c>
      <c r="B125" s="43" t="str">
        <f>IFERROR(INDEX('Annex 1 LV, HV and UMS charges'!$B$13:$B$44,MATCH($A125,'Annex 1 LV, HV and UMS charges'!$A$13:$A$44,0)),IF(INDEX('Annex 4 LDNO charges'!$B$12:$B$202,MATCH($A125,'Annex 4 LDNO charges'!$A$12:$A$202,0))=0,"",INDEX('Annex 4 LDNO charges'!$B$12:$B$202,MATCH($A125,'Annex 4 LDNO charges'!$A$12:$A$202,0))))</f>
        <v>C53</v>
      </c>
      <c r="C125" s="188" t="str">
        <f>IFERROR(INDEX('Annex 1 LV, HV and UMS charges'!$C$13:$C$44,MATCH($A125,'Annex 1 LV, HV and UMS charges'!$A$13:$A$44,0)),INDEX('Annex 4 LDNO charges'!$C$12:$C$202,MATCH($A125,'Annex 4 LDNO charges'!$A$12:$A$202,0)))</f>
        <v>0, 3, 4, 5-8</v>
      </c>
      <c r="D125" s="175"/>
      <c r="E125" s="175"/>
      <c r="F125" s="174">
        <v>0.42849303020030444</v>
      </c>
    </row>
    <row r="126" spans="1:6" ht="27.75" customHeight="1">
      <c r="A126" s="158" t="s">
        <v>558</v>
      </c>
      <c r="B126" s="43" t="str">
        <f>IFERROR(INDEX('Annex 1 LV, HV and UMS charges'!$B$13:$B$44,MATCH($A126,'Annex 1 LV, HV and UMS charges'!$A$13:$A$44,0)),IF(INDEX('Annex 4 LDNO charges'!$B$12:$B$202,MATCH($A126,'Annex 4 LDNO charges'!$A$12:$A$202,0))=0,"",INDEX('Annex 4 LDNO charges'!$B$12:$B$202,MATCH($A126,'Annex 4 LDNO charges'!$A$12:$A$202,0))))</f>
        <v>C54</v>
      </c>
      <c r="C126" s="188" t="str">
        <f>IFERROR(INDEX('Annex 1 LV, HV and UMS charges'!$C$13:$C$44,MATCH($A126,'Annex 1 LV, HV and UMS charges'!$A$13:$A$44,0)),INDEX('Annex 4 LDNO charges'!$C$12:$C$202,MATCH($A126,'Annex 4 LDNO charges'!$A$12:$A$202,0)))</f>
        <v>0, 3, 4, 5-8</v>
      </c>
      <c r="D126" s="175"/>
      <c r="E126" s="175"/>
      <c r="F126" s="174">
        <v>0.42849303020030444</v>
      </c>
    </row>
    <row r="127" spans="1:6" ht="27.75" customHeight="1">
      <c r="A127" s="158" t="s">
        <v>559</v>
      </c>
      <c r="B127" s="43" t="str">
        <f>IFERROR(INDEX('Annex 1 LV, HV and UMS charges'!$B$13:$B$44,MATCH($A127,'Annex 1 LV, HV and UMS charges'!$A$13:$A$44,0)),IF(INDEX('Annex 4 LDNO charges'!$B$12:$B$202,MATCH($A127,'Annex 4 LDNO charges'!$A$12:$A$202,0))=0,"",INDEX('Annex 4 LDNO charges'!$B$12:$B$202,MATCH($A127,'Annex 4 LDNO charges'!$A$12:$A$202,0))))</f>
        <v>E50</v>
      </c>
      <c r="C127" s="188">
        <f>IFERROR(INDEX('Annex 1 LV, HV and UMS charges'!$C$13:$C$44,MATCH($A127,'Annex 1 LV, HV and UMS charges'!$A$13:$A$44,0)),INDEX('Annex 4 LDNO charges'!$C$12:$C$202,MATCH($A127,'Annex 4 LDNO charges'!$A$12:$A$202,0)))</f>
        <v>0</v>
      </c>
      <c r="D127" s="175"/>
      <c r="E127" s="175"/>
      <c r="F127" s="174">
        <v>0.42849303020030444</v>
      </c>
    </row>
    <row r="128" spans="1:6" ht="27.75" customHeight="1">
      <c r="A128" s="158" t="s">
        <v>560</v>
      </c>
      <c r="B128" s="43" t="str">
        <f>IFERROR(INDEX('Annex 1 LV, HV and UMS charges'!$B$13:$B$44,MATCH($A128,'Annex 1 LV, HV and UMS charges'!$A$13:$A$44,0)),IF(INDEX('Annex 4 LDNO charges'!$B$12:$B$202,MATCH($A128,'Annex 4 LDNO charges'!$A$12:$A$202,0))=0,"",INDEX('Annex 4 LDNO charges'!$B$12:$B$202,MATCH($A128,'Annex 4 LDNO charges'!$A$12:$A$202,0))))</f>
        <v>E51</v>
      </c>
      <c r="C128" s="188">
        <f>IFERROR(INDEX('Annex 1 LV, HV and UMS charges'!$C$13:$C$44,MATCH($A128,'Annex 1 LV, HV and UMS charges'!$A$13:$A$44,0)),INDEX('Annex 4 LDNO charges'!$C$12:$C$202,MATCH($A128,'Annex 4 LDNO charges'!$A$12:$A$202,0)))</f>
        <v>0</v>
      </c>
      <c r="D128" s="175"/>
      <c r="E128" s="175"/>
      <c r="F128" s="174">
        <v>0.42849303020030444</v>
      </c>
    </row>
    <row r="129" spans="1:6" ht="27.75" customHeight="1">
      <c r="A129" s="158" t="s">
        <v>561</v>
      </c>
      <c r="B129" s="43" t="str">
        <f>IFERROR(INDEX('Annex 1 LV, HV and UMS charges'!$B$13:$B$44,MATCH($A129,'Annex 1 LV, HV and UMS charges'!$A$13:$A$44,0)),IF(INDEX('Annex 4 LDNO charges'!$B$12:$B$202,MATCH($A129,'Annex 4 LDNO charges'!$A$12:$A$202,0))=0,"",INDEX('Annex 4 LDNO charges'!$B$12:$B$202,MATCH($A129,'Annex 4 LDNO charges'!$A$12:$A$202,0))))</f>
        <v>E52</v>
      </c>
      <c r="C129" s="188">
        <f>IFERROR(INDEX('Annex 1 LV, HV and UMS charges'!$C$13:$C$44,MATCH($A129,'Annex 1 LV, HV and UMS charges'!$A$13:$A$44,0)),INDEX('Annex 4 LDNO charges'!$C$12:$C$202,MATCH($A129,'Annex 4 LDNO charges'!$A$12:$A$202,0)))</f>
        <v>0</v>
      </c>
      <c r="D129" s="175"/>
      <c r="E129" s="175"/>
      <c r="F129" s="174">
        <v>0.42849303020030444</v>
      </c>
    </row>
    <row r="130" spans="1:6" ht="27.75" customHeight="1">
      <c r="A130" s="158" t="s">
        <v>562</v>
      </c>
      <c r="B130" s="43" t="str">
        <f>IFERROR(INDEX('Annex 1 LV, HV and UMS charges'!$B$13:$B$44,MATCH($A130,'Annex 1 LV, HV and UMS charges'!$A$13:$A$44,0)),IF(INDEX('Annex 4 LDNO charges'!$B$12:$B$202,MATCH($A130,'Annex 4 LDNO charges'!$A$12:$A$202,0))=0,"",INDEX('Annex 4 LDNO charges'!$B$12:$B$202,MATCH($A130,'Annex 4 LDNO charges'!$A$12:$A$202,0))))</f>
        <v>E53</v>
      </c>
      <c r="C130" s="188">
        <f>IFERROR(INDEX('Annex 1 LV, HV and UMS charges'!$C$13:$C$44,MATCH($A130,'Annex 1 LV, HV and UMS charges'!$A$13:$A$44,0)),INDEX('Annex 4 LDNO charges'!$C$12:$C$202,MATCH($A130,'Annex 4 LDNO charges'!$A$12:$A$202,0)))</f>
        <v>0</v>
      </c>
      <c r="D130" s="175"/>
      <c r="E130" s="175"/>
      <c r="F130" s="174">
        <v>0.42849303020030444</v>
      </c>
    </row>
    <row r="131" spans="1:6" ht="27.75" customHeight="1">
      <c r="A131" s="158" t="s">
        <v>563</v>
      </c>
      <c r="B131" s="43" t="str">
        <f>IFERROR(INDEX('Annex 1 LV, HV and UMS charges'!$B$13:$B$44,MATCH($A131,'Annex 1 LV, HV and UMS charges'!$A$13:$A$44,0)),IF(INDEX('Annex 4 LDNO charges'!$B$12:$B$202,MATCH($A131,'Annex 4 LDNO charges'!$A$12:$A$202,0))=0,"",INDEX('Annex 4 LDNO charges'!$B$12:$B$202,MATCH($A131,'Annex 4 LDNO charges'!$A$12:$A$202,0))))</f>
        <v>E54</v>
      </c>
      <c r="C131" s="188">
        <f>IFERROR(INDEX('Annex 1 LV, HV and UMS charges'!$C$13:$C$44,MATCH($A131,'Annex 1 LV, HV and UMS charges'!$A$13:$A$44,0)),INDEX('Annex 4 LDNO charges'!$C$12:$C$202,MATCH($A131,'Annex 4 LDNO charges'!$A$12:$A$202,0)))</f>
        <v>0</v>
      </c>
      <c r="D131" s="175"/>
      <c r="E131" s="175"/>
      <c r="F131" s="174">
        <v>0.42849303020030444</v>
      </c>
    </row>
    <row r="132" spans="1:6" ht="27.75" customHeight="1">
      <c r="A132" s="158" t="s">
        <v>564</v>
      </c>
      <c r="B132" s="43" t="str">
        <f>IFERROR(INDEX('Annex 1 LV, HV and UMS charges'!$B$13:$B$44,MATCH($A132,'Annex 1 LV, HV and UMS charges'!$A$13:$A$44,0)),IF(INDEX('Annex 4 LDNO charges'!$B$12:$B$202,MATCH($A132,'Annex 4 LDNO charges'!$A$12:$A$202,0))=0,"",INDEX('Annex 4 LDNO charges'!$B$12:$B$202,MATCH($A132,'Annex 4 LDNO charges'!$A$12:$A$202,0))))</f>
        <v>J50</v>
      </c>
      <c r="C132" s="188">
        <f>IFERROR(INDEX('Annex 1 LV, HV and UMS charges'!$C$13:$C$44,MATCH($A132,'Annex 1 LV, HV and UMS charges'!$A$13:$A$44,0)),INDEX('Annex 4 LDNO charges'!$C$12:$C$202,MATCH($A132,'Annex 4 LDNO charges'!$A$12:$A$202,0)))</f>
        <v>0</v>
      </c>
      <c r="D132" s="175"/>
      <c r="E132" s="175"/>
      <c r="F132" s="174">
        <v>0.42849303020030444</v>
      </c>
    </row>
    <row r="133" spans="1:6" ht="27.75" customHeight="1">
      <c r="A133" s="158" t="s">
        <v>565</v>
      </c>
      <c r="B133" s="43" t="str">
        <f>IFERROR(INDEX('Annex 1 LV, HV and UMS charges'!$B$13:$B$44,MATCH($A133,'Annex 1 LV, HV and UMS charges'!$A$13:$A$44,0)),IF(INDEX('Annex 4 LDNO charges'!$B$12:$B$202,MATCH($A133,'Annex 4 LDNO charges'!$A$12:$A$202,0))=0,"",INDEX('Annex 4 LDNO charges'!$B$12:$B$202,MATCH($A133,'Annex 4 LDNO charges'!$A$12:$A$202,0))))</f>
        <v>J51</v>
      </c>
      <c r="C133" s="188">
        <f>IFERROR(INDEX('Annex 1 LV, HV and UMS charges'!$C$13:$C$44,MATCH($A133,'Annex 1 LV, HV and UMS charges'!$A$13:$A$44,0)),INDEX('Annex 4 LDNO charges'!$C$12:$C$202,MATCH($A133,'Annex 4 LDNO charges'!$A$12:$A$202,0)))</f>
        <v>0</v>
      </c>
      <c r="D133" s="175"/>
      <c r="E133" s="175"/>
      <c r="F133" s="174">
        <v>0.42849303020030444</v>
      </c>
    </row>
    <row r="134" spans="1:6" ht="27.75" customHeight="1">
      <c r="A134" s="158" t="s">
        <v>566</v>
      </c>
      <c r="B134" s="43" t="str">
        <f>IFERROR(INDEX('Annex 1 LV, HV and UMS charges'!$B$13:$B$44,MATCH($A134,'Annex 1 LV, HV and UMS charges'!$A$13:$A$44,0)),IF(INDEX('Annex 4 LDNO charges'!$B$12:$B$202,MATCH($A134,'Annex 4 LDNO charges'!$A$12:$A$202,0))=0,"",INDEX('Annex 4 LDNO charges'!$B$12:$B$202,MATCH($A134,'Annex 4 LDNO charges'!$A$12:$A$202,0))))</f>
        <v>J52</v>
      </c>
      <c r="C134" s="188">
        <f>IFERROR(INDEX('Annex 1 LV, HV and UMS charges'!$C$13:$C$44,MATCH($A134,'Annex 1 LV, HV and UMS charges'!$A$13:$A$44,0)),INDEX('Annex 4 LDNO charges'!$C$12:$C$202,MATCH($A134,'Annex 4 LDNO charges'!$A$12:$A$202,0)))</f>
        <v>0</v>
      </c>
      <c r="D134" s="175"/>
      <c r="E134" s="175"/>
      <c r="F134" s="174">
        <v>0.42849303020030444</v>
      </c>
    </row>
    <row r="135" spans="1:6" ht="27.75" customHeight="1">
      <c r="A135" s="158" t="s">
        <v>567</v>
      </c>
      <c r="B135" s="43" t="str">
        <f>IFERROR(INDEX('Annex 1 LV, HV and UMS charges'!$B$13:$B$44,MATCH($A135,'Annex 1 LV, HV and UMS charges'!$A$13:$A$44,0)),IF(INDEX('Annex 4 LDNO charges'!$B$12:$B$202,MATCH($A135,'Annex 4 LDNO charges'!$A$12:$A$202,0))=0,"",INDEX('Annex 4 LDNO charges'!$B$12:$B$202,MATCH($A135,'Annex 4 LDNO charges'!$A$12:$A$202,0))))</f>
        <v>J53</v>
      </c>
      <c r="C135" s="188">
        <f>IFERROR(INDEX('Annex 1 LV, HV and UMS charges'!$C$13:$C$44,MATCH($A135,'Annex 1 LV, HV and UMS charges'!$A$13:$A$44,0)),INDEX('Annex 4 LDNO charges'!$C$12:$C$202,MATCH($A135,'Annex 4 LDNO charges'!$A$12:$A$202,0)))</f>
        <v>0</v>
      </c>
      <c r="D135" s="175"/>
      <c r="E135" s="175"/>
      <c r="F135" s="174">
        <v>0.42849303020030444</v>
      </c>
    </row>
    <row r="136" spans="1:6" ht="27.75" customHeight="1">
      <c r="A136" s="158" t="s">
        <v>568</v>
      </c>
      <c r="B136" s="43" t="str">
        <f>IFERROR(INDEX('Annex 1 LV, HV and UMS charges'!$B$13:$B$44,MATCH($A136,'Annex 1 LV, HV and UMS charges'!$A$13:$A$44,0)),IF(INDEX('Annex 4 LDNO charges'!$B$12:$B$202,MATCH($A136,'Annex 4 LDNO charges'!$A$12:$A$202,0))=0,"",INDEX('Annex 4 LDNO charges'!$B$12:$B$202,MATCH($A136,'Annex 4 LDNO charges'!$A$12:$A$202,0))))</f>
        <v>J54</v>
      </c>
      <c r="C136" s="188">
        <f>IFERROR(INDEX('Annex 1 LV, HV and UMS charges'!$C$13:$C$44,MATCH($A136,'Annex 1 LV, HV and UMS charges'!$A$13:$A$44,0)),INDEX('Annex 4 LDNO charges'!$C$12:$C$202,MATCH($A136,'Annex 4 LDNO charges'!$A$12:$A$202,0)))</f>
        <v>0</v>
      </c>
      <c r="D136" s="175"/>
      <c r="E136" s="175"/>
      <c r="F136" s="174">
        <v>0.42849303020030444</v>
      </c>
    </row>
    <row r="137" spans="1:6" ht="27.75" customHeight="1">
      <c r="A137" s="158" t="s">
        <v>569</v>
      </c>
      <c r="B137" s="43" t="str">
        <f>IFERROR(INDEX('Annex 1 LV, HV and UMS charges'!$B$13:$B$44,MATCH($A137,'Annex 1 LV, HV and UMS charges'!$A$13:$A$44,0)),IF(INDEX('Annex 4 LDNO charges'!$B$12:$B$202,MATCH($A137,'Annex 4 LDNO charges'!$A$12:$A$202,0))=0,"",INDEX('Annex 4 LDNO charges'!$B$12:$B$202,MATCH($A137,'Annex 4 LDNO charges'!$A$12:$A$202,0))))</f>
        <v>K50</v>
      </c>
      <c r="C137" s="188">
        <f>IFERROR(INDEX('Annex 1 LV, HV and UMS charges'!$C$13:$C$44,MATCH($A137,'Annex 1 LV, HV and UMS charges'!$A$13:$A$44,0)),INDEX('Annex 4 LDNO charges'!$C$12:$C$202,MATCH($A137,'Annex 4 LDNO charges'!$A$12:$A$202,0)))</f>
        <v>0</v>
      </c>
      <c r="D137" s="175"/>
      <c r="E137" s="175"/>
      <c r="F137" s="174">
        <v>0.42849303020030444</v>
      </c>
    </row>
    <row r="138" spans="1:6" ht="27.75" customHeight="1">
      <c r="A138" s="158" t="s">
        <v>570</v>
      </c>
      <c r="B138" s="43" t="str">
        <f>IFERROR(INDEX('Annex 1 LV, HV and UMS charges'!$B$13:$B$44,MATCH($A138,'Annex 1 LV, HV and UMS charges'!$A$13:$A$44,0)),IF(INDEX('Annex 4 LDNO charges'!$B$12:$B$202,MATCH($A138,'Annex 4 LDNO charges'!$A$12:$A$202,0))=0,"",INDEX('Annex 4 LDNO charges'!$B$12:$B$202,MATCH($A138,'Annex 4 LDNO charges'!$A$12:$A$202,0))))</f>
        <v>K51</v>
      </c>
      <c r="C138" s="188">
        <f>IFERROR(INDEX('Annex 1 LV, HV and UMS charges'!$C$13:$C$44,MATCH($A138,'Annex 1 LV, HV and UMS charges'!$A$13:$A$44,0)),INDEX('Annex 4 LDNO charges'!$C$12:$C$202,MATCH($A138,'Annex 4 LDNO charges'!$A$12:$A$202,0)))</f>
        <v>0</v>
      </c>
      <c r="D138" s="175"/>
      <c r="E138" s="175"/>
      <c r="F138" s="174">
        <v>0.42849303020030444</v>
      </c>
    </row>
    <row r="139" spans="1:6" ht="27.75" customHeight="1">
      <c r="A139" s="158" t="s">
        <v>571</v>
      </c>
      <c r="B139" s="43" t="str">
        <f>IFERROR(INDEX('Annex 1 LV, HV and UMS charges'!$B$13:$B$44,MATCH($A139,'Annex 1 LV, HV and UMS charges'!$A$13:$A$44,0)),IF(INDEX('Annex 4 LDNO charges'!$B$12:$B$202,MATCH($A139,'Annex 4 LDNO charges'!$A$12:$A$202,0))=0,"",INDEX('Annex 4 LDNO charges'!$B$12:$B$202,MATCH($A139,'Annex 4 LDNO charges'!$A$12:$A$202,0))))</f>
        <v>K52</v>
      </c>
      <c r="C139" s="188">
        <f>IFERROR(INDEX('Annex 1 LV, HV and UMS charges'!$C$13:$C$44,MATCH($A139,'Annex 1 LV, HV and UMS charges'!$A$13:$A$44,0)),INDEX('Annex 4 LDNO charges'!$C$12:$C$202,MATCH($A139,'Annex 4 LDNO charges'!$A$12:$A$202,0)))</f>
        <v>0</v>
      </c>
      <c r="D139" s="175"/>
      <c r="E139" s="175"/>
      <c r="F139" s="174">
        <v>0.42849303020030444</v>
      </c>
    </row>
    <row r="140" spans="1:6" ht="27.75" customHeight="1">
      <c r="A140" s="158" t="s">
        <v>572</v>
      </c>
      <c r="B140" s="43" t="str">
        <f>IFERROR(INDEX('Annex 1 LV, HV and UMS charges'!$B$13:$B$44,MATCH($A140,'Annex 1 LV, HV and UMS charges'!$A$13:$A$44,0)),IF(INDEX('Annex 4 LDNO charges'!$B$12:$B$202,MATCH($A140,'Annex 4 LDNO charges'!$A$12:$A$202,0))=0,"",INDEX('Annex 4 LDNO charges'!$B$12:$B$202,MATCH($A140,'Annex 4 LDNO charges'!$A$12:$A$202,0))))</f>
        <v>K53</v>
      </c>
      <c r="C140" s="188">
        <f>IFERROR(INDEX('Annex 1 LV, HV and UMS charges'!$C$13:$C$44,MATCH($A140,'Annex 1 LV, HV and UMS charges'!$A$13:$A$44,0)),INDEX('Annex 4 LDNO charges'!$C$12:$C$202,MATCH($A140,'Annex 4 LDNO charges'!$A$12:$A$202,0)))</f>
        <v>0</v>
      </c>
      <c r="D140" s="175"/>
      <c r="E140" s="175"/>
      <c r="F140" s="174">
        <v>0.42849303020030444</v>
      </c>
    </row>
    <row r="141" spans="1:6" ht="27.75" customHeight="1">
      <c r="A141" s="158" t="s">
        <v>573</v>
      </c>
      <c r="B141" s="43" t="str">
        <f>IFERROR(INDEX('Annex 1 LV, HV and UMS charges'!$B$13:$B$44,MATCH($A141,'Annex 1 LV, HV and UMS charges'!$A$13:$A$44,0)),IF(INDEX('Annex 4 LDNO charges'!$B$12:$B$202,MATCH($A141,'Annex 4 LDNO charges'!$A$12:$A$202,0))=0,"",INDEX('Annex 4 LDNO charges'!$B$12:$B$202,MATCH($A141,'Annex 4 LDNO charges'!$A$12:$A$202,0))))</f>
        <v>K54</v>
      </c>
      <c r="C141" s="188">
        <f>IFERROR(INDEX('Annex 1 LV, HV and UMS charges'!$C$13:$C$44,MATCH($A141,'Annex 1 LV, HV and UMS charges'!$A$13:$A$44,0)),INDEX('Annex 4 LDNO charges'!$C$12:$C$202,MATCH($A141,'Annex 4 LDNO charges'!$A$12:$A$202,0)))</f>
        <v>0</v>
      </c>
      <c r="D141" s="175"/>
      <c r="E141" s="175"/>
      <c r="F141" s="174">
        <v>0.42849303020030444</v>
      </c>
    </row>
    <row r="142" spans="1:6" ht="27.75" customHeight="1">
      <c r="A142" s="158" t="s">
        <v>530</v>
      </c>
      <c r="B142" s="43" t="str">
        <f>IFERROR(INDEX('Annex 1 LV, HV and UMS charges'!$B$13:$B$44,MATCH($A142,'Annex 1 LV, HV and UMS charges'!$A$13:$A$44,0)),IF(INDEX('Annex 4 LDNO charges'!$B$12:$B$202,MATCH($A142,'Annex 4 LDNO charges'!$A$12:$A$202,0))=0,"",INDEX('Annex 4 LDNO charges'!$B$12:$B$202,MATCH($A142,'Annex 4 LDNO charges'!$A$12:$A$202,0))))</f>
        <v>A60</v>
      </c>
      <c r="C142" s="188" t="str">
        <f>IFERROR(INDEX('Annex 1 LV, HV and UMS charges'!$C$13:$C$44,MATCH($A142,'Annex 1 LV, HV and UMS charges'!$A$13:$A$44,0)),INDEX('Annex 4 LDNO charges'!$C$12:$C$202,MATCH($A142,'Annex 4 LDNO charges'!$A$12:$A$202,0)))</f>
        <v>0, 1, 2</v>
      </c>
      <c r="D142" s="174">
        <v>0.18474516480047817</v>
      </c>
      <c r="E142" s="174"/>
      <c r="F142" s="174">
        <v>0.42849303020030444</v>
      </c>
    </row>
    <row r="143" spans="1:6" ht="27.75" customHeight="1">
      <c r="A143" s="158" t="s">
        <v>532</v>
      </c>
      <c r="B143" s="43" t="str">
        <f>IFERROR(INDEX('Annex 1 LV, HV and UMS charges'!$B$13:$B$44,MATCH($A143,'Annex 1 LV, HV and UMS charges'!$A$13:$A$44,0)),IF(INDEX('Annex 4 LDNO charges'!$B$12:$B$202,MATCH($A143,'Annex 4 LDNO charges'!$A$12:$A$202,0))=0,"",INDEX('Annex 4 LDNO charges'!$B$12:$B$202,MATCH($A143,'Annex 4 LDNO charges'!$A$12:$A$202,0))))</f>
        <v>C60</v>
      </c>
      <c r="C143" s="188" t="str">
        <f>IFERROR(INDEX('Annex 1 LV, HV and UMS charges'!$C$13:$C$44,MATCH($A143,'Annex 1 LV, HV and UMS charges'!$A$13:$A$44,0)),INDEX('Annex 4 LDNO charges'!$C$12:$C$202,MATCH($A143,'Annex 4 LDNO charges'!$A$12:$A$202,0)))</f>
        <v>0, 3, 4, 5-8</v>
      </c>
      <c r="D143" s="175"/>
      <c r="E143" s="175"/>
      <c r="F143" s="174">
        <v>0.42849303020030444</v>
      </c>
    </row>
    <row r="144" spans="1:6" ht="27.75" customHeight="1">
      <c r="A144" s="158" t="s">
        <v>533</v>
      </c>
      <c r="B144" s="43" t="str">
        <f>IFERROR(INDEX('Annex 1 LV, HV and UMS charges'!$B$13:$B$44,MATCH($A144,'Annex 1 LV, HV and UMS charges'!$A$13:$A$44,0)),IF(INDEX('Annex 4 LDNO charges'!$B$12:$B$202,MATCH($A144,'Annex 4 LDNO charges'!$A$12:$A$202,0))=0,"",INDEX('Annex 4 LDNO charges'!$B$12:$B$202,MATCH($A144,'Annex 4 LDNO charges'!$A$12:$A$202,0))))</f>
        <v>C61</v>
      </c>
      <c r="C144" s="188" t="str">
        <f>IFERROR(INDEX('Annex 1 LV, HV and UMS charges'!$C$13:$C$44,MATCH($A144,'Annex 1 LV, HV and UMS charges'!$A$13:$A$44,0)),INDEX('Annex 4 LDNO charges'!$C$12:$C$202,MATCH($A144,'Annex 4 LDNO charges'!$A$12:$A$202,0)))</f>
        <v>0, 3, 4, 5-8</v>
      </c>
      <c r="D144" s="175"/>
      <c r="E144" s="175"/>
      <c r="F144" s="174">
        <v>0.42849303020030444</v>
      </c>
    </row>
    <row r="145" spans="1:6" ht="27.75" customHeight="1">
      <c r="A145" s="158" t="s">
        <v>534</v>
      </c>
      <c r="B145" s="43" t="str">
        <f>IFERROR(INDEX('Annex 1 LV, HV and UMS charges'!$B$13:$B$44,MATCH($A145,'Annex 1 LV, HV and UMS charges'!$A$13:$A$44,0)),IF(INDEX('Annex 4 LDNO charges'!$B$12:$B$202,MATCH($A145,'Annex 4 LDNO charges'!$A$12:$A$202,0))=0,"",INDEX('Annex 4 LDNO charges'!$B$12:$B$202,MATCH($A145,'Annex 4 LDNO charges'!$A$12:$A$202,0))))</f>
        <v>C62</v>
      </c>
      <c r="C145" s="188" t="str">
        <f>IFERROR(INDEX('Annex 1 LV, HV and UMS charges'!$C$13:$C$44,MATCH($A145,'Annex 1 LV, HV and UMS charges'!$A$13:$A$44,0)),INDEX('Annex 4 LDNO charges'!$C$12:$C$202,MATCH($A145,'Annex 4 LDNO charges'!$A$12:$A$202,0)))</f>
        <v>0, 3, 4, 5-8</v>
      </c>
      <c r="D145" s="175"/>
      <c r="E145" s="175"/>
      <c r="F145" s="174">
        <v>0.42849303020030444</v>
      </c>
    </row>
    <row r="146" spans="1:6" ht="27.75" customHeight="1">
      <c r="A146" s="158" t="s">
        <v>535</v>
      </c>
      <c r="B146" s="43" t="str">
        <f>IFERROR(INDEX('Annex 1 LV, HV and UMS charges'!$B$13:$B$44,MATCH($A146,'Annex 1 LV, HV and UMS charges'!$A$13:$A$44,0)),IF(INDEX('Annex 4 LDNO charges'!$B$12:$B$202,MATCH($A146,'Annex 4 LDNO charges'!$A$12:$A$202,0))=0,"",INDEX('Annex 4 LDNO charges'!$B$12:$B$202,MATCH($A146,'Annex 4 LDNO charges'!$A$12:$A$202,0))))</f>
        <v>C63</v>
      </c>
      <c r="C146" s="188" t="str">
        <f>IFERROR(INDEX('Annex 1 LV, HV and UMS charges'!$C$13:$C$44,MATCH($A146,'Annex 1 LV, HV and UMS charges'!$A$13:$A$44,0)),INDEX('Annex 4 LDNO charges'!$C$12:$C$202,MATCH($A146,'Annex 4 LDNO charges'!$A$12:$A$202,0)))</f>
        <v>0, 3, 4, 5-8</v>
      </c>
      <c r="D146" s="175"/>
      <c r="E146" s="175"/>
      <c r="F146" s="174">
        <v>0.42849303020030444</v>
      </c>
    </row>
    <row r="147" spans="1:6" ht="27.75" customHeight="1">
      <c r="A147" s="158" t="s">
        <v>536</v>
      </c>
      <c r="B147" s="43" t="str">
        <f>IFERROR(INDEX('Annex 1 LV, HV and UMS charges'!$B$13:$B$44,MATCH($A147,'Annex 1 LV, HV and UMS charges'!$A$13:$A$44,0)),IF(INDEX('Annex 4 LDNO charges'!$B$12:$B$202,MATCH($A147,'Annex 4 LDNO charges'!$A$12:$A$202,0))=0,"",INDEX('Annex 4 LDNO charges'!$B$12:$B$202,MATCH($A147,'Annex 4 LDNO charges'!$A$12:$A$202,0))))</f>
        <v>C64</v>
      </c>
      <c r="C147" s="188" t="str">
        <f>IFERROR(INDEX('Annex 1 LV, HV and UMS charges'!$C$13:$C$44,MATCH($A147,'Annex 1 LV, HV and UMS charges'!$A$13:$A$44,0)),INDEX('Annex 4 LDNO charges'!$C$12:$C$202,MATCH($A147,'Annex 4 LDNO charges'!$A$12:$A$202,0)))</f>
        <v>0, 3, 4, 5-8</v>
      </c>
      <c r="D147" s="175"/>
      <c r="E147" s="175"/>
      <c r="F147" s="174">
        <v>0.42849303020030444</v>
      </c>
    </row>
    <row r="148" spans="1:6" ht="27.75" customHeight="1">
      <c r="A148" s="158" t="s">
        <v>537</v>
      </c>
      <c r="B148" s="43" t="str">
        <f>IFERROR(INDEX('Annex 1 LV, HV and UMS charges'!$B$13:$B$44,MATCH($A148,'Annex 1 LV, HV and UMS charges'!$A$13:$A$44,0)),IF(INDEX('Annex 4 LDNO charges'!$B$12:$B$202,MATCH($A148,'Annex 4 LDNO charges'!$A$12:$A$202,0))=0,"",INDEX('Annex 4 LDNO charges'!$B$12:$B$202,MATCH($A148,'Annex 4 LDNO charges'!$A$12:$A$202,0))))</f>
        <v>E60</v>
      </c>
      <c r="C148" s="188">
        <f>IFERROR(INDEX('Annex 1 LV, HV and UMS charges'!$C$13:$C$44,MATCH($A148,'Annex 1 LV, HV and UMS charges'!$A$13:$A$44,0)),INDEX('Annex 4 LDNO charges'!$C$12:$C$202,MATCH($A148,'Annex 4 LDNO charges'!$A$12:$A$202,0)))</f>
        <v>0</v>
      </c>
      <c r="D148" s="175"/>
      <c r="E148" s="175"/>
      <c r="F148" s="174">
        <v>0.42849303020030444</v>
      </c>
    </row>
    <row r="149" spans="1:6" ht="27.75" customHeight="1">
      <c r="A149" s="158" t="s">
        <v>538</v>
      </c>
      <c r="B149" s="43" t="str">
        <f>IFERROR(INDEX('Annex 1 LV, HV and UMS charges'!$B$13:$B$44,MATCH($A149,'Annex 1 LV, HV and UMS charges'!$A$13:$A$44,0)),IF(INDEX('Annex 4 LDNO charges'!$B$12:$B$202,MATCH($A149,'Annex 4 LDNO charges'!$A$12:$A$202,0))=0,"",INDEX('Annex 4 LDNO charges'!$B$12:$B$202,MATCH($A149,'Annex 4 LDNO charges'!$A$12:$A$202,0))))</f>
        <v>E61</v>
      </c>
      <c r="C149" s="188">
        <f>IFERROR(INDEX('Annex 1 LV, HV and UMS charges'!$C$13:$C$44,MATCH($A149,'Annex 1 LV, HV and UMS charges'!$A$13:$A$44,0)),INDEX('Annex 4 LDNO charges'!$C$12:$C$202,MATCH($A149,'Annex 4 LDNO charges'!$A$12:$A$202,0)))</f>
        <v>0</v>
      </c>
      <c r="D149" s="175"/>
      <c r="E149" s="175"/>
      <c r="F149" s="174">
        <v>0.42849303020030444</v>
      </c>
    </row>
    <row r="150" spans="1:6" ht="27.75" customHeight="1">
      <c r="A150" s="158" t="s">
        <v>539</v>
      </c>
      <c r="B150" s="43" t="str">
        <f>IFERROR(INDEX('Annex 1 LV, HV and UMS charges'!$B$13:$B$44,MATCH($A150,'Annex 1 LV, HV and UMS charges'!$A$13:$A$44,0)),IF(INDEX('Annex 4 LDNO charges'!$B$12:$B$202,MATCH($A150,'Annex 4 LDNO charges'!$A$12:$A$202,0))=0,"",INDEX('Annex 4 LDNO charges'!$B$12:$B$202,MATCH($A150,'Annex 4 LDNO charges'!$A$12:$A$202,0))))</f>
        <v>E62</v>
      </c>
      <c r="C150" s="188">
        <f>IFERROR(INDEX('Annex 1 LV, HV and UMS charges'!$C$13:$C$44,MATCH($A150,'Annex 1 LV, HV and UMS charges'!$A$13:$A$44,0)),INDEX('Annex 4 LDNO charges'!$C$12:$C$202,MATCH($A150,'Annex 4 LDNO charges'!$A$12:$A$202,0)))</f>
        <v>0</v>
      </c>
      <c r="D150" s="175"/>
      <c r="E150" s="175"/>
      <c r="F150" s="174">
        <v>0.42849303020030444</v>
      </c>
    </row>
    <row r="151" spans="1:6" ht="27.75" customHeight="1">
      <c r="A151" s="158" t="s">
        <v>540</v>
      </c>
      <c r="B151" s="43" t="str">
        <f>IFERROR(INDEX('Annex 1 LV, HV and UMS charges'!$B$13:$B$44,MATCH($A151,'Annex 1 LV, HV and UMS charges'!$A$13:$A$44,0)),IF(INDEX('Annex 4 LDNO charges'!$B$12:$B$202,MATCH($A151,'Annex 4 LDNO charges'!$A$12:$A$202,0))=0,"",INDEX('Annex 4 LDNO charges'!$B$12:$B$202,MATCH($A151,'Annex 4 LDNO charges'!$A$12:$A$202,0))))</f>
        <v>E63</v>
      </c>
      <c r="C151" s="188">
        <f>IFERROR(INDEX('Annex 1 LV, HV and UMS charges'!$C$13:$C$44,MATCH($A151,'Annex 1 LV, HV and UMS charges'!$A$13:$A$44,0)),INDEX('Annex 4 LDNO charges'!$C$12:$C$202,MATCH($A151,'Annex 4 LDNO charges'!$A$12:$A$202,0)))</f>
        <v>0</v>
      </c>
      <c r="D151" s="175"/>
      <c r="E151" s="175"/>
      <c r="F151" s="174">
        <v>0.42849303020030444</v>
      </c>
    </row>
    <row r="152" spans="1:6" ht="27.75" customHeight="1">
      <c r="A152" s="158" t="s">
        <v>541</v>
      </c>
      <c r="B152" s="43" t="str">
        <f>IFERROR(INDEX('Annex 1 LV, HV and UMS charges'!$B$13:$B$44,MATCH($A152,'Annex 1 LV, HV and UMS charges'!$A$13:$A$44,0)),IF(INDEX('Annex 4 LDNO charges'!$B$12:$B$202,MATCH($A152,'Annex 4 LDNO charges'!$A$12:$A$202,0))=0,"",INDEX('Annex 4 LDNO charges'!$B$12:$B$202,MATCH($A152,'Annex 4 LDNO charges'!$A$12:$A$202,0))))</f>
        <v>E64</v>
      </c>
      <c r="C152" s="188">
        <f>IFERROR(INDEX('Annex 1 LV, HV and UMS charges'!$C$13:$C$44,MATCH($A152,'Annex 1 LV, HV and UMS charges'!$A$13:$A$44,0)),INDEX('Annex 4 LDNO charges'!$C$12:$C$202,MATCH($A152,'Annex 4 LDNO charges'!$A$12:$A$202,0)))</f>
        <v>0</v>
      </c>
      <c r="D152" s="175"/>
      <c r="E152" s="175"/>
      <c r="F152" s="174">
        <v>0.42849303020030444</v>
      </c>
    </row>
    <row r="153" spans="1:6" ht="27.75" customHeight="1">
      <c r="A153" s="158" t="s">
        <v>542</v>
      </c>
      <c r="B153" s="43" t="str">
        <f>IFERROR(INDEX('Annex 1 LV, HV and UMS charges'!$B$13:$B$44,MATCH($A153,'Annex 1 LV, HV and UMS charges'!$A$13:$A$44,0)),IF(INDEX('Annex 4 LDNO charges'!$B$12:$B$202,MATCH($A153,'Annex 4 LDNO charges'!$A$12:$A$202,0))=0,"",INDEX('Annex 4 LDNO charges'!$B$12:$B$202,MATCH($A153,'Annex 4 LDNO charges'!$A$12:$A$202,0))))</f>
        <v>J60</v>
      </c>
      <c r="C153" s="188">
        <f>IFERROR(INDEX('Annex 1 LV, HV and UMS charges'!$C$13:$C$44,MATCH($A153,'Annex 1 LV, HV and UMS charges'!$A$13:$A$44,0)),INDEX('Annex 4 LDNO charges'!$C$12:$C$202,MATCH($A153,'Annex 4 LDNO charges'!$A$12:$A$202,0)))</f>
        <v>0</v>
      </c>
      <c r="D153" s="175"/>
      <c r="E153" s="175"/>
      <c r="F153" s="174">
        <v>0.42849303020030444</v>
      </c>
    </row>
    <row r="154" spans="1:6" ht="27.75" customHeight="1">
      <c r="A154" s="158" t="s">
        <v>543</v>
      </c>
      <c r="B154" s="43" t="str">
        <f>IFERROR(INDEX('Annex 1 LV, HV and UMS charges'!$B$13:$B$44,MATCH($A154,'Annex 1 LV, HV and UMS charges'!$A$13:$A$44,0)),IF(INDEX('Annex 4 LDNO charges'!$B$12:$B$202,MATCH($A154,'Annex 4 LDNO charges'!$A$12:$A$202,0))=0,"",INDEX('Annex 4 LDNO charges'!$B$12:$B$202,MATCH($A154,'Annex 4 LDNO charges'!$A$12:$A$202,0))))</f>
        <v>J61</v>
      </c>
      <c r="C154" s="188">
        <f>IFERROR(INDEX('Annex 1 LV, HV and UMS charges'!$C$13:$C$44,MATCH($A154,'Annex 1 LV, HV and UMS charges'!$A$13:$A$44,0)),INDEX('Annex 4 LDNO charges'!$C$12:$C$202,MATCH($A154,'Annex 4 LDNO charges'!$A$12:$A$202,0)))</f>
        <v>0</v>
      </c>
      <c r="D154" s="175"/>
      <c r="E154" s="175"/>
      <c r="F154" s="174">
        <v>0.42849303020030444</v>
      </c>
    </row>
    <row r="155" spans="1:6" ht="27.75" customHeight="1">
      <c r="A155" s="158" t="s">
        <v>544</v>
      </c>
      <c r="B155" s="43" t="str">
        <f>IFERROR(INDEX('Annex 1 LV, HV and UMS charges'!$B$13:$B$44,MATCH($A155,'Annex 1 LV, HV and UMS charges'!$A$13:$A$44,0)),IF(INDEX('Annex 4 LDNO charges'!$B$12:$B$202,MATCH($A155,'Annex 4 LDNO charges'!$A$12:$A$202,0))=0,"",INDEX('Annex 4 LDNO charges'!$B$12:$B$202,MATCH($A155,'Annex 4 LDNO charges'!$A$12:$A$202,0))))</f>
        <v>J62</v>
      </c>
      <c r="C155" s="188">
        <f>IFERROR(INDEX('Annex 1 LV, HV and UMS charges'!$C$13:$C$44,MATCH($A155,'Annex 1 LV, HV and UMS charges'!$A$13:$A$44,0)),INDEX('Annex 4 LDNO charges'!$C$12:$C$202,MATCH($A155,'Annex 4 LDNO charges'!$A$12:$A$202,0)))</f>
        <v>0</v>
      </c>
      <c r="D155" s="175"/>
      <c r="E155" s="175"/>
      <c r="F155" s="174">
        <v>0.42849303020030444</v>
      </c>
    </row>
    <row r="156" spans="1:6" ht="27.75" customHeight="1">
      <c r="A156" s="158" t="s">
        <v>545</v>
      </c>
      <c r="B156" s="43" t="str">
        <f>IFERROR(INDEX('Annex 1 LV, HV and UMS charges'!$B$13:$B$44,MATCH($A156,'Annex 1 LV, HV and UMS charges'!$A$13:$A$44,0)),IF(INDEX('Annex 4 LDNO charges'!$B$12:$B$202,MATCH($A156,'Annex 4 LDNO charges'!$A$12:$A$202,0))=0,"",INDEX('Annex 4 LDNO charges'!$B$12:$B$202,MATCH($A156,'Annex 4 LDNO charges'!$A$12:$A$202,0))))</f>
        <v>J63</v>
      </c>
      <c r="C156" s="188">
        <f>IFERROR(INDEX('Annex 1 LV, HV and UMS charges'!$C$13:$C$44,MATCH($A156,'Annex 1 LV, HV and UMS charges'!$A$13:$A$44,0)),INDEX('Annex 4 LDNO charges'!$C$12:$C$202,MATCH($A156,'Annex 4 LDNO charges'!$A$12:$A$202,0)))</f>
        <v>0</v>
      </c>
      <c r="D156" s="175"/>
      <c r="E156" s="175"/>
      <c r="F156" s="174">
        <v>0.42849303020030444</v>
      </c>
    </row>
    <row r="157" spans="1:6" ht="27.75" customHeight="1">
      <c r="A157" s="158" t="s">
        <v>546</v>
      </c>
      <c r="B157" s="43" t="str">
        <f>IFERROR(INDEX('Annex 1 LV, HV and UMS charges'!$B$13:$B$44,MATCH($A157,'Annex 1 LV, HV and UMS charges'!$A$13:$A$44,0)),IF(INDEX('Annex 4 LDNO charges'!$B$12:$B$202,MATCH($A157,'Annex 4 LDNO charges'!$A$12:$A$202,0))=0,"",INDEX('Annex 4 LDNO charges'!$B$12:$B$202,MATCH($A157,'Annex 4 LDNO charges'!$A$12:$A$202,0))))</f>
        <v>J64</v>
      </c>
      <c r="C157" s="188">
        <f>IFERROR(INDEX('Annex 1 LV, HV and UMS charges'!$C$13:$C$44,MATCH($A157,'Annex 1 LV, HV and UMS charges'!$A$13:$A$44,0)),INDEX('Annex 4 LDNO charges'!$C$12:$C$202,MATCH($A157,'Annex 4 LDNO charges'!$A$12:$A$202,0)))</f>
        <v>0</v>
      </c>
      <c r="D157" s="175"/>
      <c r="E157" s="175"/>
      <c r="F157" s="174">
        <v>0.42849303020030444</v>
      </c>
    </row>
    <row r="158" spans="1:6" ht="27.75" customHeight="1">
      <c r="A158" s="158" t="s">
        <v>547</v>
      </c>
      <c r="B158" s="43" t="str">
        <f>IFERROR(INDEX('Annex 1 LV, HV and UMS charges'!$B$13:$B$44,MATCH($A158,'Annex 1 LV, HV and UMS charges'!$A$13:$A$44,0)),IF(INDEX('Annex 4 LDNO charges'!$B$12:$B$202,MATCH($A158,'Annex 4 LDNO charges'!$A$12:$A$202,0))=0,"",INDEX('Annex 4 LDNO charges'!$B$12:$B$202,MATCH($A158,'Annex 4 LDNO charges'!$A$12:$A$202,0))))</f>
        <v>K60</v>
      </c>
      <c r="C158" s="188">
        <f>IFERROR(INDEX('Annex 1 LV, HV and UMS charges'!$C$13:$C$44,MATCH($A158,'Annex 1 LV, HV and UMS charges'!$A$13:$A$44,0)),INDEX('Annex 4 LDNO charges'!$C$12:$C$202,MATCH($A158,'Annex 4 LDNO charges'!$A$12:$A$202,0)))</f>
        <v>0</v>
      </c>
      <c r="D158" s="175"/>
      <c r="E158" s="175"/>
      <c r="F158" s="174">
        <v>0.42849303020030444</v>
      </c>
    </row>
    <row r="159" spans="1:6" ht="27.75" customHeight="1">
      <c r="A159" s="158" t="s">
        <v>548</v>
      </c>
      <c r="B159" s="43" t="str">
        <f>IFERROR(INDEX('Annex 1 LV, HV and UMS charges'!$B$13:$B$44,MATCH($A159,'Annex 1 LV, HV and UMS charges'!$A$13:$A$44,0)),IF(INDEX('Annex 4 LDNO charges'!$B$12:$B$202,MATCH($A159,'Annex 4 LDNO charges'!$A$12:$A$202,0))=0,"",INDEX('Annex 4 LDNO charges'!$B$12:$B$202,MATCH($A159,'Annex 4 LDNO charges'!$A$12:$A$202,0))))</f>
        <v>K61</v>
      </c>
      <c r="C159" s="188">
        <f>IFERROR(INDEX('Annex 1 LV, HV and UMS charges'!$C$13:$C$44,MATCH($A159,'Annex 1 LV, HV and UMS charges'!$A$13:$A$44,0)),INDEX('Annex 4 LDNO charges'!$C$12:$C$202,MATCH($A159,'Annex 4 LDNO charges'!$A$12:$A$202,0)))</f>
        <v>0</v>
      </c>
      <c r="D159" s="175"/>
      <c r="E159" s="175"/>
      <c r="F159" s="174">
        <v>0.42849303020030444</v>
      </c>
    </row>
    <row r="160" spans="1:6" ht="27.75" customHeight="1">
      <c r="A160" s="158" t="s">
        <v>549</v>
      </c>
      <c r="B160" s="43" t="str">
        <f>IFERROR(INDEX('Annex 1 LV, HV and UMS charges'!$B$13:$B$44,MATCH($A160,'Annex 1 LV, HV and UMS charges'!$A$13:$A$44,0)),IF(INDEX('Annex 4 LDNO charges'!$B$12:$B$202,MATCH($A160,'Annex 4 LDNO charges'!$A$12:$A$202,0))=0,"",INDEX('Annex 4 LDNO charges'!$B$12:$B$202,MATCH($A160,'Annex 4 LDNO charges'!$A$12:$A$202,0))))</f>
        <v>K62</v>
      </c>
      <c r="C160" s="188">
        <f>IFERROR(INDEX('Annex 1 LV, HV and UMS charges'!$C$13:$C$44,MATCH($A160,'Annex 1 LV, HV and UMS charges'!$A$13:$A$44,0)),INDEX('Annex 4 LDNO charges'!$C$12:$C$202,MATCH($A160,'Annex 4 LDNO charges'!$A$12:$A$202,0)))</f>
        <v>0</v>
      </c>
      <c r="D160" s="175"/>
      <c r="E160" s="175"/>
      <c r="F160" s="174">
        <v>0.42849303020030444</v>
      </c>
    </row>
    <row r="161" spans="1:6" ht="27.75" customHeight="1">
      <c r="A161" s="158" t="s">
        <v>550</v>
      </c>
      <c r="B161" s="43" t="str">
        <f>IFERROR(INDEX('Annex 1 LV, HV and UMS charges'!$B$13:$B$44,MATCH($A161,'Annex 1 LV, HV and UMS charges'!$A$13:$A$44,0)),IF(INDEX('Annex 4 LDNO charges'!$B$12:$B$202,MATCH($A161,'Annex 4 LDNO charges'!$A$12:$A$202,0))=0,"",INDEX('Annex 4 LDNO charges'!$B$12:$B$202,MATCH($A161,'Annex 4 LDNO charges'!$A$12:$A$202,0))))</f>
        <v>K63</v>
      </c>
      <c r="C161" s="188">
        <f>IFERROR(INDEX('Annex 1 LV, HV and UMS charges'!$C$13:$C$44,MATCH($A161,'Annex 1 LV, HV and UMS charges'!$A$13:$A$44,0)),INDEX('Annex 4 LDNO charges'!$C$12:$C$202,MATCH($A161,'Annex 4 LDNO charges'!$A$12:$A$202,0)))</f>
        <v>0</v>
      </c>
      <c r="D161" s="175"/>
      <c r="E161" s="175"/>
      <c r="F161" s="174">
        <v>0.42849303020030444</v>
      </c>
    </row>
    <row r="162" spans="1:6" ht="27.75" customHeight="1">
      <c r="A162" s="158" t="s">
        <v>551</v>
      </c>
      <c r="B162" s="43" t="str">
        <f>IFERROR(INDEX('Annex 1 LV, HV and UMS charges'!$B$13:$B$44,MATCH($A162,'Annex 1 LV, HV and UMS charges'!$A$13:$A$44,0)),IF(INDEX('Annex 4 LDNO charges'!$B$12:$B$202,MATCH($A162,'Annex 4 LDNO charges'!$A$12:$A$202,0))=0,"",INDEX('Annex 4 LDNO charges'!$B$12:$B$202,MATCH($A162,'Annex 4 LDNO charges'!$A$12:$A$202,0))))</f>
        <v>K64</v>
      </c>
      <c r="C162" s="188">
        <f>IFERROR(INDEX('Annex 1 LV, HV and UMS charges'!$C$13:$C$44,MATCH($A162,'Annex 1 LV, HV and UMS charges'!$A$13:$A$44,0)),INDEX('Annex 4 LDNO charges'!$C$12:$C$202,MATCH($A162,'Annex 4 LDNO charges'!$A$12:$A$202,0)))</f>
        <v>0</v>
      </c>
      <c r="D162" s="175"/>
      <c r="E162" s="175"/>
      <c r="F162" s="174">
        <v>0.42849303020030444</v>
      </c>
    </row>
    <row r="163" spans="1:6" ht="27.75" customHeight="1">
      <c r="A163" s="2" t="s">
        <v>466</v>
      </c>
      <c r="C163" s="3"/>
    </row>
    <row r="164" spans="1:6" ht="27.75" customHeight="1">
      <c r="A164" s="2" t="s">
        <v>467</v>
      </c>
      <c r="C164" s="3"/>
    </row>
    <row r="165" spans="1:6" ht="27.75" customHeight="1">
      <c r="A165" s="2" t="s">
        <v>468</v>
      </c>
      <c r="C165" s="3"/>
    </row>
  </sheetData>
  <mergeCells count="2">
    <mergeCell ref="A2:F2"/>
    <mergeCell ref="B1:C1"/>
  </mergeCells>
  <hyperlinks>
    <hyperlink ref="A1" location="Overview!A1" display="Back to Overview" xr:uid="{00000000-0004-0000-0900-000000000000}"/>
  </hyperlinks>
  <pageMargins left="0.39370078740157483" right="0.39370078740157483" top="0.78740157480314965" bottom="0.59055118110236227" header="0.39370078740157483" footer="0.39370078740157483"/>
  <pageSetup paperSize="9" scale="77" fitToHeight="0" orientation="portrait" r:id="rId1"/>
  <headerFooter differentFirst="1" scaleWithDoc="0">
    <oddFooter>&amp;C&amp;P of &amp;N</oddFooter>
    <firstHeader>&amp;L
Annex 7 - Schedule of Charges to recover Excess Supplier of Last Resort pass-through costs</firstHeader>
    <firstFooter>&amp;C&amp;P of &amp;N</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04"/>
  <sheetViews>
    <sheetView zoomScale="85" zoomScaleNormal="85" zoomScaleSheetLayoutView="100" workbookViewId="0"/>
  </sheetViews>
  <sheetFormatPr defaultRowHeight="27.75" customHeight="1"/>
  <cols>
    <col min="1" max="1" width="17.7109375" style="2" customWidth="1"/>
    <col min="2" max="2" width="48.5703125" style="2" customWidth="1"/>
    <col min="3" max="4" width="23.7109375" style="3" customWidth="1"/>
    <col min="5" max="5" width="15.5703125" style="2" customWidth="1"/>
    <col min="6" max="16384" width="9.140625" style="2"/>
  </cols>
  <sheetData>
    <row r="1" spans="1:7" ht="27.75" customHeight="1">
      <c r="A1" s="14" t="s">
        <v>19</v>
      </c>
      <c r="B1" s="3"/>
      <c r="C1" s="2"/>
      <c r="E1" s="10"/>
      <c r="F1" s="4"/>
      <c r="G1" s="4"/>
    </row>
    <row r="2" spans="1:7" s="11" customFormat="1" ht="22.5" customHeight="1">
      <c r="A2" s="242" t="str">
        <f>Overview!B4&amp; " - Effective from "&amp;Overview!D4&amp;" - "&amp;Overview!E4&amp;" Nodal/Zonal charges"</f>
        <v>London Power Networks - Effective from 1 April 2024 - Final Nodal/Zonal charges</v>
      </c>
      <c r="B2" s="243"/>
      <c r="C2" s="243"/>
      <c r="D2" s="244"/>
    </row>
    <row r="3" spans="1:7" ht="60.75" customHeight="1">
      <c r="A3" s="21" t="s">
        <v>51</v>
      </c>
      <c r="B3" s="21" t="s">
        <v>1</v>
      </c>
      <c r="C3" s="21" t="s">
        <v>33</v>
      </c>
      <c r="D3" s="21" t="s">
        <v>34</v>
      </c>
    </row>
    <row r="4" spans="1:7" ht="18.75" customHeight="1">
      <c r="A4" s="7" t="s">
        <v>1296</v>
      </c>
      <c r="B4" s="8" t="s">
        <v>1297</v>
      </c>
      <c r="C4" s="198">
        <v>0</v>
      </c>
      <c r="D4" s="198">
        <v>-1.7160078952542297E-2</v>
      </c>
    </row>
    <row r="5" spans="1:7" ht="18.75" customHeight="1">
      <c r="A5" s="7" t="s">
        <v>1298</v>
      </c>
      <c r="B5" s="8" t="s">
        <v>1297</v>
      </c>
      <c r="C5" s="198">
        <v>0</v>
      </c>
      <c r="D5" s="198">
        <v>2.5871899264847745E-3</v>
      </c>
    </row>
    <row r="6" spans="1:7" ht="18.75" customHeight="1">
      <c r="A6" s="7" t="s">
        <v>971</v>
      </c>
      <c r="B6" s="8" t="s">
        <v>972</v>
      </c>
      <c r="C6" s="198">
        <v>5.4294786610720438</v>
      </c>
      <c r="D6" s="198">
        <v>6.2099332295806114E-3</v>
      </c>
    </row>
    <row r="7" spans="1:7" ht="18.75" customHeight="1">
      <c r="A7" s="7" t="s">
        <v>1299</v>
      </c>
      <c r="B7" s="8" t="s">
        <v>1300</v>
      </c>
      <c r="C7" s="198">
        <v>0.76903213598251152</v>
      </c>
      <c r="D7" s="198">
        <v>-2.2502373064576042E-4</v>
      </c>
    </row>
    <row r="8" spans="1:7" ht="18.75" customHeight="1">
      <c r="A8" s="7" t="s">
        <v>973</v>
      </c>
      <c r="B8" s="8" t="s">
        <v>972</v>
      </c>
      <c r="C8" s="198">
        <v>2.366231622387077</v>
      </c>
      <c r="D8" s="198">
        <v>6.3684455836067954E-4</v>
      </c>
    </row>
    <row r="9" spans="1:7" ht="18.75" customHeight="1">
      <c r="A9" s="7" t="s">
        <v>1301</v>
      </c>
      <c r="B9" s="8" t="s">
        <v>1302</v>
      </c>
      <c r="C9" s="198">
        <v>0</v>
      </c>
      <c r="D9" s="198">
        <v>0</v>
      </c>
    </row>
    <row r="10" spans="1:7" ht="18.75" customHeight="1">
      <c r="A10" s="7" t="s">
        <v>1303</v>
      </c>
      <c r="B10" s="8" t="s">
        <v>1304</v>
      </c>
      <c r="C10" s="198">
        <v>0</v>
      </c>
      <c r="D10" s="198">
        <v>5.5625751321623116E-3</v>
      </c>
    </row>
    <row r="11" spans="1:7" ht="18.75" customHeight="1">
      <c r="A11" s="7" t="s">
        <v>1305</v>
      </c>
      <c r="B11" s="8" t="s">
        <v>1304</v>
      </c>
      <c r="C11" s="198">
        <v>0</v>
      </c>
      <c r="D11" s="198">
        <v>-0.56604689118145468</v>
      </c>
    </row>
    <row r="12" spans="1:7" ht="18.75" customHeight="1">
      <c r="A12" s="7" t="s">
        <v>974</v>
      </c>
      <c r="B12" s="8" t="s">
        <v>975</v>
      </c>
      <c r="C12" s="198">
        <v>3.4059865924651289</v>
      </c>
      <c r="D12" s="198">
        <v>12.805400203680129</v>
      </c>
    </row>
    <row r="13" spans="1:7" ht="18.75" customHeight="1">
      <c r="A13" s="7" t="s">
        <v>976</v>
      </c>
      <c r="B13" s="8" t="s">
        <v>975</v>
      </c>
      <c r="C13" s="198">
        <v>1.4663368409821678</v>
      </c>
      <c r="D13" s="198">
        <v>4.8938626936309122</v>
      </c>
    </row>
    <row r="14" spans="1:7" ht="18.75" customHeight="1">
      <c r="A14" s="7" t="s">
        <v>977</v>
      </c>
      <c r="B14" s="8" t="s">
        <v>978</v>
      </c>
      <c r="C14" s="198">
        <v>0</v>
      </c>
      <c r="D14" s="198">
        <v>4.7705950054265332E-3</v>
      </c>
    </row>
    <row r="15" spans="1:7" ht="18.75" customHeight="1">
      <c r="A15" s="7" t="s">
        <v>979</v>
      </c>
      <c r="B15" s="8" t="s">
        <v>978</v>
      </c>
      <c r="C15" s="198">
        <v>0.37721261169995118</v>
      </c>
      <c r="D15" s="198">
        <v>2.2595470010357707E-2</v>
      </c>
    </row>
    <row r="16" spans="1:7" ht="18.75" customHeight="1">
      <c r="A16" s="7" t="s">
        <v>1306</v>
      </c>
      <c r="B16" s="8" t="s">
        <v>1307</v>
      </c>
      <c r="C16" s="198">
        <v>0</v>
      </c>
      <c r="D16" s="198">
        <v>1.0439016568854518</v>
      </c>
    </row>
    <row r="17" spans="1:4" ht="18.75" customHeight="1">
      <c r="A17" s="7" t="s">
        <v>1308</v>
      </c>
      <c r="B17" s="8" t="s">
        <v>1307</v>
      </c>
      <c r="C17" s="198">
        <v>0</v>
      </c>
      <c r="D17" s="198">
        <v>0.94528523277119569</v>
      </c>
    </row>
    <row r="18" spans="1:4" ht="18.75" customHeight="1">
      <c r="A18" s="7" t="s">
        <v>1309</v>
      </c>
      <c r="B18" s="8" t="s">
        <v>1307</v>
      </c>
      <c r="C18" s="198">
        <v>0</v>
      </c>
      <c r="D18" s="198">
        <v>0.9268758181556549</v>
      </c>
    </row>
    <row r="19" spans="1:4" ht="18.75" customHeight="1">
      <c r="A19" s="7" t="s">
        <v>1310</v>
      </c>
      <c r="B19" s="8" t="s">
        <v>1307</v>
      </c>
      <c r="C19" s="198">
        <v>0</v>
      </c>
      <c r="D19" s="198">
        <v>0.90194961459374767</v>
      </c>
    </row>
    <row r="20" spans="1:4" ht="18.75" customHeight="1">
      <c r="A20" s="7" t="s">
        <v>1311</v>
      </c>
      <c r="B20" s="8" t="s">
        <v>1312</v>
      </c>
      <c r="C20" s="198">
        <v>0</v>
      </c>
      <c r="D20" s="198">
        <v>1.0242415644997682</v>
      </c>
    </row>
    <row r="21" spans="1:4" ht="18.75" customHeight="1">
      <c r="A21" s="7" t="s">
        <v>1313</v>
      </c>
      <c r="B21" s="8" t="s">
        <v>1312</v>
      </c>
      <c r="C21" s="198">
        <v>0</v>
      </c>
      <c r="D21" s="198">
        <v>0.89496242805553472</v>
      </c>
    </row>
    <row r="22" spans="1:4" ht="18.75" customHeight="1">
      <c r="A22" s="7" t="s">
        <v>980</v>
      </c>
      <c r="B22" s="8" t="s">
        <v>981</v>
      </c>
      <c r="C22" s="198">
        <v>0</v>
      </c>
      <c r="D22" s="198">
        <v>0.10166568929006105</v>
      </c>
    </row>
    <row r="23" spans="1:4" ht="18.75" customHeight="1">
      <c r="A23" s="7" t="s">
        <v>1314</v>
      </c>
      <c r="B23" s="8" t="s">
        <v>1315</v>
      </c>
      <c r="C23" s="198">
        <v>0</v>
      </c>
      <c r="D23" s="198">
        <v>0</v>
      </c>
    </row>
    <row r="24" spans="1:4" ht="18.75" customHeight="1">
      <c r="A24" s="7" t="s">
        <v>1314</v>
      </c>
      <c r="B24" s="8" t="s">
        <v>1316</v>
      </c>
      <c r="C24" s="198">
        <v>0</v>
      </c>
      <c r="D24" s="198">
        <v>0</v>
      </c>
    </row>
    <row r="25" spans="1:4" ht="18.75" customHeight="1">
      <c r="A25" s="7" t="s">
        <v>1317</v>
      </c>
      <c r="B25" s="8" t="s">
        <v>1318</v>
      </c>
      <c r="C25" s="198">
        <v>0</v>
      </c>
      <c r="D25" s="198">
        <v>0</v>
      </c>
    </row>
    <row r="26" spans="1:4" ht="18.75" customHeight="1">
      <c r="A26" s="7" t="s">
        <v>1319</v>
      </c>
      <c r="B26" s="8" t="s">
        <v>1320</v>
      </c>
      <c r="C26" s="198">
        <v>0.12672842531127321</v>
      </c>
      <c r="D26" s="198">
        <v>0.12134373453465701</v>
      </c>
    </row>
    <row r="27" spans="1:4" ht="18.75" customHeight="1">
      <c r="A27" s="7" t="s">
        <v>1321</v>
      </c>
      <c r="B27" s="8" t="s">
        <v>1320</v>
      </c>
      <c r="C27" s="198">
        <v>0.52309444507426106</v>
      </c>
      <c r="D27" s="198">
        <v>1.0019854705990481</v>
      </c>
    </row>
    <row r="28" spans="1:4" ht="18.75" customHeight="1">
      <c r="A28" s="7" t="s">
        <v>982</v>
      </c>
      <c r="B28" s="8" t="s">
        <v>983</v>
      </c>
      <c r="C28" s="198">
        <v>0.87390396509229318</v>
      </c>
      <c r="D28" s="198">
        <v>0.50062001901811226</v>
      </c>
    </row>
    <row r="29" spans="1:4" ht="18.75" customHeight="1">
      <c r="A29" s="7" t="s">
        <v>984</v>
      </c>
      <c r="B29" s="8" t="s">
        <v>985</v>
      </c>
      <c r="C29" s="198">
        <v>0.87390639695215711</v>
      </c>
      <c r="D29" s="198">
        <v>0.50092183195667728</v>
      </c>
    </row>
    <row r="30" spans="1:4" ht="18.75" customHeight="1">
      <c r="A30" s="7" t="s">
        <v>1322</v>
      </c>
      <c r="B30" s="8" t="s">
        <v>1323</v>
      </c>
      <c r="C30" s="198">
        <v>0</v>
      </c>
      <c r="D30" s="198">
        <v>0</v>
      </c>
    </row>
    <row r="31" spans="1:4" ht="18.75" customHeight="1">
      <c r="A31" s="7" t="s">
        <v>986</v>
      </c>
      <c r="B31" s="8" t="s">
        <v>987</v>
      </c>
      <c r="C31" s="198">
        <v>0.47578592085524785</v>
      </c>
      <c r="D31" s="198">
        <v>1.6167072324728429</v>
      </c>
    </row>
    <row r="32" spans="1:4" ht="18.75" customHeight="1">
      <c r="A32" s="7" t="s">
        <v>1324</v>
      </c>
      <c r="B32" s="8" t="s">
        <v>1325</v>
      </c>
      <c r="C32" s="198">
        <v>0</v>
      </c>
      <c r="D32" s="198">
        <v>0.13363292165509727</v>
      </c>
    </row>
    <row r="33" spans="1:4" ht="18.75" customHeight="1">
      <c r="A33" s="7" t="s">
        <v>988</v>
      </c>
      <c r="B33" s="8" t="s">
        <v>987</v>
      </c>
      <c r="C33" s="198">
        <v>6.2434699978091635</v>
      </c>
      <c r="D33" s="198">
        <v>7.4909123994495466E-2</v>
      </c>
    </row>
    <row r="34" spans="1:4" ht="18.75" customHeight="1">
      <c r="A34" s="7" t="s">
        <v>989</v>
      </c>
      <c r="B34" s="8" t="s">
        <v>987</v>
      </c>
      <c r="C34" s="198">
        <v>3.1433362815330752</v>
      </c>
      <c r="D34" s="198">
        <v>3.0931604032765948E-2</v>
      </c>
    </row>
    <row r="35" spans="1:4" ht="18.75" customHeight="1">
      <c r="A35" s="7" t="s">
        <v>990</v>
      </c>
      <c r="B35" s="8" t="s">
        <v>991</v>
      </c>
      <c r="C35" s="198">
        <v>0.6382237620487593</v>
      </c>
      <c r="D35" s="198">
        <v>1.8403928496869515</v>
      </c>
    </row>
    <row r="36" spans="1:4" ht="18.75" customHeight="1">
      <c r="A36" s="7" t="s">
        <v>992</v>
      </c>
      <c r="B36" s="8" t="s">
        <v>991</v>
      </c>
      <c r="C36" s="198">
        <v>0.2078143096967795</v>
      </c>
      <c r="D36" s="198">
        <v>1.6778581296231529</v>
      </c>
    </row>
    <row r="37" spans="1:4" ht="18.75" customHeight="1">
      <c r="A37" s="7" t="s">
        <v>993</v>
      </c>
      <c r="B37" s="8" t="s">
        <v>994</v>
      </c>
      <c r="C37" s="198">
        <v>0.908943166578837</v>
      </c>
      <c r="D37" s="198">
        <v>0.4738467442970874</v>
      </c>
    </row>
    <row r="38" spans="1:4" ht="18.75" customHeight="1">
      <c r="A38" s="7" t="s">
        <v>995</v>
      </c>
      <c r="B38" s="8" t="s">
        <v>996</v>
      </c>
      <c r="C38" s="198">
        <v>0.91153460355625837</v>
      </c>
      <c r="D38" s="198">
        <v>0.47836046433598212</v>
      </c>
    </row>
    <row r="39" spans="1:4" ht="18.75" customHeight="1">
      <c r="A39" s="7" t="s">
        <v>1326</v>
      </c>
      <c r="B39" s="8" t="s">
        <v>1327</v>
      </c>
      <c r="C39" s="198">
        <v>0</v>
      </c>
      <c r="D39" s="198">
        <v>5.1461157438925965E-2</v>
      </c>
    </row>
    <row r="40" spans="1:4" ht="18.75" customHeight="1">
      <c r="A40" s="7" t="s">
        <v>1328</v>
      </c>
      <c r="B40" s="8" t="s">
        <v>1327</v>
      </c>
      <c r="C40" s="198">
        <v>0</v>
      </c>
      <c r="D40" s="198">
        <v>5.1481297784244373E-2</v>
      </c>
    </row>
    <row r="41" spans="1:4" ht="18.75" customHeight="1">
      <c r="A41" s="7" t="s">
        <v>997</v>
      </c>
      <c r="B41" s="8" t="s">
        <v>998</v>
      </c>
      <c r="C41" s="198">
        <v>6.4723264877948781</v>
      </c>
      <c r="D41" s="198">
        <v>1.6783796058627878</v>
      </c>
    </row>
    <row r="42" spans="1:4" ht="18.75" customHeight="1">
      <c r="A42" s="7" t="s">
        <v>999</v>
      </c>
      <c r="B42" s="8" t="s">
        <v>998</v>
      </c>
      <c r="C42" s="198">
        <v>0.19787298843528162</v>
      </c>
      <c r="D42" s="198">
        <v>1.7280555500494352</v>
      </c>
    </row>
    <row r="43" spans="1:4" ht="18.75" customHeight="1">
      <c r="A43" s="7" t="s">
        <v>1000</v>
      </c>
      <c r="B43" s="8" t="s">
        <v>1001</v>
      </c>
      <c r="C43" s="198">
        <v>8.2669120227231971</v>
      </c>
      <c r="D43" s="198">
        <v>0.22012715896459445</v>
      </c>
    </row>
    <row r="44" spans="1:4" ht="18.75" customHeight="1">
      <c r="A44" s="7" t="s">
        <v>1002</v>
      </c>
      <c r="B44" s="8" t="s">
        <v>1001</v>
      </c>
      <c r="C44" s="198">
        <v>5.1376569061035875</v>
      </c>
      <c r="D44" s="198">
        <v>1.2880838843333065</v>
      </c>
    </row>
    <row r="45" spans="1:4" ht="18.75" customHeight="1">
      <c r="A45" s="7" t="s">
        <v>1003</v>
      </c>
      <c r="B45" s="8" t="s">
        <v>1004</v>
      </c>
      <c r="C45" s="198">
        <v>0.47414272005573493</v>
      </c>
      <c r="D45" s="198">
        <v>2.8907193432778078</v>
      </c>
    </row>
    <row r="46" spans="1:4" ht="18.75" customHeight="1">
      <c r="A46" s="7" t="s">
        <v>1005</v>
      </c>
      <c r="B46" s="8" t="s">
        <v>1004</v>
      </c>
      <c r="C46" s="198">
        <v>0.28081948925758399</v>
      </c>
      <c r="D46" s="198">
        <v>3.2574103401403569</v>
      </c>
    </row>
    <row r="47" spans="1:4" ht="18.75" customHeight="1">
      <c r="A47" s="7" t="s">
        <v>1329</v>
      </c>
      <c r="B47" s="8" t="s">
        <v>1330</v>
      </c>
      <c r="C47" s="198">
        <v>-3.2840548827155138E-3</v>
      </c>
      <c r="D47" s="198">
        <v>0.39121755157523985</v>
      </c>
    </row>
    <row r="48" spans="1:4" ht="18.75" customHeight="1">
      <c r="A48" s="7" t="s">
        <v>1331</v>
      </c>
      <c r="B48" s="8" t="s">
        <v>1330</v>
      </c>
      <c r="C48" s="198">
        <v>3.0014261657827328E-2</v>
      </c>
      <c r="D48" s="198">
        <v>0.39122272634276634</v>
      </c>
    </row>
    <row r="49" spans="1:4" ht="18.75" customHeight="1">
      <c r="A49" s="7" t="s">
        <v>1332</v>
      </c>
      <c r="B49" s="8" t="s">
        <v>1330</v>
      </c>
      <c r="C49" s="198">
        <v>-6.5304229804315685E-3</v>
      </c>
      <c r="D49" s="198">
        <v>0.60487718371331611</v>
      </c>
    </row>
    <row r="50" spans="1:4" ht="18.75" customHeight="1">
      <c r="A50" s="7" t="s">
        <v>1333</v>
      </c>
      <c r="B50" s="8" t="s">
        <v>1330</v>
      </c>
      <c r="C50" s="198">
        <v>4.403081999009778E-2</v>
      </c>
      <c r="D50" s="198">
        <v>0.6048900919248269</v>
      </c>
    </row>
    <row r="51" spans="1:4" ht="18.75" customHeight="1">
      <c r="A51" s="7" t="s">
        <v>1006</v>
      </c>
      <c r="B51" s="8" t="s">
        <v>1007</v>
      </c>
      <c r="C51" s="198">
        <v>3.3022349423244775</v>
      </c>
      <c r="D51" s="198">
        <v>0.60310072698320916</v>
      </c>
    </row>
    <row r="52" spans="1:4" ht="18.75" customHeight="1">
      <c r="A52" s="7" t="s">
        <v>1008</v>
      </c>
      <c r="B52" s="8" t="s">
        <v>1007</v>
      </c>
      <c r="C52" s="198">
        <v>1.8062920718561344</v>
      </c>
      <c r="D52" s="198">
        <v>0.38990343233450897</v>
      </c>
    </row>
    <row r="53" spans="1:4" ht="18.75" customHeight="1">
      <c r="A53" s="7" t="s">
        <v>1334</v>
      </c>
      <c r="B53" s="8" t="s">
        <v>1335</v>
      </c>
      <c r="C53" s="198">
        <v>0</v>
      </c>
      <c r="D53" s="198">
        <v>0</v>
      </c>
    </row>
    <row r="54" spans="1:4" ht="18.75" customHeight="1">
      <c r="A54" s="7" t="s">
        <v>1336</v>
      </c>
      <c r="B54" s="8" t="s">
        <v>1337</v>
      </c>
      <c r="C54" s="198">
        <v>0</v>
      </c>
      <c r="D54" s="198">
        <v>-2.1903919552112888E-2</v>
      </c>
    </row>
    <row r="55" spans="1:4" ht="18.75" customHeight="1">
      <c r="A55" s="7" t="s">
        <v>1009</v>
      </c>
      <c r="B55" s="8" t="s">
        <v>1010</v>
      </c>
      <c r="C55" s="198">
        <v>2.7034318933378811</v>
      </c>
      <c r="D55" s="198">
        <v>15.00038226440258</v>
      </c>
    </row>
    <row r="56" spans="1:4" ht="18.75" customHeight="1">
      <c r="A56" s="7" t="s">
        <v>1011</v>
      </c>
      <c r="B56" s="8" t="s">
        <v>1010</v>
      </c>
      <c r="C56" s="198">
        <v>3.5089581814258608</v>
      </c>
      <c r="D56" s="198">
        <v>17.421248808549983</v>
      </c>
    </row>
    <row r="57" spans="1:4" ht="18.75" customHeight="1">
      <c r="A57" s="7" t="s">
        <v>1012</v>
      </c>
      <c r="B57" s="8" t="s">
        <v>1013</v>
      </c>
      <c r="C57" s="198">
        <v>2.5036590686756979</v>
      </c>
      <c r="D57" s="198">
        <v>1.049456661414863</v>
      </c>
    </row>
    <row r="58" spans="1:4" ht="18.75" customHeight="1">
      <c r="A58" s="7" t="s">
        <v>1014</v>
      </c>
      <c r="B58" s="8" t="s">
        <v>1013</v>
      </c>
      <c r="C58" s="198">
        <v>1.4344386410199845</v>
      </c>
      <c r="D58" s="198">
        <v>0.85004958265717467</v>
      </c>
    </row>
    <row r="59" spans="1:4" ht="18.75" customHeight="1">
      <c r="A59" s="7" t="s">
        <v>1015</v>
      </c>
      <c r="B59" s="8" t="s">
        <v>1016</v>
      </c>
      <c r="C59" s="198">
        <v>3.0759242507721978</v>
      </c>
      <c r="D59" s="198">
        <v>6.1719918336725499</v>
      </c>
    </row>
    <row r="60" spans="1:4" ht="18.75" customHeight="1">
      <c r="A60" s="7" t="s">
        <v>1017</v>
      </c>
      <c r="B60" s="8" t="s">
        <v>1016</v>
      </c>
      <c r="C60" s="198">
        <v>3.0365647419930566</v>
      </c>
      <c r="D60" s="198">
        <v>5.2954640602452008</v>
      </c>
    </row>
    <row r="61" spans="1:4" ht="18.75" customHeight="1">
      <c r="A61" s="7" t="s">
        <v>1018</v>
      </c>
      <c r="B61" s="8" t="s">
        <v>1019</v>
      </c>
      <c r="C61" s="198">
        <v>0.91246132140038572</v>
      </c>
      <c r="D61" s="198">
        <v>0.49335695829409165</v>
      </c>
    </row>
    <row r="62" spans="1:4" ht="18.75" customHeight="1">
      <c r="A62" s="7" t="s">
        <v>1020</v>
      </c>
      <c r="B62" s="8" t="s">
        <v>1021</v>
      </c>
      <c r="C62" s="198">
        <v>0.91365799203868525</v>
      </c>
      <c r="D62" s="198">
        <v>0.50994160829750779</v>
      </c>
    </row>
    <row r="63" spans="1:4" ht="18.75" customHeight="1">
      <c r="A63" s="7" t="s">
        <v>1022</v>
      </c>
      <c r="B63" s="8" t="s">
        <v>1023</v>
      </c>
      <c r="C63" s="198">
        <v>6.1957496415275184</v>
      </c>
      <c r="D63" s="198">
        <v>7.3088422854255235</v>
      </c>
    </row>
    <row r="64" spans="1:4" ht="18.75" customHeight="1">
      <c r="A64" s="7" t="s">
        <v>1024</v>
      </c>
      <c r="B64" s="8" t="s">
        <v>1023</v>
      </c>
      <c r="C64" s="198">
        <v>6.8782331601779747</v>
      </c>
      <c r="D64" s="198">
        <v>8.1210484440440229</v>
      </c>
    </row>
    <row r="65" spans="1:4" ht="18.75" customHeight="1">
      <c r="A65" s="7" t="s">
        <v>1025</v>
      </c>
      <c r="B65" s="8" t="s">
        <v>1026</v>
      </c>
      <c r="C65" s="198">
        <v>3.9477697602780695</v>
      </c>
      <c r="D65" s="198">
        <v>4.7092698930753194</v>
      </c>
    </row>
    <row r="66" spans="1:4" ht="18.75" customHeight="1">
      <c r="A66" s="7" t="s">
        <v>1027</v>
      </c>
      <c r="B66" s="8" t="s">
        <v>1026</v>
      </c>
      <c r="C66" s="198">
        <v>0.56172936358258074</v>
      </c>
      <c r="D66" s="198">
        <v>3.1013759564947518</v>
      </c>
    </row>
    <row r="67" spans="1:4" ht="18.75" customHeight="1">
      <c r="A67" s="7" t="s">
        <v>1028</v>
      </c>
      <c r="B67" s="8" t="s">
        <v>1029</v>
      </c>
      <c r="C67" s="198">
        <v>9.0035187184775364E-2</v>
      </c>
      <c r="D67" s="198">
        <v>1.0125058135900301E-13</v>
      </c>
    </row>
    <row r="68" spans="1:4" ht="18.75" customHeight="1">
      <c r="A68" s="7" t="s">
        <v>1030</v>
      </c>
      <c r="B68" s="8" t="s">
        <v>1029</v>
      </c>
      <c r="C68" s="198">
        <v>9.0035173583235747E-2</v>
      </c>
      <c r="D68" s="198">
        <v>1.020980531853559E-13</v>
      </c>
    </row>
    <row r="69" spans="1:4" ht="18.75" customHeight="1">
      <c r="A69" s="7" t="s">
        <v>1338</v>
      </c>
      <c r="B69" s="8" t="s">
        <v>1339</v>
      </c>
      <c r="C69" s="198">
        <v>0</v>
      </c>
      <c r="D69" s="198">
        <v>6.9110061191385755E-2</v>
      </c>
    </row>
    <row r="70" spans="1:4" ht="18.75" customHeight="1">
      <c r="A70" s="7" t="s">
        <v>1340</v>
      </c>
      <c r="B70" s="8" t="s">
        <v>1339</v>
      </c>
      <c r="C70" s="198">
        <v>0</v>
      </c>
      <c r="D70" s="198">
        <v>5.1896097050640098E-2</v>
      </c>
    </row>
    <row r="71" spans="1:4" ht="18.75" customHeight="1">
      <c r="A71" s="7" t="s">
        <v>1341</v>
      </c>
      <c r="B71" s="8" t="s">
        <v>1342</v>
      </c>
      <c r="C71" s="198">
        <v>0</v>
      </c>
      <c r="D71" s="198">
        <v>1.0152009651624669E-2</v>
      </c>
    </row>
    <row r="72" spans="1:4" ht="18.75" customHeight="1">
      <c r="A72" s="7" t="s">
        <v>1031</v>
      </c>
      <c r="B72" s="8" t="s">
        <v>1032</v>
      </c>
      <c r="C72" s="198">
        <v>3.4243430361078362</v>
      </c>
      <c r="D72" s="198">
        <v>3.0920941245961231</v>
      </c>
    </row>
    <row r="73" spans="1:4" ht="18.75" customHeight="1">
      <c r="A73" s="7" t="s">
        <v>1033</v>
      </c>
      <c r="B73" s="8" t="s">
        <v>1032</v>
      </c>
      <c r="C73" s="198">
        <v>6.6374837119243146</v>
      </c>
      <c r="D73" s="198">
        <v>2.8691221838136403</v>
      </c>
    </row>
    <row r="74" spans="1:4" ht="18.75" customHeight="1">
      <c r="A74" s="7" t="s">
        <v>1343</v>
      </c>
      <c r="B74" s="8" t="s">
        <v>1344</v>
      </c>
      <c r="C74" s="198">
        <v>0</v>
      </c>
      <c r="D74" s="198">
        <v>6.2007720556839061</v>
      </c>
    </row>
    <row r="75" spans="1:4" ht="18.75" customHeight="1">
      <c r="A75" s="7" t="s">
        <v>1345</v>
      </c>
      <c r="B75" s="8" t="s">
        <v>1344</v>
      </c>
      <c r="C75" s="198">
        <v>0</v>
      </c>
      <c r="D75" s="198">
        <v>5.3706057456508107</v>
      </c>
    </row>
    <row r="76" spans="1:4" ht="18.75" customHeight="1">
      <c r="A76" s="7" t="s">
        <v>1346</v>
      </c>
      <c r="B76" s="8" t="s">
        <v>1347</v>
      </c>
      <c r="C76" s="198">
        <v>2.8001226549576799E-5</v>
      </c>
      <c r="D76" s="198">
        <v>4.3890993511556768E-4</v>
      </c>
    </row>
    <row r="77" spans="1:4" ht="18.75" customHeight="1">
      <c r="A77" s="7" t="s">
        <v>1348</v>
      </c>
      <c r="B77" s="8" t="s">
        <v>1349</v>
      </c>
      <c r="C77" s="198">
        <v>0</v>
      </c>
      <c r="D77" s="198">
        <v>1.7608032224655807E-2</v>
      </c>
    </row>
    <row r="78" spans="1:4" ht="18.75" customHeight="1">
      <c r="A78" s="7" t="s">
        <v>1350</v>
      </c>
      <c r="B78" s="8" t="s">
        <v>1351</v>
      </c>
      <c r="C78" s="198">
        <v>0</v>
      </c>
      <c r="D78" s="198">
        <v>1.2997441570281711</v>
      </c>
    </row>
    <row r="79" spans="1:4" ht="18.75" customHeight="1">
      <c r="A79" s="7" t="s">
        <v>1352</v>
      </c>
      <c r="B79" s="8" t="s">
        <v>1351</v>
      </c>
      <c r="C79" s="198">
        <v>0</v>
      </c>
      <c r="D79" s="198">
        <v>2.0951434596644387</v>
      </c>
    </row>
    <row r="80" spans="1:4" ht="18.75" customHeight="1">
      <c r="A80" s="7" t="s">
        <v>1353</v>
      </c>
      <c r="B80" s="8" t="s">
        <v>1354</v>
      </c>
      <c r="C80" s="198">
        <v>0</v>
      </c>
      <c r="D80" s="198">
        <v>1.031298303328853</v>
      </c>
    </row>
    <row r="81" spans="1:4" ht="18.75" customHeight="1">
      <c r="A81" s="7" t="s">
        <v>1034</v>
      </c>
      <c r="B81" s="8" t="s">
        <v>1035</v>
      </c>
      <c r="C81" s="198">
        <v>0.51502045892395532</v>
      </c>
      <c r="D81" s="198">
        <v>-0.39231992318074616</v>
      </c>
    </row>
    <row r="82" spans="1:4" ht="18.75" customHeight="1">
      <c r="A82" s="7" t="s">
        <v>1036</v>
      </c>
      <c r="B82" s="8" t="s">
        <v>1037</v>
      </c>
      <c r="C82" s="198">
        <v>3.0620908158662297</v>
      </c>
      <c r="D82" s="198">
        <v>0.96827588211738291</v>
      </c>
    </row>
    <row r="83" spans="1:4" ht="18.75" customHeight="1">
      <c r="A83" s="7" t="s">
        <v>1038</v>
      </c>
      <c r="B83" s="8" t="s">
        <v>1037</v>
      </c>
      <c r="C83" s="198">
        <v>3.4986310749844698</v>
      </c>
      <c r="D83" s="198">
        <v>0.92048904259944364</v>
      </c>
    </row>
    <row r="84" spans="1:4" ht="18.75" customHeight="1">
      <c r="A84" s="7" t="s">
        <v>1039</v>
      </c>
      <c r="B84" s="8" t="s">
        <v>1040</v>
      </c>
      <c r="C84" s="198">
        <v>3.4391743985185834</v>
      </c>
      <c r="D84" s="198">
        <v>4.1097361495414839</v>
      </c>
    </row>
    <row r="85" spans="1:4" ht="18.75" customHeight="1">
      <c r="A85" s="7" t="s">
        <v>1041</v>
      </c>
      <c r="B85" s="8" t="s">
        <v>1040</v>
      </c>
      <c r="C85" s="198">
        <v>4.0122256897110615</v>
      </c>
      <c r="D85" s="198">
        <v>4.5841098938303348</v>
      </c>
    </row>
    <row r="86" spans="1:4" ht="18.75" customHeight="1">
      <c r="A86" s="7" t="s">
        <v>1042</v>
      </c>
      <c r="B86" s="8" t="s">
        <v>1043</v>
      </c>
      <c r="C86" s="198">
        <v>1.3045122693964422E-2</v>
      </c>
      <c r="D86" s="198">
        <v>2.8465406931654706E-3</v>
      </c>
    </row>
    <row r="87" spans="1:4" ht="18.75" customHeight="1">
      <c r="A87" s="7" t="s">
        <v>1044</v>
      </c>
      <c r="B87" s="8" t="s">
        <v>1043</v>
      </c>
      <c r="C87" s="198">
        <v>0.43613601358974086</v>
      </c>
      <c r="D87" s="198">
        <v>2.3020071340225604E-3</v>
      </c>
    </row>
    <row r="88" spans="1:4" ht="18.75" customHeight="1">
      <c r="A88" s="7" t="s">
        <v>1045</v>
      </c>
      <c r="B88" s="8" t="s">
        <v>1043</v>
      </c>
      <c r="C88" s="198">
        <v>0.15832313609010648</v>
      </c>
      <c r="D88" s="198">
        <v>8.5608503012865849E-4</v>
      </c>
    </row>
    <row r="89" spans="1:4" ht="18.75" customHeight="1">
      <c r="A89" s="7" t="s">
        <v>1355</v>
      </c>
      <c r="B89" s="8" t="s">
        <v>1356</v>
      </c>
      <c r="C89" s="198">
        <v>0</v>
      </c>
      <c r="D89" s="198">
        <v>1.2526785007837864</v>
      </c>
    </row>
    <row r="90" spans="1:4" ht="18.75" customHeight="1">
      <c r="A90" s="7" t="s">
        <v>1046</v>
      </c>
      <c r="B90" s="8" t="s">
        <v>1047</v>
      </c>
      <c r="C90" s="198">
        <v>3.4150546145910914</v>
      </c>
      <c r="D90" s="198">
        <v>8.0609702562924923</v>
      </c>
    </row>
    <row r="91" spans="1:4" ht="18.75" customHeight="1">
      <c r="A91" s="7" t="s">
        <v>1048</v>
      </c>
      <c r="B91" s="8" t="s">
        <v>1047</v>
      </c>
      <c r="C91" s="198">
        <v>2.0914044468920538</v>
      </c>
      <c r="D91" s="198">
        <v>4.9267567280138849</v>
      </c>
    </row>
    <row r="92" spans="1:4" ht="18.75" customHeight="1">
      <c r="A92" s="7" t="s">
        <v>1049</v>
      </c>
      <c r="B92" s="8" t="s">
        <v>1050</v>
      </c>
      <c r="C92" s="198">
        <v>3.0201654267525084</v>
      </c>
      <c r="D92" s="198">
        <v>7.0585361432026268</v>
      </c>
    </row>
    <row r="93" spans="1:4" ht="18.75" customHeight="1">
      <c r="A93" s="7" t="s">
        <v>1051</v>
      </c>
      <c r="B93" s="8" t="s">
        <v>1050</v>
      </c>
      <c r="C93" s="198">
        <v>2.9545784178055752</v>
      </c>
      <c r="D93" s="198">
        <v>7.0297186664093934</v>
      </c>
    </row>
    <row r="94" spans="1:4" ht="18.75" customHeight="1">
      <c r="A94" s="7" t="s">
        <v>1052</v>
      </c>
      <c r="B94" s="8" t="s">
        <v>1053</v>
      </c>
      <c r="C94" s="198">
        <v>2.3723676293302414</v>
      </c>
      <c r="D94" s="198">
        <v>6.9955389384624445</v>
      </c>
    </row>
    <row r="95" spans="1:4" ht="18.75" customHeight="1">
      <c r="A95" s="7" t="s">
        <v>1054</v>
      </c>
      <c r="B95" s="8" t="s">
        <v>1053</v>
      </c>
      <c r="C95" s="198">
        <v>2.3875175076736301</v>
      </c>
      <c r="D95" s="198">
        <v>6.5359194634194431</v>
      </c>
    </row>
    <row r="96" spans="1:4" ht="18.75" customHeight="1">
      <c r="A96" s="7" t="s">
        <v>1357</v>
      </c>
      <c r="B96" s="8" t="s">
        <v>1358</v>
      </c>
      <c r="C96" s="198">
        <v>0</v>
      </c>
      <c r="D96" s="198">
        <v>0</v>
      </c>
    </row>
    <row r="97" spans="1:4" ht="18.75" customHeight="1">
      <c r="A97" s="7" t="s">
        <v>1055</v>
      </c>
      <c r="B97" s="8" t="s">
        <v>1056</v>
      </c>
      <c r="C97" s="198">
        <v>0.9369931129324014</v>
      </c>
      <c r="D97" s="198">
        <v>0.54231439169122408</v>
      </c>
    </row>
    <row r="98" spans="1:4" ht="18.75" customHeight="1">
      <c r="A98" s="7" t="s">
        <v>1057</v>
      </c>
      <c r="B98" s="8" t="s">
        <v>1058</v>
      </c>
      <c r="C98" s="198">
        <v>0.93519051719457424</v>
      </c>
      <c r="D98" s="198">
        <v>0.4889471886175914</v>
      </c>
    </row>
    <row r="99" spans="1:4" ht="18.75" customHeight="1">
      <c r="A99" s="7" t="s">
        <v>1059</v>
      </c>
      <c r="B99" s="8" t="s">
        <v>1060</v>
      </c>
      <c r="C99" s="198">
        <v>2.3759441643663206</v>
      </c>
      <c r="D99" s="198">
        <v>1.3759595209363091</v>
      </c>
    </row>
    <row r="100" spans="1:4" ht="18.75" customHeight="1">
      <c r="A100" s="7" t="s">
        <v>1061</v>
      </c>
      <c r="B100" s="8" t="s">
        <v>1060</v>
      </c>
      <c r="C100" s="198">
        <v>6.127630492783136</v>
      </c>
      <c r="D100" s="198">
        <v>1.3067761653372478</v>
      </c>
    </row>
    <row r="101" spans="1:4" ht="18.75" customHeight="1">
      <c r="A101" s="7" t="s">
        <v>1062</v>
      </c>
      <c r="B101" s="8" t="s">
        <v>1060</v>
      </c>
      <c r="C101" s="198">
        <v>5.2167420633803463</v>
      </c>
      <c r="D101" s="198">
        <v>0.72193694013187482</v>
      </c>
    </row>
    <row r="102" spans="1:4" ht="18.75" customHeight="1">
      <c r="A102" s="7" t="s">
        <v>1359</v>
      </c>
      <c r="B102" s="8" t="s">
        <v>1360</v>
      </c>
      <c r="C102" s="198">
        <v>0</v>
      </c>
      <c r="D102" s="198">
        <v>0.83471910766969926</v>
      </c>
    </row>
    <row r="103" spans="1:4" ht="18.75" customHeight="1">
      <c r="A103" s="7" t="s">
        <v>1361</v>
      </c>
      <c r="B103" s="8" t="s">
        <v>1360</v>
      </c>
      <c r="C103" s="198">
        <v>0</v>
      </c>
      <c r="D103" s="198">
        <v>0.83230503771605802</v>
      </c>
    </row>
    <row r="104" spans="1:4" ht="18.75" customHeight="1">
      <c r="A104" s="7" t="s">
        <v>1362</v>
      </c>
      <c r="B104" s="8" t="s">
        <v>1360</v>
      </c>
      <c r="C104" s="198">
        <v>0</v>
      </c>
      <c r="D104" s="198">
        <v>0.83851262716249586</v>
      </c>
    </row>
    <row r="105" spans="1:4" ht="18.75" customHeight="1">
      <c r="A105" s="7" t="s">
        <v>1063</v>
      </c>
      <c r="B105" s="8" t="s">
        <v>1064</v>
      </c>
      <c r="C105" s="198">
        <v>2.7283103958488275</v>
      </c>
      <c r="D105" s="198">
        <v>0.68242576199427463</v>
      </c>
    </row>
    <row r="106" spans="1:4" ht="18.75" customHeight="1">
      <c r="A106" s="7" t="s">
        <v>1065</v>
      </c>
      <c r="B106" s="8" t="s">
        <v>1066</v>
      </c>
      <c r="C106" s="198">
        <v>9.445005771487798E-2</v>
      </c>
      <c r="D106" s="198">
        <v>1.2317742865471477</v>
      </c>
    </row>
    <row r="107" spans="1:4" ht="18.75" customHeight="1">
      <c r="A107" s="7" t="s">
        <v>1067</v>
      </c>
      <c r="B107" s="8" t="s">
        <v>1066</v>
      </c>
      <c r="C107" s="198">
        <v>6.8808038544449307E-2</v>
      </c>
      <c r="D107" s="198">
        <v>0.82370701010778602</v>
      </c>
    </row>
    <row r="108" spans="1:4" ht="18.75" customHeight="1">
      <c r="A108" s="7" t="s">
        <v>1068</v>
      </c>
      <c r="B108" s="8" t="s">
        <v>1066</v>
      </c>
      <c r="C108" s="198">
        <v>3.7534924544102108E-2</v>
      </c>
      <c r="D108" s="198">
        <v>0.56511101525631258</v>
      </c>
    </row>
    <row r="109" spans="1:4" ht="18.75" customHeight="1">
      <c r="A109" s="7" t="s">
        <v>1069</v>
      </c>
      <c r="B109" s="8" t="s">
        <v>1070</v>
      </c>
      <c r="C109" s="198">
        <v>1.7493120886253737</v>
      </c>
      <c r="D109" s="198">
        <v>3.340383257422046</v>
      </c>
    </row>
    <row r="110" spans="1:4" ht="18.75" customHeight="1">
      <c r="A110" s="7" t="s">
        <v>1071</v>
      </c>
      <c r="B110" s="8" t="s">
        <v>1072</v>
      </c>
      <c r="C110" s="198">
        <v>3.3992684791368704</v>
      </c>
      <c r="D110" s="198">
        <v>4.1242032215320208</v>
      </c>
    </row>
    <row r="111" spans="1:4" ht="18.75" customHeight="1">
      <c r="A111" s="7" t="s">
        <v>1073</v>
      </c>
      <c r="B111" s="8" t="s">
        <v>1072</v>
      </c>
      <c r="C111" s="198">
        <v>3.3948329993799735</v>
      </c>
      <c r="D111" s="198">
        <v>4.1487510515420567</v>
      </c>
    </row>
    <row r="112" spans="1:4" ht="18.75" customHeight="1">
      <c r="A112" s="7" t="s">
        <v>1074</v>
      </c>
      <c r="B112" s="8" t="s">
        <v>1075</v>
      </c>
      <c r="C112" s="198">
        <v>2.672617920578586</v>
      </c>
      <c r="D112" s="198">
        <v>0.66091950114167108</v>
      </c>
    </row>
    <row r="113" spans="1:4" ht="18.75" customHeight="1">
      <c r="A113" s="7" t="s">
        <v>1076</v>
      </c>
      <c r="B113" s="8" t="s">
        <v>1075</v>
      </c>
      <c r="C113" s="198">
        <v>2.1291333524214444</v>
      </c>
      <c r="D113" s="198">
        <v>0.10444957179143183</v>
      </c>
    </row>
    <row r="114" spans="1:4" ht="18.75" customHeight="1">
      <c r="A114" s="7" t="s">
        <v>1077</v>
      </c>
      <c r="B114" s="8" t="s">
        <v>1075</v>
      </c>
      <c r="C114" s="198">
        <v>1.5306308138644904</v>
      </c>
      <c r="D114" s="198">
        <v>5.9250158873308242E-2</v>
      </c>
    </row>
    <row r="115" spans="1:4" ht="18.75" customHeight="1">
      <c r="A115" s="7" t="s">
        <v>1078</v>
      </c>
      <c r="B115" s="8" t="s">
        <v>1079</v>
      </c>
      <c r="C115" s="198">
        <v>0.48378889789755442</v>
      </c>
      <c r="D115" s="198">
        <v>1.9912798701850065</v>
      </c>
    </row>
    <row r="116" spans="1:4" ht="18.75" customHeight="1">
      <c r="A116" s="7" t="s">
        <v>1080</v>
      </c>
      <c r="B116" s="8" t="s">
        <v>1079</v>
      </c>
      <c r="C116" s="198">
        <v>0.25646448869463828</v>
      </c>
      <c r="D116" s="198">
        <v>0.64150949729826301</v>
      </c>
    </row>
    <row r="117" spans="1:4" ht="18.75" customHeight="1">
      <c r="A117" s="7" t="s">
        <v>1081</v>
      </c>
      <c r="B117" s="8" t="s">
        <v>1079</v>
      </c>
      <c r="C117" s="198">
        <v>0.14087721151443464</v>
      </c>
      <c r="D117" s="198">
        <v>0.70710772664590216</v>
      </c>
    </row>
    <row r="118" spans="1:4" ht="18.75" customHeight="1">
      <c r="A118" s="7" t="s">
        <v>1082</v>
      </c>
      <c r="B118" s="8" t="s">
        <v>1083</v>
      </c>
      <c r="C118" s="198">
        <v>4.0007797552564108</v>
      </c>
      <c r="D118" s="198">
        <v>1.7446701763168124</v>
      </c>
    </row>
    <row r="119" spans="1:4" ht="18.75" customHeight="1">
      <c r="A119" s="7" t="s">
        <v>1084</v>
      </c>
      <c r="B119" s="8" t="s">
        <v>1083</v>
      </c>
      <c r="C119" s="198">
        <v>3.3254976412659345</v>
      </c>
      <c r="D119" s="198">
        <v>1.3457919504246778</v>
      </c>
    </row>
    <row r="120" spans="1:4" ht="18.75" customHeight="1">
      <c r="A120" s="7" t="s">
        <v>1085</v>
      </c>
      <c r="B120" s="8" t="s">
        <v>1086</v>
      </c>
      <c r="C120" s="198">
        <v>1.2305119305000991</v>
      </c>
      <c r="D120" s="198">
        <v>27.324061077962643</v>
      </c>
    </row>
    <row r="121" spans="1:4" ht="18.75" customHeight="1">
      <c r="A121" s="7" t="s">
        <v>1087</v>
      </c>
      <c r="B121" s="8" t="s">
        <v>1086</v>
      </c>
      <c r="C121" s="198">
        <v>0.29113038331234214</v>
      </c>
      <c r="D121" s="198">
        <v>20.360078355290185</v>
      </c>
    </row>
    <row r="122" spans="1:4" ht="18.75" customHeight="1">
      <c r="A122" s="7" t="s">
        <v>1088</v>
      </c>
      <c r="B122" s="8" t="s">
        <v>1089</v>
      </c>
      <c r="C122" s="198">
        <v>2.9479723768859749</v>
      </c>
      <c r="D122" s="198">
        <v>0.63285256702418546</v>
      </c>
    </row>
    <row r="123" spans="1:4" ht="18.75" customHeight="1">
      <c r="A123" s="7" t="s">
        <v>1090</v>
      </c>
      <c r="B123" s="8" t="s">
        <v>1091</v>
      </c>
      <c r="C123" s="198">
        <v>2.4823740058196324</v>
      </c>
      <c r="D123" s="198">
        <v>4.5394093189830924</v>
      </c>
    </row>
    <row r="124" spans="1:4" ht="18.75" customHeight="1">
      <c r="A124" s="7" t="s">
        <v>1092</v>
      </c>
      <c r="B124" s="8" t="s">
        <v>1091</v>
      </c>
      <c r="C124" s="198">
        <v>2.8381609407535255</v>
      </c>
      <c r="D124" s="198">
        <v>4.3389466910155035</v>
      </c>
    </row>
    <row r="125" spans="1:4" ht="18.75" customHeight="1">
      <c r="A125" s="7" t="s">
        <v>1093</v>
      </c>
      <c r="B125" s="8" t="s">
        <v>1094</v>
      </c>
      <c r="C125" s="198">
        <v>5.6154146499332276</v>
      </c>
      <c r="D125" s="198">
        <v>1.6116959629761238</v>
      </c>
    </row>
    <row r="126" spans="1:4" ht="18.75" customHeight="1">
      <c r="A126" s="7" t="s">
        <v>1095</v>
      </c>
      <c r="B126" s="8" t="s">
        <v>1094</v>
      </c>
      <c r="C126" s="198">
        <v>7.0144064083363418</v>
      </c>
      <c r="D126" s="198">
        <v>1.6393923916757784</v>
      </c>
    </row>
    <row r="127" spans="1:4" ht="18.75" customHeight="1">
      <c r="A127" s="7" t="s">
        <v>1096</v>
      </c>
      <c r="B127" s="8" t="s">
        <v>1097</v>
      </c>
      <c r="C127" s="198">
        <v>3.6496394771848957</v>
      </c>
      <c r="D127" s="198">
        <v>6.7136857936328225</v>
      </c>
    </row>
    <row r="128" spans="1:4" ht="18.75" customHeight="1">
      <c r="A128" s="7" t="s">
        <v>1098</v>
      </c>
      <c r="B128" s="8" t="s">
        <v>1097</v>
      </c>
      <c r="C128" s="198">
        <v>3.1969470510213727</v>
      </c>
      <c r="D128" s="198">
        <v>6.9485247176788105</v>
      </c>
    </row>
    <row r="129" spans="1:4" ht="18.75" customHeight="1">
      <c r="A129" s="7" t="s">
        <v>1099</v>
      </c>
      <c r="B129" s="8" t="s">
        <v>1100</v>
      </c>
      <c r="C129" s="198">
        <v>3.6438821205064524</v>
      </c>
      <c r="D129" s="198">
        <v>3.1326199539768029</v>
      </c>
    </row>
    <row r="130" spans="1:4" ht="18.75" customHeight="1">
      <c r="A130" s="7" t="s">
        <v>1101</v>
      </c>
      <c r="B130" s="8" t="s">
        <v>1100</v>
      </c>
      <c r="C130" s="198">
        <v>1.3231857298115803</v>
      </c>
      <c r="D130" s="198">
        <v>1.7563515816034159</v>
      </c>
    </row>
    <row r="131" spans="1:4" ht="18.75" customHeight="1">
      <c r="A131" s="7" t="s">
        <v>1102</v>
      </c>
      <c r="B131" s="8" t="s">
        <v>1103</v>
      </c>
      <c r="C131" s="198">
        <v>0.92436042507191141</v>
      </c>
      <c r="D131" s="198">
        <v>0.49110288781066319</v>
      </c>
    </row>
    <row r="132" spans="1:4" ht="18.75" customHeight="1">
      <c r="A132" s="7" t="s">
        <v>1104</v>
      </c>
      <c r="B132" s="8" t="s">
        <v>1105</v>
      </c>
      <c r="C132" s="198">
        <v>0.91969380487346775</v>
      </c>
      <c r="D132" s="198">
        <v>0.49780159716602373</v>
      </c>
    </row>
    <row r="133" spans="1:4" ht="18.75" customHeight="1">
      <c r="A133" s="7" t="s">
        <v>1106</v>
      </c>
      <c r="B133" s="8" t="s">
        <v>1107</v>
      </c>
      <c r="C133" s="198">
        <v>0.91921757655061154</v>
      </c>
      <c r="D133" s="198">
        <v>0.49630077954928048</v>
      </c>
    </row>
    <row r="134" spans="1:4" ht="18.75" customHeight="1">
      <c r="A134" s="7" t="s">
        <v>1108</v>
      </c>
      <c r="B134" s="8" t="s">
        <v>1109</v>
      </c>
      <c r="C134" s="198">
        <v>0.92758587644675106</v>
      </c>
      <c r="D134" s="198">
        <v>0.49203748010797665</v>
      </c>
    </row>
    <row r="135" spans="1:4" ht="18.75" customHeight="1">
      <c r="A135" s="7" t="s">
        <v>1110</v>
      </c>
      <c r="B135" s="8" t="s">
        <v>1111</v>
      </c>
      <c r="C135" s="198">
        <v>0.6348494772613994</v>
      </c>
      <c r="D135" s="198">
        <v>0.5893608145180671</v>
      </c>
    </row>
    <row r="136" spans="1:4" ht="18.75" customHeight="1">
      <c r="A136" s="7" t="s">
        <v>1112</v>
      </c>
      <c r="B136" s="8" t="s">
        <v>1111</v>
      </c>
      <c r="C136" s="198">
        <v>0.16939846524050822</v>
      </c>
      <c r="D136" s="198">
        <v>1.1277742043134173</v>
      </c>
    </row>
    <row r="137" spans="1:4" ht="18.75" customHeight="1">
      <c r="A137" s="7" t="s">
        <v>1113</v>
      </c>
      <c r="B137" s="8" t="s">
        <v>1111</v>
      </c>
      <c r="C137" s="198">
        <v>0.27269506401059507</v>
      </c>
      <c r="D137" s="198">
        <v>1.4188631229313149</v>
      </c>
    </row>
    <row r="138" spans="1:4" ht="18.75" customHeight="1">
      <c r="A138" s="7" t="s">
        <v>1363</v>
      </c>
      <c r="B138" s="8" t="s">
        <v>1364</v>
      </c>
      <c r="C138" s="198">
        <v>0</v>
      </c>
      <c r="D138" s="198">
        <v>0.63605954863214964</v>
      </c>
    </row>
    <row r="139" spans="1:4" ht="18.75" customHeight="1">
      <c r="A139" s="7" t="s">
        <v>1365</v>
      </c>
      <c r="B139" s="8" t="s">
        <v>1364</v>
      </c>
      <c r="C139" s="198">
        <v>0</v>
      </c>
      <c r="D139" s="198">
        <v>0.56605110348340015</v>
      </c>
    </row>
    <row r="140" spans="1:4" ht="18.75" customHeight="1">
      <c r="A140" s="7" t="s">
        <v>1366</v>
      </c>
      <c r="B140" s="8" t="s">
        <v>1364</v>
      </c>
      <c r="C140" s="198">
        <v>0</v>
      </c>
      <c r="D140" s="198">
        <v>0.58420237091891924</v>
      </c>
    </row>
    <row r="141" spans="1:4" ht="18.75" customHeight="1">
      <c r="A141" s="7" t="s">
        <v>1367</v>
      </c>
      <c r="B141" s="8" t="s">
        <v>1368</v>
      </c>
      <c r="C141" s="198">
        <v>0.61674996225555845</v>
      </c>
      <c r="D141" s="198">
        <v>0.92767953460856811</v>
      </c>
    </row>
    <row r="142" spans="1:4" ht="18.75" customHeight="1">
      <c r="A142" s="7" t="s">
        <v>1369</v>
      </c>
      <c r="B142" s="8" t="s">
        <v>1368</v>
      </c>
      <c r="C142" s="198">
        <v>0</v>
      </c>
      <c r="D142" s="198">
        <v>0.91724803357640217</v>
      </c>
    </row>
    <row r="143" spans="1:4" ht="18.75" customHeight="1">
      <c r="A143" s="7" t="s">
        <v>1114</v>
      </c>
      <c r="B143" s="8" t="s">
        <v>1115</v>
      </c>
      <c r="C143" s="198">
        <v>1.0079107067793824</v>
      </c>
      <c r="D143" s="198">
        <v>3.5405871373168036</v>
      </c>
    </row>
    <row r="144" spans="1:4" ht="18.75" customHeight="1">
      <c r="A144" s="7" t="s">
        <v>1370</v>
      </c>
      <c r="B144" s="8" t="s">
        <v>1371</v>
      </c>
      <c r="C144" s="198">
        <v>8.1031518447563191E-6</v>
      </c>
      <c r="D144" s="198">
        <v>0.44755690874555509</v>
      </c>
    </row>
    <row r="145" spans="1:4" ht="18.75" customHeight="1">
      <c r="A145" s="7" t="s">
        <v>1372</v>
      </c>
      <c r="B145" s="8" t="s">
        <v>1371</v>
      </c>
      <c r="C145" s="198">
        <v>-7.5921110169130776E-6</v>
      </c>
      <c r="D145" s="198">
        <v>-3.2157590810053566E-2</v>
      </c>
    </row>
    <row r="146" spans="1:4" ht="18.75" customHeight="1">
      <c r="A146" s="7" t="s">
        <v>1373</v>
      </c>
      <c r="B146" s="8" t="s">
        <v>1371</v>
      </c>
      <c r="C146" s="198">
        <v>-7.2499443630907764E-6</v>
      </c>
      <c r="D146" s="198">
        <v>8.6410176099021144E-2</v>
      </c>
    </row>
    <row r="147" spans="1:4" ht="18.75" customHeight="1">
      <c r="A147" s="7" t="s">
        <v>1374</v>
      </c>
      <c r="B147" s="8" t="s">
        <v>1375</v>
      </c>
      <c r="C147" s="198">
        <v>0</v>
      </c>
      <c r="D147" s="198">
        <v>1.4214609131148151E-2</v>
      </c>
    </row>
    <row r="148" spans="1:4" ht="18.75" customHeight="1">
      <c r="A148" s="7" t="s">
        <v>1376</v>
      </c>
      <c r="B148" s="8" t="s">
        <v>1375</v>
      </c>
      <c r="C148" s="198">
        <v>0</v>
      </c>
      <c r="D148" s="198">
        <v>8.2979426305047586E-3</v>
      </c>
    </row>
    <row r="149" spans="1:4" ht="18.75" customHeight="1">
      <c r="A149" s="7" t="s">
        <v>1377</v>
      </c>
      <c r="B149" s="8" t="s">
        <v>1375</v>
      </c>
      <c r="C149" s="198">
        <v>0</v>
      </c>
      <c r="D149" s="198">
        <v>3.1145870092055862E-3</v>
      </c>
    </row>
    <row r="150" spans="1:4" ht="18.75" customHeight="1">
      <c r="A150" s="7" t="s">
        <v>1378</v>
      </c>
      <c r="B150" s="8" t="s">
        <v>1379</v>
      </c>
      <c r="C150" s="198">
        <v>8.3820453757429211E-6</v>
      </c>
      <c r="D150" s="198">
        <v>0.54674855222566432</v>
      </c>
    </row>
    <row r="151" spans="1:4" ht="18.75" customHeight="1">
      <c r="A151" s="7" t="s">
        <v>1380</v>
      </c>
      <c r="B151" s="8" t="s">
        <v>1379</v>
      </c>
      <c r="C151" s="198">
        <v>7.9495070231617363E-6</v>
      </c>
      <c r="D151" s="198">
        <v>0.22352434948677155</v>
      </c>
    </row>
    <row r="152" spans="1:4" ht="18.75" customHeight="1">
      <c r="A152" s="7" t="s">
        <v>1381</v>
      </c>
      <c r="B152" s="8" t="s">
        <v>1379</v>
      </c>
      <c r="C152" s="198">
        <v>-7.205825079276262E-6</v>
      </c>
      <c r="D152" s="198">
        <v>2.9465006603422942E-2</v>
      </c>
    </row>
    <row r="153" spans="1:4" ht="18.75" customHeight="1">
      <c r="A153" s="7" t="s">
        <v>1116</v>
      </c>
      <c r="B153" s="8" t="s">
        <v>1117</v>
      </c>
      <c r="C153" s="198">
        <v>0.46948421572450721</v>
      </c>
      <c r="D153" s="198">
        <v>2.7093441059006702</v>
      </c>
    </row>
    <row r="154" spans="1:4" ht="18.75" customHeight="1">
      <c r="A154" s="7" t="s">
        <v>1118</v>
      </c>
      <c r="B154" s="8" t="s">
        <v>1119</v>
      </c>
      <c r="C154" s="198">
        <v>2.980992605755906</v>
      </c>
      <c r="D154" s="198">
        <v>3.5195101884590811</v>
      </c>
    </row>
    <row r="155" spans="1:4" ht="18.75" customHeight="1">
      <c r="A155" s="7" t="s">
        <v>1120</v>
      </c>
      <c r="B155" s="8" t="s">
        <v>1119</v>
      </c>
      <c r="C155" s="198">
        <v>2.0227170702351716</v>
      </c>
      <c r="D155" s="198">
        <v>3.1752398481518846</v>
      </c>
    </row>
    <row r="156" spans="1:4" ht="18.75" customHeight="1">
      <c r="A156" s="7" t="s">
        <v>1382</v>
      </c>
      <c r="B156" s="8" t="s">
        <v>1383</v>
      </c>
      <c r="C156" s="198">
        <v>0</v>
      </c>
      <c r="D156" s="198">
        <v>0</v>
      </c>
    </row>
    <row r="157" spans="1:4" ht="18.75" customHeight="1">
      <c r="A157" s="7" t="s">
        <v>1121</v>
      </c>
      <c r="B157" s="8" t="s">
        <v>1122</v>
      </c>
      <c r="C157" s="198">
        <v>3.4052340152786433</v>
      </c>
      <c r="D157" s="198">
        <v>8.5996017166283494</v>
      </c>
    </row>
    <row r="158" spans="1:4" ht="18.75" customHeight="1">
      <c r="A158" s="7" t="s">
        <v>1123</v>
      </c>
      <c r="B158" s="8" t="s">
        <v>1122</v>
      </c>
      <c r="C158" s="198">
        <v>3.2562978916505996</v>
      </c>
      <c r="D158" s="198">
        <v>8.4041929152453783</v>
      </c>
    </row>
    <row r="159" spans="1:4" ht="18.75" customHeight="1">
      <c r="A159" s="7" t="s">
        <v>1124</v>
      </c>
      <c r="B159" s="8" t="s">
        <v>1125</v>
      </c>
      <c r="C159" s="198">
        <v>0.87420428311195852</v>
      </c>
      <c r="D159" s="198">
        <v>0.48958870507334135</v>
      </c>
    </row>
    <row r="160" spans="1:4" ht="18.75" customHeight="1">
      <c r="A160" s="7" t="s">
        <v>1384</v>
      </c>
      <c r="B160" s="8" t="s">
        <v>1385</v>
      </c>
      <c r="C160" s="198">
        <v>0</v>
      </c>
      <c r="D160" s="198">
        <v>1.3654478429254009</v>
      </c>
    </row>
    <row r="161" spans="1:4" ht="18.75" customHeight="1">
      <c r="A161" s="7" t="s">
        <v>1386</v>
      </c>
      <c r="B161" s="8" t="s">
        <v>1385</v>
      </c>
      <c r="C161" s="198">
        <v>0</v>
      </c>
      <c r="D161" s="198">
        <v>1.0408371497340536</v>
      </c>
    </row>
    <row r="162" spans="1:4" ht="18.75" customHeight="1">
      <c r="A162" s="7" t="s">
        <v>1387</v>
      </c>
      <c r="B162" s="8" t="s">
        <v>1385</v>
      </c>
      <c r="C162" s="198">
        <v>0</v>
      </c>
      <c r="D162" s="198">
        <v>1.0320101729222686</v>
      </c>
    </row>
    <row r="163" spans="1:4" ht="18.75" customHeight="1">
      <c r="A163" s="7" t="s">
        <v>1126</v>
      </c>
      <c r="B163" s="8" t="s">
        <v>1127</v>
      </c>
      <c r="C163" s="198">
        <v>5.1753693630997866</v>
      </c>
      <c r="D163" s="198">
        <v>14.830100544285752</v>
      </c>
    </row>
    <row r="164" spans="1:4" ht="18.75" customHeight="1">
      <c r="A164" s="7" t="s">
        <v>1128</v>
      </c>
      <c r="B164" s="8" t="s">
        <v>1127</v>
      </c>
      <c r="C164" s="198">
        <v>5.9571678966893415</v>
      </c>
      <c r="D164" s="198">
        <v>16.981930757826348</v>
      </c>
    </row>
    <row r="165" spans="1:4" ht="18.75" customHeight="1">
      <c r="A165" s="7" t="s">
        <v>1129</v>
      </c>
      <c r="B165" s="8" t="s">
        <v>1130</v>
      </c>
      <c r="C165" s="198">
        <v>1.0189104809127232</v>
      </c>
      <c r="D165" s="198">
        <v>5.5886516421933248</v>
      </c>
    </row>
    <row r="166" spans="1:4" ht="18.75" customHeight="1">
      <c r="A166" s="7" t="s">
        <v>1131</v>
      </c>
      <c r="B166" s="8" t="s">
        <v>1130</v>
      </c>
      <c r="C166" s="198">
        <v>7.1311905953180835E-2</v>
      </c>
      <c r="D166" s="198">
        <v>2.1180886240902725</v>
      </c>
    </row>
    <row r="167" spans="1:4" ht="18.75" customHeight="1">
      <c r="A167" s="7" t="s">
        <v>1388</v>
      </c>
      <c r="B167" s="8" t="s">
        <v>1389</v>
      </c>
      <c r="C167" s="198">
        <v>0</v>
      </c>
      <c r="D167" s="198">
        <v>4.0720374471904221E-2</v>
      </c>
    </row>
    <row r="168" spans="1:4" ht="18.75" customHeight="1">
      <c r="A168" s="7" t="s">
        <v>1390</v>
      </c>
      <c r="B168" s="8" t="s">
        <v>1389</v>
      </c>
      <c r="C168" s="198">
        <v>0</v>
      </c>
      <c r="D168" s="198">
        <v>3.477067227684455E-3</v>
      </c>
    </row>
    <row r="169" spans="1:4" ht="18.75" customHeight="1">
      <c r="A169" s="7" t="s">
        <v>1391</v>
      </c>
      <c r="B169" s="8" t="s">
        <v>1392</v>
      </c>
      <c r="C169" s="198">
        <v>0</v>
      </c>
      <c r="D169" s="198">
        <v>0</v>
      </c>
    </row>
    <row r="170" spans="1:4" ht="18.75" customHeight="1">
      <c r="A170" s="7" t="s">
        <v>1132</v>
      </c>
      <c r="B170" s="8" t="s">
        <v>1133</v>
      </c>
      <c r="C170" s="198">
        <v>4.9372306528075249</v>
      </c>
      <c r="D170" s="198">
        <v>8.5936047690321047</v>
      </c>
    </row>
    <row r="171" spans="1:4" ht="18.75" customHeight="1">
      <c r="A171" s="7" t="s">
        <v>1134</v>
      </c>
      <c r="B171" s="8" t="s">
        <v>1133</v>
      </c>
      <c r="C171" s="198">
        <v>2.5611100300056022</v>
      </c>
      <c r="D171" s="198">
        <v>5.0212539527691105</v>
      </c>
    </row>
    <row r="172" spans="1:4" ht="18.75" customHeight="1">
      <c r="A172" s="7" t="s">
        <v>1135</v>
      </c>
      <c r="B172" s="8" t="s">
        <v>1133</v>
      </c>
      <c r="C172" s="198">
        <v>5.3863888930612598</v>
      </c>
      <c r="D172" s="198">
        <v>5.1277080589593886</v>
      </c>
    </row>
    <row r="173" spans="1:4" ht="18.75" customHeight="1">
      <c r="A173" s="7" t="s">
        <v>1136</v>
      </c>
      <c r="B173" s="8" t="s">
        <v>1133</v>
      </c>
      <c r="C173" s="198">
        <v>5.8700008079545469</v>
      </c>
      <c r="D173" s="198">
        <v>8.327762914739445</v>
      </c>
    </row>
    <row r="174" spans="1:4" ht="18.75" customHeight="1">
      <c r="A174" s="7" t="s">
        <v>1137</v>
      </c>
      <c r="B174" s="8" t="s">
        <v>1138</v>
      </c>
      <c r="C174" s="198">
        <v>4.9389212667384328</v>
      </c>
      <c r="D174" s="198">
        <v>18.586968780387867</v>
      </c>
    </row>
    <row r="175" spans="1:4" ht="18.75" customHeight="1">
      <c r="A175" s="7" t="s">
        <v>1139</v>
      </c>
      <c r="B175" s="8" t="s">
        <v>1138</v>
      </c>
      <c r="C175" s="198">
        <v>1.4674779684521666</v>
      </c>
      <c r="D175" s="198">
        <v>12.222887590742648</v>
      </c>
    </row>
    <row r="176" spans="1:4" ht="18.75" customHeight="1">
      <c r="A176" s="7" t="s">
        <v>1393</v>
      </c>
      <c r="B176" s="8" t="s">
        <v>1394</v>
      </c>
      <c r="C176" s="198">
        <v>0</v>
      </c>
      <c r="D176" s="198">
        <v>0.14182030020706748</v>
      </c>
    </row>
    <row r="177" spans="1:4" ht="18.75" customHeight="1">
      <c r="A177" s="7" t="s">
        <v>1395</v>
      </c>
      <c r="B177" s="8" t="s">
        <v>1394</v>
      </c>
      <c r="C177" s="198">
        <v>0</v>
      </c>
      <c r="D177" s="198">
        <v>0.12406875577055285</v>
      </c>
    </row>
    <row r="178" spans="1:4" ht="18.75" customHeight="1">
      <c r="A178" s="7" t="s">
        <v>1396</v>
      </c>
      <c r="B178" s="8" t="s">
        <v>1397</v>
      </c>
      <c r="C178" s="198">
        <v>0</v>
      </c>
      <c r="D178" s="198">
        <v>2.6912733560612778E-3</v>
      </c>
    </row>
    <row r="179" spans="1:4" ht="18.75" customHeight="1">
      <c r="A179" s="7" t="s">
        <v>1140</v>
      </c>
      <c r="B179" s="8" t="s">
        <v>1141</v>
      </c>
      <c r="C179" s="198">
        <v>2.8310016534282934</v>
      </c>
      <c r="D179" s="198">
        <v>4.6402339252248677</v>
      </c>
    </row>
    <row r="180" spans="1:4" ht="18.75" customHeight="1">
      <c r="A180" s="7" t="s">
        <v>1142</v>
      </c>
      <c r="B180" s="8" t="s">
        <v>1141</v>
      </c>
      <c r="C180" s="198">
        <v>1.2310881964059619</v>
      </c>
      <c r="D180" s="198">
        <v>4.5452240536049517</v>
      </c>
    </row>
    <row r="181" spans="1:4" ht="18.75" customHeight="1">
      <c r="A181" s="7" t="s">
        <v>1143</v>
      </c>
      <c r="B181" s="8" t="s">
        <v>1144</v>
      </c>
      <c r="C181" s="198">
        <v>4.2785885691514293E-2</v>
      </c>
      <c r="D181" s="198">
        <v>0.15223313628622545</v>
      </c>
    </row>
    <row r="182" spans="1:4" ht="18.75" customHeight="1">
      <c r="A182" s="7" t="s">
        <v>1145</v>
      </c>
      <c r="B182" s="8" t="s">
        <v>1146</v>
      </c>
      <c r="C182" s="198">
        <v>2.8069762046026874</v>
      </c>
      <c r="D182" s="198">
        <v>9.2584926773686593</v>
      </c>
    </row>
    <row r="183" spans="1:4" ht="18.75" customHeight="1">
      <c r="A183" s="7" t="s">
        <v>1147</v>
      </c>
      <c r="B183" s="8" t="s">
        <v>1146</v>
      </c>
      <c r="C183" s="198">
        <v>1.7130098000027609</v>
      </c>
      <c r="D183" s="198">
        <v>18.468869541925944</v>
      </c>
    </row>
    <row r="184" spans="1:4" ht="18.75" customHeight="1">
      <c r="A184" s="7" t="s">
        <v>1148</v>
      </c>
      <c r="B184" s="8" t="s">
        <v>1149</v>
      </c>
      <c r="C184" s="198">
        <v>0</v>
      </c>
      <c r="D184" s="198">
        <v>4.5238100192840953</v>
      </c>
    </row>
    <row r="185" spans="1:4" ht="18.75" customHeight="1">
      <c r="A185" s="7" t="s">
        <v>1398</v>
      </c>
      <c r="B185" s="8" t="s">
        <v>1399</v>
      </c>
      <c r="C185" s="198">
        <v>0</v>
      </c>
      <c r="D185" s="198">
        <v>-3.4455558197576711E-5</v>
      </c>
    </row>
    <row r="186" spans="1:4" ht="18.75" customHeight="1">
      <c r="A186" s="7" t="s">
        <v>1400</v>
      </c>
      <c r="B186" s="8" t="s">
        <v>1399</v>
      </c>
      <c r="C186" s="198">
        <v>0</v>
      </c>
      <c r="D186" s="198">
        <v>3.3380686355699965E-5</v>
      </c>
    </row>
    <row r="187" spans="1:4" ht="18.75" customHeight="1">
      <c r="A187" s="7" t="s">
        <v>1150</v>
      </c>
      <c r="B187" s="8" t="s">
        <v>1151</v>
      </c>
      <c r="C187" s="198">
        <v>1.4366979428740965</v>
      </c>
      <c r="D187" s="198">
        <v>4.7170646887801988</v>
      </c>
    </row>
    <row r="188" spans="1:4" ht="18.75" customHeight="1">
      <c r="A188" s="7" t="s">
        <v>1152</v>
      </c>
      <c r="B188" s="8" t="s">
        <v>1151</v>
      </c>
      <c r="C188" s="198">
        <v>0.84878226429891135</v>
      </c>
      <c r="D188" s="198">
        <v>3.4356208309250533</v>
      </c>
    </row>
    <row r="189" spans="1:4" ht="18.75" customHeight="1">
      <c r="A189" s="7" t="s">
        <v>1401</v>
      </c>
      <c r="B189" s="8" t="s">
        <v>1402</v>
      </c>
      <c r="C189" s="198">
        <v>0</v>
      </c>
      <c r="D189" s="198">
        <v>0.47444242822171301</v>
      </c>
    </row>
    <row r="190" spans="1:4" ht="18.75" customHeight="1">
      <c r="A190" s="7" t="s">
        <v>1153</v>
      </c>
      <c r="B190" s="8" t="s">
        <v>1154</v>
      </c>
      <c r="C190" s="198">
        <v>0.91484345251801924</v>
      </c>
      <c r="D190" s="198">
        <v>0.49197696386464346</v>
      </c>
    </row>
    <row r="191" spans="1:4" ht="18.75" customHeight="1">
      <c r="A191" s="7" t="s">
        <v>1155</v>
      </c>
      <c r="B191" s="8" t="s">
        <v>1156</v>
      </c>
      <c r="C191" s="198">
        <v>0.91436261025112164</v>
      </c>
      <c r="D191" s="198">
        <v>0.487156511813996</v>
      </c>
    </row>
    <row r="192" spans="1:4" ht="18.75" customHeight="1">
      <c r="A192" s="7" t="s">
        <v>1157</v>
      </c>
      <c r="B192" s="8" t="s">
        <v>1158</v>
      </c>
      <c r="C192" s="198">
        <v>-3.4560055966971585E-2</v>
      </c>
      <c r="D192" s="198">
        <v>5.0672058914477652E-2</v>
      </c>
    </row>
    <row r="193" spans="1:4" ht="18.75" customHeight="1">
      <c r="A193" s="7" t="s">
        <v>1403</v>
      </c>
      <c r="B193" s="8" t="s">
        <v>1404</v>
      </c>
      <c r="C193" s="198">
        <v>0</v>
      </c>
      <c r="D193" s="198">
        <v>2.936029648244836</v>
      </c>
    </row>
    <row r="194" spans="1:4" ht="18.75" customHeight="1">
      <c r="A194" s="7" t="s">
        <v>1405</v>
      </c>
      <c r="B194" s="8" t="s">
        <v>1404</v>
      </c>
      <c r="C194" s="198">
        <v>0</v>
      </c>
      <c r="D194" s="198">
        <v>0.61900946587383099</v>
      </c>
    </row>
    <row r="195" spans="1:4" ht="18.75" customHeight="1">
      <c r="A195" s="7" t="s">
        <v>1159</v>
      </c>
      <c r="B195" s="8" t="s">
        <v>1160</v>
      </c>
      <c r="C195" s="198">
        <v>3.3849599245044111</v>
      </c>
      <c r="D195" s="198">
        <v>2.679529265582647</v>
      </c>
    </row>
    <row r="196" spans="1:4" ht="18.75" customHeight="1">
      <c r="A196" s="7" t="s">
        <v>1161</v>
      </c>
      <c r="B196" s="8" t="s">
        <v>1160</v>
      </c>
      <c r="C196" s="198">
        <v>3.3850255603074411</v>
      </c>
      <c r="D196" s="198">
        <v>1.0332154180117543</v>
      </c>
    </row>
    <row r="197" spans="1:4" ht="18.75" customHeight="1">
      <c r="A197" s="7" t="s">
        <v>1162</v>
      </c>
      <c r="B197" s="8" t="s">
        <v>1163</v>
      </c>
      <c r="C197" s="198">
        <v>4.267905030770907E-2</v>
      </c>
      <c r="D197" s="198">
        <v>0.69567694639072608</v>
      </c>
    </row>
    <row r="198" spans="1:4" ht="18.75" customHeight="1">
      <c r="A198" s="7" t="s">
        <v>1164</v>
      </c>
      <c r="B198" s="8" t="s">
        <v>1165</v>
      </c>
      <c r="C198" s="198">
        <v>2.2515661303250101E-2</v>
      </c>
      <c r="D198" s="198">
        <v>0.6305884920424023</v>
      </c>
    </row>
    <row r="199" spans="1:4" ht="18.75" customHeight="1">
      <c r="A199" s="7" t="s">
        <v>1166</v>
      </c>
      <c r="B199" s="8" t="s">
        <v>1165</v>
      </c>
      <c r="C199" s="198">
        <v>2.2534258097144124E-2</v>
      </c>
      <c r="D199" s="198">
        <v>0.62696354014206912</v>
      </c>
    </row>
    <row r="200" spans="1:4" ht="18.75" customHeight="1">
      <c r="A200" s="7" t="s">
        <v>1167</v>
      </c>
      <c r="B200" s="8" t="s">
        <v>1168</v>
      </c>
      <c r="C200" s="198">
        <v>4.3539249166419385</v>
      </c>
      <c r="D200" s="198">
        <v>20.125461414602565</v>
      </c>
    </row>
    <row r="201" spans="1:4" ht="18.75" customHeight="1">
      <c r="A201" s="7" t="s">
        <v>1169</v>
      </c>
      <c r="B201" s="8" t="s">
        <v>1168</v>
      </c>
      <c r="C201" s="198">
        <v>6.5033777303995732</v>
      </c>
      <c r="D201" s="198">
        <v>30.119173197190712</v>
      </c>
    </row>
    <row r="202" spans="1:4" ht="18.75" customHeight="1">
      <c r="A202" s="7" t="s">
        <v>1406</v>
      </c>
      <c r="B202" s="8" t="s">
        <v>1407</v>
      </c>
      <c r="C202" s="198">
        <v>0</v>
      </c>
      <c r="D202" s="198">
        <v>5.424130766458047E-2</v>
      </c>
    </row>
    <row r="203" spans="1:4" ht="18.75" customHeight="1">
      <c r="A203" s="7" t="s">
        <v>1408</v>
      </c>
      <c r="B203" s="8" t="s">
        <v>1407</v>
      </c>
      <c r="C203" s="198">
        <v>0</v>
      </c>
      <c r="D203" s="198">
        <v>5.4241817400359806E-2</v>
      </c>
    </row>
    <row r="204" spans="1:4" ht="18.75" customHeight="1">
      <c r="A204" s="7" t="s">
        <v>1170</v>
      </c>
      <c r="B204" s="8" t="s">
        <v>1171</v>
      </c>
      <c r="C204" s="198">
        <v>0.92111624935502712</v>
      </c>
      <c r="D204" s="198">
        <v>0.49945031502243808</v>
      </c>
    </row>
    <row r="205" spans="1:4" ht="18.75" customHeight="1">
      <c r="A205" s="7" t="s">
        <v>1172</v>
      </c>
      <c r="B205" s="8" t="s">
        <v>1173</v>
      </c>
      <c r="C205" s="198">
        <v>0.92252973732997645</v>
      </c>
      <c r="D205" s="198">
        <v>0.49942339316883583</v>
      </c>
    </row>
    <row r="206" spans="1:4" ht="18.75" customHeight="1">
      <c r="A206" s="7" t="s">
        <v>1174</v>
      </c>
      <c r="B206" s="8" t="s">
        <v>1175</v>
      </c>
      <c r="C206" s="198">
        <v>2.1331927110869766</v>
      </c>
      <c r="D206" s="198">
        <v>1.6223436972123311</v>
      </c>
    </row>
    <row r="207" spans="1:4" ht="18.75" customHeight="1">
      <c r="A207" s="7" t="s">
        <v>1176</v>
      </c>
      <c r="B207" s="8" t="s">
        <v>1175</v>
      </c>
      <c r="C207" s="198">
        <v>0.99226836385691153</v>
      </c>
      <c r="D207" s="198">
        <v>1.5641072296940908</v>
      </c>
    </row>
    <row r="208" spans="1:4" ht="18.75" customHeight="1">
      <c r="A208" s="7" t="s">
        <v>1409</v>
      </c>
      <c r="B208" s="8" t="s">
        <v>1410</v>
      </c>
      <c r="C208" s="198">
        <v>0</v>
      </c>
      <c r="D208" s="198">
        <v>2.2592891964789272</v>
      </c>
    </row>
    <row r="209" spans="1:4" ht="18.75" customHeight="1">
      <c r="A209" s="7" t="s">
        <v>1411</v>
      </c>
      <c r="B209" s="8" t="s">
        <v>1410</v>
      </c>
      <c r="C209" s="198">
        <v>0</v>
      </c>
      <c r="D209" s="198">
        <v>1.9656353243291356</v>
      </c>
    </row>
    <row r="210" spans="1:4" ht="18.75" customHeight="1">
      <c r="A210" s="7" t="s">
        <v>1412</v>
      </c>
      <c r="B210" s="8" t="s">
        <v>1410</v>
      </c>
      <c r="C210" s="198">
        <v>0</v>
      </c>
      <c r="D210" s="198">
        <v>2.6173012189378464</v>
      </c>
    </row>
    <row r="211" spans="1:4" ht="18.75" customHeight="1">
      <c r="A211" s="7" t="s">
        <v>1413</v>
      </c>
      <c r="B211" s="8" t="s">
        <v>1414</v>
      </c>
      <c r="C211" s="198">
        <v>0</v>
      </c>
      <c r="D211" s="198">
        <v>-0.32771305460428601</v>
      </c>
    </row>
    <row r="212" spans="1:4" ht="18.75" customHeight="1">
      <c r="A212" s="7" t="s">
        <v>1177</v>
      </c>
      <c r="B212" s="8" t="s">
        <v>1178</v>
      </c>
      <c r="C212" s="198">
        <v>0.87452978586676433</v>
      </c>
      <c r="D212" s="198">
        <v>0.5164389791593178</v>
      </c>
    </row>
    <row r="213" spans="1:4" ht="18.75" customHeight="1">
      <c r="A213" s="7" t="s">
        <v>1179</v>
      </c>
      <c r="B213" s="8" t="s">
        <v>1180</v>
      </c>
      <c r="C213" s="198">
        <v>0.87452981225535742</v>
      </c>
      <c r="D213" s="198">
        <v>0.51641601593714181</v>
      </c>
    </row>
    <row r="214" spans="1:4" ht="18.75" customHeight="1">
      <c r="A214" s="7" t="s">
        <v>1181</v>
      </c>
      <c r="B214" s="8" t="s">
        <v>1182</v>
      </c>
      <c r="C214" s="198">
        <v>0.87452981225535742</v>
      </c>
      <c r="D214" s="198">
        <v>0.51639231965739174</v>
      </c>
    </row>
    <row r="215" spans="1:4" ht="18.75" customHeight="1">
      <c r="A215" s="7" t="s">
        <v>1183</v>
      </c>
      <c r="B215" s="8" t="s">
        <v>1184</v>
      </c>
      <c r="C215" s="198">
        <v>0.87452978586676433</v>
      </c>
      <c r="D215" s="198">
        <v>0.51631625784902146</v>
      </c>
    </row>
    <row r="216" spans="1:4" ht="18.75" customHeight="1">
      <c r="A216" s="7" t="s">
        <v>1185</v>
      </c>
      <c r="B216" s="8" t="s">
        <v>1186</v>
      </c>
      <c r="C216" s="198">
        <v>0</v>
      </c>
      <c r="D216" s="198">
        <v>0.23455687391793723</v>
      </c>
    </row>
    <row r="217" spans="1:4" ht="18.75" customHeight="1">
      <c r="A217" s="7" t="s">
        <v>1187</v>
      </c>
      <c r="B217" s="8" t="s">
        <v>1188</v>
      </c>
      <c r="C217" s="198">
        <v>0.9188631441983629</v>
      </c>
      <c r="D217" s="198">
        <v>0.47962522849252537</v>
      </c>
    </row>
    <row r="218" spans="1:4" ht="18.75" customHeight="1">
      <c r="A218" s="7" t="s">
        <v>1189</v>
      </c>
      <c r="B218" s="8" t="s">
        <v>1190</v>
      </c>
      <c r="C218" s="198">
        <v>1.0095343229821434</v>
      </c>
      <c r="D218" s="198">
        <v>2.9471900473423291</v>
      </c>
    </row>
    <row r="219" spans="1:4" ht="18.75" customHeight="1">
      <c r="A219" s="7" t="s">
        <v>1191</v>
      </c>
      <c r="B219" s="8" t="s">
        <v>1192</v>
      </c>
      <c r="C219" s="198">
        <v>2.4337825949957459</v>
      </c>
      <c r="D219" s="198">
        <v>5.8904469827227066</v>
      </c>
    </row>
    <row r="220" spans="1:4" ht="18.75" customHeight="1">
      <c r="A220" s="7" t="s">
        <v>1193</v>
      </c>
      <c r="B220" s="8" t="s">
        <v>1192</v>
      </c>
      <c r="C220" s="198">
        <v>2.7361050722634137</v>
      </c>
      <c r="D220" s="198">
        <v>5.342988203621597</v>
      </c>
    </row>
    <row r="221" spans="1:4" ht="18.75" customHeight="1">
      <c r="A221" s="7" t="s">
        <v>1194</v>
      </c>
      <c r="B221" s="8" t="s">
        <v>1195</v>
      </c>
      <c r="C221" s="198">
        <v>3.8177168163150941</v>
      </c>
      <c r="D221" s="198">
        <v>12.507558385436603</v>
      </c>
    </row>
    <row r="222" spans="1:4" ht="18.75" customHeight="1">
      <c r="A222" s="7" t="s">
        <v>1196</v>
      </c>
      <c r="B222" s="8" t="s">
        <v>1195</v>
      </c>
      <c r="C222" s="198">
        <v>1.6479573786331485</v>
      </c>
      <c r="D222" s="198">
        <v>14.222466150733407</v>
      </c>
    </row>
    <row r="223" spans="1:4" ht="18.75" customHeight="1">
      <c r="A223" s="7" t="s">
        <v>1197</v>
      </c>
      <c r="B223" s="8" t="s">
        <v>1195</v>
      </c>
      <c r="C223" s="198">
        <v>3.3556869105302714E-2</v>
      </c>
      <c r="D223" s="198">
        <v>6.9080664317159197</v>
      </c>
    </row>
    <row r="224" spans="1:4" ht="18.75" customHeight="1">
      <c r="A224" s="7" t="s">
        <v>1198</v>
      </c>
      <c r="B224" s="8" t="s">
        <v>1195</v>
      </c>
      <c r="C224" s="198">
        <v>1.1516925463551E-2</v>
      </c>
      <c r="D224" s="198">
        <v>4.7289501200287285</v>
      </c>
    </row>
    <row r="225" spans="1:4" ht="18.75" customHeight="1">
      <c r="A225" s="7" t="s">
        <v>1199</v>
      </c>
      <c r="B225" s="8" t="s">
        <v>1200</v>
      </c>
      <c r="C225" s="198">
        <v>0.90738591209921537</v>
      </c>
      <c r="D225" s="198">
        <v>11.54433901747924</v>
      </c>
    </row>
    <row r="226" spans="1:4" ht="18.75" customHeight="1">
      <c r="A226" s="7" t="s">
        <v>1201</v>
      </c>
      <c r="B226" s="8" t="s">
        <v>1200</v>
      </c>
      <c r="C226" s="198">
        <v>0.75650894372566668</v>
      </c>
      <c r="D226" s="198">
        <v>12.212707815437643</v>
      </c>
    </row>
    <row r="227" spans="1:4" ht="18.75" customHeight="1">
      <c r="A227" s="7" t="s">
        <v>1415</v>
      </c>
      <c r="B227" s="8" t="s">
        <v>1416</v>
      </c>
      <c r="C227" s="198">
        <v>-0.14827456080211818</v>
      </c>
      <c r="D227" s="198">
        <v>1.1150310280052809</v>
      </c>
    </row>
    <row r="228" spans="1:4" ht="18.75" customHeight="1">
      <c r="A228" s="7" t="s">
        <v>1417</v>
      </c>
      <c r="B228" s="8" t="s">
        <v>1416</v>
      </c>
      <c r="C228" s="198">
        <v>-9.1652996957328578E-2</v>
      </c>
      <c r="D228" s="198">
        <v>0.52389785652564791</v>
      </c>
    </row>
    <row r="229" spans="1:4" ht="18.75" customHeight="1">
      <c r="A229" s="7" t="s">
        <v>1202</v>
      </c>
      <c r="B229" s="8" t="s">
        <v>1203</v>
      </c>
      <c r="C229" s="198">
        <v>0.28610191781345473</v>
      </c>
      <c r="D229" s="198">
        <v>7.5836256106196638</v>
      </c>
    </row>
    <row r="230" spans="1:4" ht="18.75" customHeight="1">
      <c r="A230" s="7" t="s">
        <v>1204</v>
      </c>
      <c r="B230" s="8" t="s">
        <v>1203</v>
      </c>
      <c r="C230" s="198">
        <v>0.28340776322923633</v>
      </c>
      <c r="D230" s="198">
        <v>7.5863841376036234</v>
      </c>
    </row>
    <row r="231" spans="1:4" ht="18.75" customHeight="1">
      <c r="A231" s="7" t="s">
        <v>1205</v>
      </c>
      <c r="B231" s="8" t="s">
        <v>1206</v>
      </c>
      <c r="C231" s="198">
        <v>1.7547712978667899E-6</v>
      </c>
      <c r="D231" s="198">
        <v>0.82756539772356585</v>
      </c>
    </row>
    <row r="232" spans="1:4" ht="18.75" customHeight="1">
      <c r="A232" s="7" t="s">
        <v>1207</v>
      </c>
      <c r="B232" s="8" t="s">
        <v>1206</v>
      </c>
      <c r="C232" s="198">
        <v>8.6205050739625345E-7</v>
      </c>
      <c r="D232" s="198">
        <v>0.82755639314809748</v>
      </c>
    </row>
    <row r="233" spans="1:4" ht="18.75" customHeight="1">
      <c r="A233" s="7" t="s">
        <v>1208</v>
      </c>
      <c r="B233" s="8" t="s">
        <v>1209</v>
      </c>
      <c r="C233" s="198">
        <v>4.9802145193334573</v>
      </c>
      <c r="D233" s="198">
        <v>15.375071002097643</v>
      </c>
    </row>
    <row r="234" spans="1:4" ht="18.75" customHeight="1">
      <c r="A234" s="7" t="s">
        <v>1418</v>
      </c>
      <c r="B234" s="8" t="s">
        <v>1419</v>
      </c>
      <c r="C234" s="198">
        <v>0</v>
      </c>
      <c r="D234" s="198">
        <v>2.0437425288723774</v>
      </c>
    </row>
    <row r="235" spans="1:4" ht="18.75" customHeight="1">
      <c r="A235" s="7" t="s">
        <v>1420</v>
      </c>
      <c r="B235" s="8" t="s">
        <v>1419</v>
      </c>
      <c r="C235" s="198">
        <v>0</v>
      </c>
      <c r="D235" s="198">
        <v>2.5512253356688137</v>
      </c>
    </row>
    <row r="236" spans="1:4" ht="18.75" customHeight="1">
      <c r="A236" s="7" t="s">
        <v>1210</v>
      </c>
      <c r="B236" s="8" t="s">
        <v>1211</v>
      </c>
      <c r="C236" s="198">
        <v>9.6528897740343556E-6</v>
      </c>
      <c r="D236" s="198">
        <v>0.82784720932422706</v>
      </c>
    </row>
    <row r="237" spans="1:4" ht="18.75" customHeight="1">
      <c r="A237" s="7" t="s">
        <v>1212</v>
      </c>
      <c r="B237" s="8" t="s">
        <v>1213</v>
      </c>
      <c r="C237" s="198">
        <v>1.2916582712686513</v>
      </c>
      <c r="D237" s="198">
        <v>3.7405192643714602</v>
      </c>
    </row>
    <row r="238" spans="1:4" ht="18.75" customHeight="1">
      <c r="A238" s="7" t="s">
        <v>1214</v>
      </c>
      <c r="B238" s="8" t="s">
        <v>1215</v>
      </c>
      <c r="C238" s="198">
        <v>5.134111785879121E-2</v>
      </c>
      <c r="D238" s="198">
        <v>0</v>
      </c>
    </row>
    <row r="239" spans="1:4" ht="18.75" customHeight="1">
      <c r="A239" s="7" t="s">
        <v>1216</v>
      </c>
      <c r="B239" s="8" t="s">
        <v>1215</v>
      </c>
      <c r="C239" s="198">
        <v>5.1350345475130572E-2</v>
      </c>
      <c r="D239" s="198">
        <v>0</v>
      </c>
    </row>
    <row r="240" spans="1:4" ht="18.75" customHeight="1">
      <c r="A240" s="7" t="s">
        <v>1217</v>
      </c>
      <c r="B240" s="8" t="s">
        <v>1218</v>
      </c>
      <c r="C240" s="198">
        <v>0.52684238784509674</v>
      </c>
      <c r="D240" s="198">
        <v>0.41448854834108434</v>
      </c>
    </row>
    <row r="241" spans="1:4" ht="18.75" customHeight="1">
      <c r="A241" s="7" t="s">
        <v>1219</v>
      </c>
      <c r="B241" s="8" t="s">
        <v>1218</v>
      </c>
      <c r="C241" s="198">
        <v>0.41712404749716303</v>
      </c>
      <c r="D241" s="198">
        <v>0.76548620274262658</v>
      </c>
    </row>
    <row r="242" spans="1:4" ht="18.75" customHeight="1">
      <c r="A242" s="7" t="s">
        <v>1220</v>
      </c>
      <c r="B242" s="8" t="s">
        <v>1218</v>
      </c>
      <c r="C242" s="198">
        <v>0.41712720777107321</v>
      </c>
      <c r="D242" s="198">
        <v>2.4447584424088127E-2</v>
      </c>
    </row>
    <row r="243" spans="1:4" ht="18.75" customHeight="1">
      <c r="A243" s="7" t="s">
        <v>1421</v>
      </c>
      <c r="B243" s="8" t="s">
        <v>1422</v>
      </c>
      <c r="C243" s="198">
        <v>0</v>
      </c>
      <c r="D243" s="198">
        <v>6.5143786048958999E-2</v>
      </c>
    </row>
    <row r="244" spans="1:4" ht="18.75" customHeight="1">
      <c r="A244" s="7" t="s">
        <v>1423</v>
      </c>
      <c r="B244" s="8" t="s">
        <v>1422</v>
      </c>
      <c r="C244" s="198">
        <v>0</v>
      </c>
      <c r="D244" s="198">
        <v>6.0653806546509231E-2</v>
      </c>
    </row>
    <row r="245" spans="1:4" ht="18.75" customHeight="1">
      <c r="A245" s="7" t="s">
        <v>1424</v>
      </c>
      <c r="B245" s="8" t="s">
        <v>1425</v>
      </c>
      <c r="C245" s="198">
        <v>0</v>
      </c>
      <c r="D245" s="198">
        <v>0</v>
      </c>
    </row>
    <row r="246" spans="1:4" ht="18.75" customHeight="1">
      <c r="A246" s="7" t="s">
        <v>1426</v>
      </c>
      <c r="B246" s="8" t="s">
        <v>1427</v>
      </c>
      <c r="C246" s="198">
        <v>0</v>
      </c>
      <c r="D246" s="198">
        <v>0.90749005532728833</v>
      </c>
    </row>
    <row r="247" spans="1:4" ht="18.75" customHeight="1">
      <c r="A247" s="7" t="s">
        <v>1221</v>
      </c>
      <c r="B247" s="8" t="s">
        <v>1222</v>
      </c>
      <c r="C247" s="198">
        <v>1.7942331582807277E-2</v>
      </c>
      <c r="D247" s="198">
        <v>1.5586927715147394</v>
      </c>
    </row>
    <row r="248" spans="1:4" ht="18.75" customHeight="1">
      <c r="A248" s="7" t="s">
        <v>1223</v>
      </c>
      <c r="B248" s="8" t="s">
        <v>1224</v>
      </c>
      <c r="C248" s="198">
        <v>4.267905030770907E-2</v>
      </c>
      <c r="D248" s="198">
        <v>0.69567694639072608</v>
      </c>
    </row>
    <row r="249" spans="1:4" ht="18.75" customHeight="1">
      <c r="A249" s="7" t="s">
        <v>1225</v>
      </c>
      <c r="B249" s="8" t="s">
        <v>1226</v>
      </c>
      <c r="C249" s="198">
        <v>0.87393223774483231</v>
      </c>
      <c r="D249" s="198">
        <v>0.49865012104121803</v>
      </c>
    </row>
    <row r="250" spans="1:4" ht="18.75" customHeight="1">
      <c r="A250" s="7" t="s">
        <v>1227</v>
      </c>
      <c r="B250" s="8" t="s">
        <v>1228</v>
      </c>
      <c r="C250" s="198">
        <v>0.93767489181855068</v>
      </c>
      <c r="D250" s="198">
        <v>0.48975530825244051</v>
      </c>
    </row>
    <row r="251" spans="1:4" ht="18.75" customHeight="1">
      <c r="A251" s="7" t="s">
        <v>1229</v>
      </c>
      <c r="B251" s="8" t="s">
        <v>1230</v>
      </c>
      <c r="C251" s="198">
        <v>0.93114847475481355</v>
      </c>
      <c r="D251" s="198">
        <v>0.53899495699238331</v>
      </c>
    </row>
    <row r="252" spans="1:4" ht="18.75" customHeight="1">
      <c r="A252" s="7" t="s">
        <v>1231</v>
      </c>
      <c r="B252" s="8" t="s">
        <v>1232</v>
      </c>
      <c r="C252" s="198">
        <v>2.8311602532775209</v>
      </c>
      <c r="D252" s="198">
        <v>4.4677278943207441E-4</v>
      </c>
    </row>
    <row r="253" spans="1:4" ht="18.75" customHeight="1">
      <c r="A253" s="7" t="s">
        <v>1233</v>
      </c>
      <c r="B253" s="8" t="s">
        <v>1232</v>
      </c>
      <c r="C253" s="198">
        <v>2.8447018142453833</v>
      </c>
      <c r="D253" s="198">
        <v>4.4763070588992238E-4</v>
      </c>
    </row>
    <row r="254" spans="1:4" ht="18.75" customHeight="1">
      <c r="A254" s="7" t="s">
        <v>1234</v>
      </c>
      <c r="B254" s="8" t="s">
        <v>1235</v>
      </c>
      <c r="C254" s="198">
        <v>2.9718580851585497</v>
      </c>
      <c r="D254" s="198">
        <v>5.7543241793081181</v>
      </c>
    </row>
    <row r="255" spans="1:4" ht="18.75" customHeight="1">
      <c r="A255" s="7" t="s">
        <v>1236</v>
      </c>
      <c r="B255" s="8" t="s">
        <v>1235</v>
      </c>
      <c r="C255" s="198">
        <v>2.9702606471771746</v>
      </c>
      <c r="D255" s="198">
        <v>5.748081716503104</v>
      </c>
    </row>
    <row r="256" spans="1:4" ht="18.75" customHeight="1">
      <c r="A256" s="7" t="s">
        <v>1237</v>
      </c>
      <c r="B256" s="8" t="s">
        <v>1238</v>
      </c>
      <c r="C256" s="198">
        <v>8.7197466811997207E-2</v>
      </c>
      <c r="D256" s="198">
        <v>3.8803670469473199</v>
      </c>
    </row>
    <row r="257" spans="1:4" ht="18.75" customHeight="1">
      <c r="A257" s="7" t="s">
        <v>1239</v>
      </c>
      <c r="B257" s="8" t="s">
        <v>1240</v>
      </c>
      <c r="C257" s="198">
        <v>3.5614291471588446</v>
      </c>
      <c r="D257" s="198">
        <v>2.9999316218922929</v>
      </c>
    </row>
    <row r="258" spans="1:4" ht="18.75" customHeight="1">
      <c r="A258" s="7" t="s">
        <v>1241</v>
      </c>
      <c r="B258" s="8" t="s">
        <v>1240</v>
      </c>
      <c r="C258" s="198">
        <v>4.4750989897401485</v>
      </c>
      <c r="D258" s="198">
        <v>3.0516975419329202</v>
      </c>
    </row>
    <row r="259" spans="1:4" ht="18.75" customHeight="1">
      <c r="A259" s="7" t="s">
        <v>1428</v>
      </c>
      <c r="B259" s="8" t="s">
        <v>1429</v>
      </c>
      <c r="C259" s="198">
        <v>0</v>
      </c>
      <c r="D259" s="198">
        <v>8.014961554252116E-2</v>
      </c>
    </row>
    <row r="260" spans="1:4" ht="18.75" customHeight="1">
      <c r="A260" s="7" t="s">
        <v>1430</v>
      </c>
      <c r="B260" s="8" t="s">
        <v>1429</v>
      </c>
      <c r="C260" s="198">
        <v>0</v>
      </c>
      <c r="D260" s="198">
        <v>6.6671790966568223E-2</v>
      </c>
    </row>
    <row r="261" spans="1:4" ht="18.75" customHeight="1">
      <c r="A261" s="7" t="s">
        <v>1431</v>
      </c>
      <c r="B261" s="8" t="s">
        <v>1429</v>
      </c>
      <c r="C261" s="198">
        <v>0</v>
      </c>
      <c r="D261" s="198">
        <v>6.464016525737272E-2</v>
      </c>
    </row>
    <row r="262" spans="1:4" ht="18.75" customHeight="1">
      <c r="A262" s="7" t="s">
        <v>1432</v>
      </c>
      <c r="B262" s="8" t="s">
        <v>1433</v>
      </c>
      <c r="C262" s="198">
        <v>0</v>
      </c>
      <c r="D262" s="198">
        <v>0</v>
      </c>
    </row>
    <row r="263" spans="1:4" ht="18.75" customHeight="1">
      <c r="A263" s="7" t="s">
        <v>1434</v>
      </c>
      <c r="B263" s="8" t="s">
        <v>1435</v>
      </c>
      <c r="C263" s="198">
        <v>0</v>
      </c>
      <c r="D263" s="198">
        <v>2.8572666339444468</v>
      </c>
    </row>
    <row r="264" spans="1:4" ht="18.75" customHeight="1">
      <c r="A264" s="7" t="s">
        <v>1436</v>
      </c>
      <c r="B264" s="8" t="s">
        <v>1435</v>
      </c>
      <c r="C264" s="198">
        <v>0</v>
      </c>
      <c r="D264" s="198">
        <v>2.1031366355548342</v>
      </c>
    </row>
    <row r="265" spans="1:4" ht="18.75" customHeight="1">
      <c r="A265" s="7" t="s">
        <v>1242</v>
      </c>
      <c r="B265" s="8" t="s">
        <v>1243</v>
      </c>
      <c r="C265" s="198">
        <v>1.1025347079907351</v>
      </c>
      <c r="D265" s="198">
        <v>1.1276420480803757</v>
      </c>
    </row>
    <row r="266" spans="1:4" ht="18.75" customHeight="1">
      <c r="A266" s="7" t="s">
        <v>1244</v>
      </c>
      <c r="B266" s="8" t="s">
        <v>1243</v>
      </c>
      <c r="C266" s="198">
        <v>0.81904096874622134</v>
      </c>
      <c r="D266" s="198">
        <v>1.1442563293936951</v>
      </c>
    </row>
    <row r="267" spans="1:4" ht="18.75" customHeight="1">
      <c r="A267" s="7" t="s">
        <v>1437</v>
      </c>
      <c r="B267" s="8" t="s">
        <v>1438</v>
      </c>
      <c r="C267" s="198">
        <v>2.1512772602030802E-4</v>
      </c>
      <c r="D267" s="198">
        <v>0</v>
      </c>
    </row>
    <row r="268" spans="1:4" ht="18.75" customHeight="1">
      <c r="A268" s="7" t="s">
        <v>1439</v>
      </c>
      <c r="B268" s="8" t="s">
        <v>1438</v>
      </c>
      <c r="C268" s="198">
        <v>2.1512772602030802E-4</v>
      </c>
      <c r="D268" s="198">
        <v>0</v>
      </c>
    </row>
    <row r="269" spans="1:4" ht="18.75" customHeight="1">
      <c r="A269" s="7" t="s">
        <v>1245</v>
      </c>
      <c r="B269" s="8" t="s">
        <v>1246</v>
      </c>
      <c r="C269" s="198">
        <v>0.15700644792266014</v>
      </c>
      <c r="D269" s="198">
        <v>-2.9011694488473933E-2</v>
      </c>
    </row>
    <row r="270" spans="1:4" ht="18.75" customHeight="1">
      <c r="A270" s="7" t="s">
        <v>1247</v>
      </c>
      <c r="B270" s="8" t="s">
        <v>1248</v>
      </c>
      <c r="C270" s="198">
        <v>0.48508952347106271</v>
      </c>
      <c r="D270" s="198">
        <v>4.2639369286344886</v>
      </c>
    </row>
    <row r="271" spans="1:4" ht="18.75" customHeight="1">
      <c r="A271" s="7" t="s">
        <v>1249</v>
      </c>
      <c r="B271" s="8" t="s">
        <v>1248</v>
      </c>
      <c r="C271" s="198">
        <v>0.34958287645526065</v>
      </c>
      <c r="D271" s="198">
        <v>4.3084263744146112</v>
      </c>
    </row>
    <row r="272" spans="1:4" ht="18.75" customHeight="1">
      <c r="A272" s="7" t="s">
        <v>1250</v>
      </c>
      <c r="B272" s="8" t="s">
        <v>1251</v>
      </c>
      <c r="C272" s="198">
        <v>2.5558963286807019</v>
      </c>
      <c r="D272" s="198">
        <v>5.0065070594216277</v>
      </c>
    </row>
    <row r="273" spans="1:4" ht="18.75" customHeight="1">
      <c r="A273" s="7" t="s">
        <v>1252</v>
      </c>
      <c r="B273" s="8" t="s">
        <v>1251</v>
      </c>
      <c r="C273" s="198">
        <v>2.9209934244180857</v>
      </c>
      <c r="D273" s="198">
        <v>3.5901158245320453</v>
      </c>
    </row>
    <row r="274" spans="1:4" ht="18.75" customHeight="1">
      <c r="A274" s="7" t="s">
        <v>1253</v>
      </c>
      <c r="B274" s="8" t="s">
        <v>1254</v>
      </c>
      <c r="C274" s="198">
        <v>7.3380190250530068</v>
      </c>
      <c r="D274" s="198">
        <v>3.1441441220509425</v>
      </c>
    </row>
    <row r="275" spans="1:4" ht="18.75" customHeight="1">
      <c r="A275" s="7" t="s">
        <v>1255</v>
      </c>
      <c r="B275" s="8" t="s">
        <v>1254</v>
      </c>
      <c r="C275" s="198">
        <v>8.4682568900239268</v>
      </c>
      <c r="D275" s="198">
        <v>3.6843052417835414</v>
      </c>
    </row>
    <row r="276" spans="1:4" ht="18.75" customHeight="1">
      <c r="A276" s="7" t="s">
        <v>1256</v>
      </c>
      <c r="B276" s="8" t="s">
        <v>1257</v>
      </c>
      <c r="C276" s="198">
        <v>3.607248979773249</v>
      </c>
      <c r="D276" s="198">
        <v>6.969508126803837</v>
      </c>
    </row>
    <row r="277" spans="1:4" ht="18.75" customHeight="1">
      <c r="A277" s="7" t="s">
        <v>1258</v>
      </c>
      <c r="B277" s="8" t="s">
        <v>1257</v>
      </c>
      <c r="C277" s="198">
        <v>2.6252329042648737</v>
      </c>
      <c r="D277" s="198">
        <v>8.2204143328470263</v>
      </c>
    </row>
    <row r="278" spans="1:4" ht="18.75" customHeight="1">
      <c r="A278" s="7" t="s">
        <v>1440</v>
      </c>
      <c r="B278" s="8" t="s">
        <v>1441</v>
      </c>
      <c r="C278" s="198">
        <v>0</v>
      </c>
      <c r="D278" s="198">
        <v>0.43324180306248844</v>
      </c>
    </row>
    <row r="279" spans="1:4" ht="18.75" customHeight="1">
      <c r="A279" s="7" t="s">
        <v>1442</v>
      </c>
      <c r="B279" s="8" t="s">
        <v>1441</v>
      </c>
      <c r="C279" s="198">
        <v>0</v>
      </c>
      <c r="D279" s="198">
        <v>1.1148297598345254</v>
      </c>
    </row>
    <row r="280" spans="1:4" ht="18.75" customHeight="1">
      <c r="A280" s="7" t="s">
        <v>1259</v>
      </c>
      <c r="B280" s="8" t="s">
        <v>1260</v>
      </c>
      <c r="C280" s="198">
        <v>5.1495630142565574</v>
      </c>
      <c r="D280" s="198">
        <v>2.1088837783996586</v>
      </c>
    </row>
    <row r="281" spans="1:4" ht="18.75" customHeight="1">
      <c r="A281" s="7" t="s">
        <v>1261</v>
      </c>
      <c r="B281" s="8" t="s">
        <v>1260</v>
      </c>
      <c r="C281" s="198">
        <v>5.152169640333697</v>
      </c>
      <c r="D281" s="198">
        <v>2.1097287251207901</v>
      </c>
    </row>
    <row r="282" spans="1:4" ht="18.75" customHeight="1">
      <c r="A282" s="7" t="s">
        <v>1262</v>
      </c>
      <c r="B282" s="8" t="s">
        <v>1263</v>
      </c>
      <c r="C282" s="198">
        <v>4.3438411576042917</v>
      </c>
      <c r="D282" s="198">
        <v>14.393589013789908</v>
      </c>
    </row>
    <row r="283" spans="1:4" ht="18.75" customHeight="1">
      <c r="A283" s="7" t="s">
        <v>1264</v>
      </c>
      <c r="B283" s="8" t="s">
        <v>1263</v>
      </c>
      <c r="C283" s="198">
        <v>5.4136881205844345</v>
      </c>
      <c r="D283" s="198">
        <v>17.31854426609792</v>
      </c>
    </row>
    <row r="284" spans="1:4" ht="18.75" customHeight="1">
      <c r="A284" s="7" t="s">
        <v>1265</v>
      </c>
      <c r="B284" s="8" t="s">
        <v>1266</v>
      </c>
      <c r="C284" s="198">
        <v>1.4956214723568941</v>
      </c>
      <c r="D284" s="198">
        <v>8.9820521882595301</v>
      </c>
    </row>
    <row r="285" spans="1:4" ht="18.75" customHeight="1">
      <c r="A285" s="7" t="s">
        <v>1267</v>
      </c>
      <c r="B285" s="8" t="s">
        <v>1268</v>
      </c>
      <c r="C285" s="198">
        <v>0.35984574217708015</v>
      </c>
      <c r="D285" s="198">
        <v>0.59480943321134794</v>
      </c>
    </row>
    <row r="286" spans="1:4" ht="18.75" customHeight="1">
      <c r="A286" s="7" t="s">
        <v>1269</v>
      </c>
      <c r="B286" s="8" t="s">
        <v>1268</v>
      </c>
      <c r="C286" s="198">
        <v>0.3136414804032373</v>
      </c>
      <c r="D286" s="198">
        <v>0.56863395024966223</v>
      </c>
    </row>
    <row r="287" spans="1:4" ht="18.75" customHeight="1">
      <c r="A287" s="7" t="s">
        <v>1270</v>
      </c>
      <c r="B287" s="8" t="s">
        <v>1268</v>
      </c>
      <c r="C287" s="198">
        <v>9.1389872434358144E-2</v>
      </c>
      <c r="D287" s="198">
        <v>0.12649696928172083</v>
      </c>
    </row>
    <row r="288" spans="1:4" ht="18.75" customHeight="1">
      <c r="A288" s="7" t="s">
        <v>1271</v>
      </c>
      <c r="B288" s="8" t="s">
        <v>1268</v>
      </c>
      <c r="C288" s="198">
        <v>4.2273994625351759E-2</v>
      </c>
      <c r="D288" s="198">
        <v>5.1123816664303691E-2</v>
      </c>
    </row>
    <row r="289" spans="1:4" ht="18.75" customHeight="1">
      <c r="A289" s="7" t="s">
        <v>1443</v>
      </c>
      <c r="B289" s="8" t="s">
        <v>1444</v>
      </c>
      <c r="C289" s="198">
        <v>0</v>
      </c>
      <c r="D289" s="198">
        <v>0.39159287438115942</v>
      </c>
    </row>
    <row r="290" spans="1:4" ht="18.75" customHeight="1">
      <c r="A290" s="7" t="s">
        <v>1445</v>
      </c>
      <c r="B290" s="8" t="s">
        <v>1444</v>
      </c>
      <c r="C290" s="198">
        <v>0</v>
      </c>
      <c r="D290" s="198">
        <v>0.31333152018408689</v>
      </c>
    </row>
    <row r="291" spans="1:4" ht="18.75" customHeight="1">
      <c r="A291" s="7" t="s">
        <v>1272</v>
      </c>
      <c r="B291" s="8" t="s">
        <v>1273</v>
      </c>
      <c r="C291" s="198">
        <v>0.40674545104675741</v>
      </c>
      <c r="D291" s="198">
        <v>0.82760889557233552</v>
      </c>
    </row>
    <row r="292" spans="1:4" ht="18.75" customHeight="1">
      <c r="A292" s="7" t="s">
        <v>1274</v>
      </c>
      <c r="B292" s="8" t="s">
        <v>1273</v>
      </c>
      <c r="C292" s="198">
        <v>0.40677433715194061</v>
      </c>
      <c r="D292" s="198">
        <v>0.82492526675795363</v>
      </c>
    </row>
    <row r="293" spans="1:4" ht="18.75" customHeight="1">
      <c r="A293" s="7" t="s">
        <v>1275</v>
      </c>
      <c r="B293" s="8" t="s">
        <v>1276</v>
      </c>
      <c r="C293" s="198">
        <v>0.78706409604731586</v>
      </c>
      <c r="D293" s="198">
        <v>2.249750323352113E-7</v>
      </c>
    </row>
    <row r="294" spans="1:4" ht="18.75" customHeight="1">
      <c r="A294" s="7" t="s">
        <v>1277</v>
      </c>
      <c r="B294" s="8" t="s">
        <v>1276</v>
      </c>
      <c r="C294" s="198">
        <v>0.78881594713800129</v>
      </c>
      <c r="D294" s="198">
        <v>2.249750323352113E-7</v>
      </c>
    </row>
    <row r="295" spans="1:4" ht="18.75" customHeight="1">
      <c r="A295" s="7" t="s">
        <v>1278</v>
      </c>
      <c r="B295" s="8" t="s">
        <v>1279</v>
      </c>
      <c r="C295" s="198">
        <v>1.5593863701675603</v>
      </c>
      <c r="D295" s="198">
        <v>37.429004939573161</v>
      </c>
    </row>
    <row r="296" spans="1:4" ht="18.75" customHeight="1">
      <c r="A296" s="7" t="s">
        <v>1280</v>
      </c>
      <c r="B296" s="8" t="s">
        <v>1279</v>
      </c>
      <c r="C296" s="198">
        <v>0.6985686364382917</v>
      </c>
      <c r="D296" s="198">
        <v>2.8236375498984039</v>
      </c>
    </row>
    <row r="297" spans="1:4" ht="18.75" customHeight="1">
      <c r="A297" s="7" t="s">
        <v>1446</v>
      </c>
      <c r="B297" s="8" t="s">
        <v>1447</v>
      </c>
      <c r="C297" s="198">
        <v>0</v>
      </c>
      <c r="D297" s="198">
        <v>1.1634895236853111</v>
      </c>
    </row>
    <row r="298" spans="1:4" ht="18.75" customHeight="1">
      <c r="A298" s="7" t="s">
        <v>1281</v>
      </c>
      <c r="B298" s="8" t="s">
        <v>1282</v>
      </c>
      <c r="C298" s="198">
        <v>2.4710997912319113</v>
      </c>
      <c r="D298" s="198">
        <v>4.0643374600532667</v>
      </c>
    </row>
    <row r="299" spans="1:4" ht="18.75" customHeight="1">
      <c r="A299" s="7" t="s">
        <v>1283</v>
      </c>
      <c r="B299" s="8" t="s">
        <v>1282</v>
      </c>
      <c r="C299" s="198">
        <v>3.1293490727293118</v>
      </c>
      <c r="D299" s="198">
        <v>5.7521027385780323</v>
      </c>
    </row>
    <row r="300" spans="1:4" ht="18.75" customHeight="1">
      <c r="A300" s="7" t="s">
        <v>1284</v>
      </c>
      <c r="B300" s="8" t="s">
        <v>1285</v>
      </c>
      <c r="C300" s="198">
        <v>0</v>
      </c>
      <c r="D300" s="198">
        <v>3.9380891952540034E-2</v>
      </c>
    </row>
    <row r="301" spans="1:4" ht="18.75" customHeight="1">
      <c r="A301" s="7" t="s">
        <v>1286</v>
      </c>
      <c r="B301" s="8" t="s">
        <v>1287</v>
      </c>
      <c r="C301" s="198">
        <v>2.5628739119628401</v>
      </c>
      <c r="D301" s="198">
        <v>4.8916254466911786</v>
      </c>
    </row>
    <row r="302" spans="1:4" ht="18.75" customHeight="1">
      <c r="A302" s="7" t="s">
        <v>1288</v>
      </c>
      <c r="B302" s="8" t="s">
        <v>1287</v>
      </c>
      <c r="C302" s="198">
        <v>2.9281952165232412</v>
      </c>
      <c r="D302" s="198">
        <v>4.2735351738508021</v>
      </c>
    </row>
    <row r="303" spans="1:4" ht="18.75" customHeight="1">
      <c r="A303" s="7" t="s">
        <v>1289</v>
      </c>
      <c r="B303" s="8" t="s">
        <v>1290</v>
      </c>
      <c r="C303" s="198">
        <v>0.87399159313890951</v>
      </c>
      <c r="D303" s="198">
        <v>0.49815705582987757</v>
      </c>
    </row>
    <row r="304" spans="1:4" ht="18.75" customHeight="1">
      <c r="A304" s="7" t="s">
        <v>1291</v>
      </c>
      <c r="B304" s="8" t="s">
        <v>1292</v>
      </c>
      <c r="C304" s="198">
        <v>0.87397792939832719</v>
      </c>
      <c r="D304" s="198">
        <v>0.49833645288812134</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86"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election activeCell="H59" sqref="H59"/>
    </sheetView>
  </sheetViews>
  <sheetFormatPr defaultColWidth="11.5703125" defaultRowHeight="12.75"/>
  <cols>
    <col min="1" max="1" width="13.85546875" style="147" customWidth="1"/>
    <col min="2" max="2" width="37.42578125" style="147" bestFit="1" customWidth="1"/>
    <col min="3" max="3" width="19" style="148" customWidth="1"/>
    <col min="4" max="4" width="5.28515625" style="147" bestFit="1" customWidth="1"/>
    <col min="5" max="5" width="4.7109375" style="147" customWidth="1"/>
    <col min="6" max="6" width="29.140625" style="147" bestFit="1" customWidth="1"/>
    <col min="7" max="7" width="11.5703125" style="147"/>
    <col min="8" max="8" width="64.5703125" style="147" bestFit="1" customWidth="1"/>
    <col min="9" max="16384" width="11.5703125" style="147"/>
  </cols>
  <sheetData>
    <row r="1" spans="1:8" ht="26.25" customHeight="1">
      <c r="A1" s="150" t="s">
        <v>19</v>
      </c>
      <c r="H1" s="149"/>
    </row>
    <row r="2" spans="1:8" ht="12.75" customHeight="1">
      <c r="A2" s="150"/>
    </row>
    <row r="3" spans="1:8" ht="12.75" customHeight="1">
      <c r="A3" s="150"/>
    </row>
    <row r="4" spans="1:8" ht="12.75" customHeight="1">
      <c r="A4" s="150"/>
    </row>
    <row r="5" spans="1:8" ht="12.75" customHeight="1">
      <c r="A5" s="150"/>
    </row>
    <row r="6" spans="1:8" ht="12.75" customHeight="1">
      <c r="A6" s="150"/>
    </row>
    <row r="7" spans="1:8" ht="12.75" customHeight="1">
      <c r="A7" s="150"/>
    </row>
    <row r="8" spans="1:8" ht="12.75" customHeight="1">
      <c r="A8" s="150"/>
    </row>
    <row r="9" spans="1:8" ht="12.75" customHeight="1">
      <c r="A9" s="150"/>
    </row>
    <row r="10" spans="1:8" ht="12.75" customHeight="1">
      <c r="A10" s="150"/>
    </row>
    <row r="11" spans="1:8" ht="12.75" customHeight="1">
      <c r="A11" s="150"/>
    </row>
    <row r="12" spans="1:8" ht="12.75" customHeight="1">
      <c r="A12" s="150"/>
    </row>
    <row r="13" spans="1:8" ht="12.75" customHeight="1">
      <c r="A13" s="150"/>
    </row>
    <row r="14" spans="1:8" ht="12.75" customHeight="1">
      <c r="A14" s="150"/>
    </row>
    <row r="15" spans="1:8" ht="12.75" customHeight="1">
      <c r="A15" s="150"/>
    </row>
    <row r="16" spans="1:8" ht="12.75" customHeight="1">
      <c r="A16" s="150"/>
    </row>
    <row r="17" spans="1:8" ht="12.75" customHeight="1">
      <c r="A17" s="150"/>
    </row>
    <row r="18" spans="1:8" ht="12.75" customHeight="1">
      <c r="A18" s="150"/>
    </row>
    <row r="19" spans="1:8" ht="12.75" customHeight="1">
      <c r="A19" s="150"/>
    </row>
    <row r="20" spans="1:8" ht="12.75" customHeight="1">
      <c r="A20" s="150"/>
    </row>
    <row r="21" spans="1:8" ht="12.75" customHeight="1">
      <c r="A21" s="150"/>
    </row>
    <row r="22" spans="1:8" ht="12.75" customHeight="1">
      <c r="A22" s="150"/>
    </row>
    <row r="23" spans="1:8" ht="12.75" customHeight="1">
      <c r="A23" s="150"/>
    </row>
    <row r="24" spans="1:8" ht="12.75" customHeight="1">
      <c r="A24" s="150"/>
    </row>
    <row r="25" spans="1:8" ht="12.75" customHeight="1">
      <c r="A25" s="150"/>
    </row>
    <row r="26" spans="1:8" ht="12.75" customHeight="1">
      <c r="A26" s="150"/>
    </row>
    <row r="27" spans="1:8" ht="12.75" customHeight="1">
      <c r="A27" s="150"/>
    </row>
    <row r="28" spans="1:8" s="152" customFormat="1" ht="51">
      <c r="A28" s="56" t="s">
        <v>173</v>
      </c>
      <c r="B28" s="56" t="s">
        <v>174</v>
      </c>
      <c r="C28" s="56" t="s">
        <v>401</v>
      </c>
      <c r="D28" s="151"/>
      <c r="E28" s="151"/>
      <c r="F28" s="56" t="s">
        <v>402</v>
      </c>
      <c r="G28" s="56" t="s">
        <v>403</v>
      </c>
      <c r="H28" s="56" t="s">
        <v>404</v>
      </c>
    </row>
    <row r="29" spans="1:8">
      <c r="A29" s="157">
        <v>3</v>
      </c>
      <c r="B29" s="153" t="s">
        <v>175</v>
      </c>
      <c r="C29" s="156" t="s">
        <v>410</v>
      </c>
      <c r="F29" s="147" t="s">
        <v>407</v>
      </c>
      <c r="G29" s="154">
        <v>43626</v>
      </c>
      <c r="H29" s="147" t="s">
        <v>408</v>
      </c>
    </row>
    <row r="30" spans="1:8">
      <c r="A30" s="157">
        <v>4</v>
      </c>
      <c r="B30" s="153" t="s">
        <v>175</v>
      </c>
      <c r="C30" s="156" t="s">
        <v>410</v>
      </c>
      <c r="F30" s="147" t="s">
        <v>412</v>
      </c>
      <c r="G30" s="154">
        <v>43626</v>
      </c>
      <c r="H30" s="147" t="s">
        <v>408</v>
      </c>
    </row>
    <row r="31" spans="1:8">
      <c r="A31" s="157">
        <v>5</v>
      </c>
      <c r="B31" s="153" t="s">
        <v>176</v>
      </c>
      <c r="C31" s="156" t="s">
        <v>410</v>
      </c>
      <c r="F31" s="147" t="s">
        <v>411</v>
      </c>
      <c r="G31" s="154">
        <v>43626</v>
      </c>
      <c r="H31" s="147" t="s">
        <v>408</v>
      </c>
    </row>
    <row r="32" spans="1:8">
      <c r="A32" s="157">
        <v>6</v>
      </c>
      <c r="B32" s="153" t="s">
        <v>177</v>
      </c>
      <c r="C32" s="156" t="s">
        <v>410</v>
      </c>
      <c r="F32" s="147" t="s">
        <v>413</v>
      </c>
      <c r="G32" s="154">
        <v>43626</v>
      </c>
      <c r="H32" s="147" t="s">
        <v>414</v>
      </c>
    </row>
    <row r="33" spans="1:8">
      <c r="A33" s="157">
        <v>7</v>
      </c>
      <c r="B33" s="153" t="s">
        <v>177</v>
      </c>
      <c r="C33" s="156" t="s">
        <v>410</v>
      </c>
      <c r="G33" s="154"/>
      <c r="H33" s="155"/>
    </row>
    <row r="34" spans="1:8">
      <c r="A34" s="157">
        <v>8</v>
      </c>
      <c r="B34" s="153" t="s">
        <v>177</v>
      </c>
      <c r="C34" s="156" t="s">
        <v>410</v>
      </c>
      <c r="F34" s="155"/>
      <c r="G34" s="154"/>
    </row>
    <row r="35" spans="1:8">
      <c r="A35" s="157">
        <v>9</v>
      </c>
      <c r="B35" s="153" t="s">
        <v>177</v>
      </c>
      <c r="C35" s="156" t="s">
        <v>410</v>
      </c>
      <c r="G35" s="154"/>
      <c r="H35" s="155"/>
    </row>
    <row r="36" spans="1:8">
      <c r="A36" s="157">
        <v>10</v>
      </c>
      <c r="B36" s="153" t="s">
        <v>177</v>
      </c>
      <c r="C36" s="156" t="s">
        <v>410</v>
      </c>
      <c r="G36" s="154"/>
      <c r="H36" s="155"/>
    </row>
    <row r="37" spans="1:8">
      <c r="A37" s="157">
        <v>11</v>
      </c>
      <c r="B37" s="153" t="s">
        <v>177</v>
      </c>
      <c r="C37" s="156" t="s">
        <v>410</v>
      </c>
      <c r="G37" s="154"/>
    </row>
    <row r="38" spans="1:8">
      <c r="A38" s="157">
        <v>12</v>
      </c>
      <c r="B38" s="153" t="s">
        <v>177</v>
      </c>
      <c r="C38" s="156" t="s">
        <v>410</v>
      </c>
      <c r="G38" s="154"/>
    </row>
    <row r="39" spans="1:8">
      <c r="A39" s="157">
        <v>13</v>
      </c>
      <c r="B39" s="153" t="s">
        <v>178</v>
      </c>
      <c r="C39" s="156" t="s">
        <v>410</v>
      </c>
      <c r="G39" s="154"/>
    </row>
    <row r="40" spans="1:8">
      <c r="A40" s="157">
        <v>15</v>
      </c>
      <c r="B40" s="153" t="s">
        <v>178</v>
      </c>
      <c r="C40" s="156" t="s">
        <v>410</v>
      </c>
      <c r="F40" s="155"/>
      <c r="G40" s="154"/>
      <c r="H40" s="155"/>
    </row>
    <row r="41" spans="1:8">
      <c r="A41" s="157">
        <v>16</v>
      </c>
      <c r="B41" s="153" t="s">
        <v>179</v>
      </c>
      <c r="C41" s="156" t="s">
        <v>410</v>
      </c>
      <c r="G41" s="154"/>
      <c r="H41" s="155"/>
    </row>
    <row r="42" spans="1:8">
      <c r="A42" s="157">
        <v>17</v>
      </c>
      <c r="B42" s="153" t="s">
        <v>179</v>
      </c>
      <c r="C42" s="156" t="s">
        <v>410</v>
      </c>
      <c r="G42" s="154"/>
    </row>
    <row r="43" spans="1:8">
      <c r="A43" s="157">
        <v>18</v>
      </c>
      <c r="B43" s="153" t="s">
        <v>179</v>
      </c>
      <c r="C43" s="156" t="s">
        <v>410</v>
      </c>
      <c r="G43" s="154"/>
    </row>
    <row r="44" spans="1:8">
      <c r="A44" s="157">
        <v>19</v>
      </c>
      <c r="B44" s="153" t="s">
        <v>179</v>
      </c>
      <c r="C44" s="156" t="s">
        <v>410</v>
      </c>
      <c r="G44" s="154"/>
    </row>
    <row r="45" spans="1:8">
      <c r="A45" s="157">
        <v>20</v>
      </c>
      <c r="B45" s="153" t="s">
        <v>179</v>
      </c>
      <c r="C45" s="156" t="s">
        <v>410</v>
      </c>
      <c r="G45" s="154"/>
    </row>
    <row r="46" spans="1:8">
      <c r="A46" s="157">
        <v>21</v>
      </c>
      <c r="B46" s="153" t="s">
        <v>179</v>
      </c>
      <c r="C46" s="156" t="s">
        <v>410</v>
      </c>
      <c r="G46" s="154"/>
    </row>
    <row r="47" spans="1:8">
      <c r="A47" s="157">
        <v>22</v>
      </c>
      <c r="B47" s="153" t="s">
        <v>179</v>
      </c>
      <c r="C47" s="156" t="s">
        <v>410</v>
      </c>
      <c r="G47" s="154"/>
    </row>
    <row r="48" spans="1:8">
      <c r="A48" s="157">
        <v>23</v>
      </c>
      <c r="B48" s="153" t="s">
        <v>180</v>
      </c>
      <c r="C48" s="156" t="s">
        <v>410</v>
      </c>
      <c r="G48" s="154"/>
    </row>
    <row r="49" spans="1:8">
      <c r="A49" s="157">
        <v>24</v>
      </c>
      <c r="B49" s="153" t="s">
        <v>180</v>
      </c>
      <c r="C49" s="156" t="s">
        <v>410</v>
      </c>
      <c r="G49" s="154"/>
    </row>
    <row r="50" spans="1:8">
      <c r="A50" s="157">
        <v>25</v>
      </c>
      <c r="B50" s="153" t="s">
        <v>180</v>
      </c>
      <c r="C50" s="156" t="s">
        <v>410</v>
      </c>
      <c r="G50" s="154"/>
    </row>
    <row r="51" spans="1:8">
      <c r="A51" s="157">
        <v>26</v>
      </c>
      <c r="B51" s="153" t="s">
        <v>180</v>
      </c>
      <c r="C51" s="156" t="s">
        <v>410</v>
      </c>
      <c r="G51" s="154"/>
    </row>
    <row r="52" spans="1:8">
      <c r="A52" s="157">
        <v>28</v>
      </c>
      <c r="B52" s="153" t="s">
        <v>180</v>
      </c>
      <c r="C52" s="156" t="s">
        <v>410</v>
      </c>
      <c r="G52" s="154"/>
    </row>
    <row r="53" spans="1:8">
      <c r="A53" s="157">
        <v>29</v>
      </c>
      <c r="B53" s="153" t="s">
        <v>180</v>
      </c>
      <c r="C53" s="156" t="s">
        <v>410</v>
      </c>
      <c r="G53" s="154"/>
    </row>
    <row r="54" spans="1:8">
      <c r="A54" s="157">
        <v>30</v>
      </c>
      <c r="B54" s="153" t="s">
        <v>180</v>
      </c>
      <c r="C54" s="156" t="s">
        <v>410</v>
      </c>
      <c r="G54" s="154"/>
    </row>
    <row r="55" spans="1:8">
      <c r="A55" s="157">
        <v>31</v>
      </c>
      <c r="B55" s="153" t="s">
        <v>180</v>
      </c>
      <c r="C55" s="156" t="s">
        <v>410</v>
      </c>
      <c r="G55" s="154"/>
    </row>
    <row r="56" spans="1:8">
      <c r="A56" s="157">
        <v>32</v>
      </c>
      <c r="B56" s="153" t="s">
        <v>180</v>
      </c>
      <c r="C56" s="156" t="s">
        <v>410</v>
      </c>
      <c r="F56" s="155"/>
      <c r="G56" s="154"/>
      <c r="H56" s="155"/>
    </row>
    <row r="57" spans="1:8">
      <c r="A57" s="157">
        <v>33</v>
      </c>
      <c r="B57" s="153" t="s">
        <v>180</v>
      </c>
      <c r="C57" s="156" t="s">
        <v>410</v>
      </c>
      <c r="F57" s="155"/>
      <c r="G57" s="154"/>
      <c r="H57" s="155"/>
    </row>
    <row r="58" spans="1:8">
      <c r="A58" s="157">
        <v>34</v>
      </c>
      <c r="B58" s="153" t="s">
        <v>180</v>
      </c>
      <c r="C58" s="156" t="s">
        <v>410</v>
      </c>
      <c r="F58" s="155"/>
      <c r="G58" s="154"/>
      <c r="H58" s="155"/>
    </row>
    <row r="59" spans="1:8">
      <c r="A59" s="157">
        <v>35</v>
      </c>
      <c r="B59" s="153" t="s">
        <v>180</v>
      </c>
      <c r="C59" s="156" t="s">
        <v>410</v>
      </c>
      <c r="F59" s="155"/>
      <c r="G59" s="154"/>
      <c r="H59" s="155"/>
    </row>
    <row r="60" spans="1:8">
      <c r="A60" s="157">
        <v>36</v>
      </c>
      <c r="B60" s="153" t="s">
        <v>180</v>
      </c>
      <c r="C60" s="156" t="s">
        <v>410</v>
      </c>
      <c r="F60" s="155"/>
      <c r="G60" s="154"/>
      <c r="H60" s="155"/>
    </row>
    <row r="61" spans="1:8">
      <c r="A61" s="157">
        <v>37</v>
      </c>
      <c r="B61" s="153" t="s">
        <v>180</v>
      </c>
      <c r="C61" s="156" t="s">
        <v>410</v>
      </c>
      <c r="F61" s="155"/>
      <c r="G61" s="154"/>
      <c r="H61" s="155"/>
    </row>
    <row r="62" spans="1:8">
      <c r="A62" s="157">
        <v>38</v>
      </c>
      <c r="B62" s="153" t="s">
        <v>180</v>
      </c>
      <c r="C62" s="156" t="s">
        <v>410</v>
      </c>
      <c r="F62" s="155"/>
      <c r="G62" s="154"/>
      <c r="H62" s="155"/>
    </row>
    <row r="63" spans="1:8">
      <c r="A63" s="157">
        <v>39</v>
      </c>
      <c r="B63" s="153" t="s">
        <v>180</v>
      </c>
      <c r="C63" s="156" t="s">
        <v>410</v>
      </c>
      <c r="F63" s="155"/>
      <c r="G63" s="154"/>
      <c r="H63" s="155"/>
    </row>
    <row r="64" spans="1:8">
      <c r="A64" s="157">
        <v>40</v>
      </c>
      <c r="B64" s="153" t="s">
        <v>179</v>
      </c>
      <c r="C64" s="156" t="s">
        <v>410</v>
      </c>
      <c r="F64" s="155"/>
      <c r="G64" s="154"/>
      <c r="H64" s="155"/>
    </row>
    <row r="65" spans="1:8">
      <c r="A65" s="157">
        <v>41</v>
      </c>
      <c r="B65" s="153" t="s">
        <v>181</v>
      </c>
      <c r="C65" s="156" t="s">
        <v>410</v>
      </c>
      <c r="F65" s="155"/>
      <c r="G65" s="154"/>
      <c r="H65" s="155"/>
    </row>
    <row r="66" spans="1:8">
      <c r="A66" s="157">
        <v>42</v>
      </c>
      <c r="B66" s="153" t="s">
        <v>182</v>
      </c>
      <c r="C66" s="156" t="s">
        <v>410</v>
      </c>
      <c r="F66" s="155"/>
      <c r="G66" s="154"/>
      <c r="H66" s="155"/>
    </row>
    <row r="67" spans="1:8">
      <c r="A67" s="157">
        <v>43</v>
      </c>
      <c r="B67" s="153" t="s">
        <v>182</v>
      </c>
      <c r="C67" s="156" t="s">
        <v>410</v>
      </c>
      <c r="F67" s="155"/>
      <c r="G67" s="154"/>
      <c r="H67" s="155"/>
    </row>
    <row r="68" spans="1:8">
      <c r="A68" s="157">
        <v>44</v>
      </c>
      <c r="B68" s="153" t="s">
        <v>181</v>
      </c>
      <c r="C68" s="156" t="s">
        <v>410</v>
      </c>
      <c r="F68" s="155"/>
      <c r="G68" s="154"/>
      <c r="H68" s="155"/>
    </row>
    <row r="69" spans="1:8">
      <c r="A69" s="157">
        <v>45</v>
      </c>
      <c r="B69" s="153" t="s">
        <v>183</v>
      </c>
      <c r="C69" s="156" t="s">
        <v>410</v>
      </c>
      <c r="F69" s="155"/>
      <c r="G69" s="154"/>
      <c r="H69" s="155"/>
    </row>
    <row r="70" spans="1:8">
      <c r="A70" s="157">
        <v>46</v>
      </c>
      <c r="B70" s="153" t="s">
        <v>184</v>
      </c>
      <c r="C70" s="156" t="s">
        <v>410</v>
      </c>
      <c r="F70" s="155"/>
      <c r="G70" s="154"/>
      <c r="H70" s="155"/>
    </row>
    <row r="71" spans="1:8">
      <c r="A71" s="157">
        <v>47</v>
      </c>
      <c r="B71" s="153" t="s">
        <v>185</v>
      </c>
      <c r="C71" s="156" t="s">
        <v>410</v>
      </c>
      <c r="F71" s="155"/>
      <c r="G71" s="154"/>
      <c r="H71" s="155"/>
    </row>
    <row r="72" spans="1:8">
      <c r="A72" s="157">
        <v>48</v>
      </c>
      <c r="B72" s="153" t="s">
        <v>186</v>
      </c>
      <c r="C72" s="156" t="s">
        <v>410</v>
      </c>
      <c r="F72" s="155"/>
      <c r="G72" s="154"/>
      <c r="H72" s="155"/>
    </row>
    <row r="73" spans="1:8">
      <c r="A73" s="157">
        <v>49</v>
      </c>
      <c r="B73" s="153" t="s">
        <v>179</v>
      </c>
      <c r="C73" s="156" t="s">
        <v>410</v>
      </c>
      <c r="F73" s="155"/>
      <c r="G73" s="154"/>
      <c r="H73" s="155"/>
    </row>
    <row r="74" spans="1:8">
      <c r="A74" s="157">
        <v>50</v>
      </c>
      <c r="B74" s="153" t="s">
        <v>187</v>
      </c>
      <c r="C74" s="156" t="s">
        <v>410</v>
      </c>
      <c r="F74" s="155"/>
      <c r="G74" s="154"/>
      <c r="H74" s="155"/>
    </row>
    <row r="75" spans="1:8">
      <c r="A75" s="157">
        <v>51</v>
      </c>
      <c r="B75" s="153" t="s">
        <v>188</v>
      </c>
      <c r="C75" s="156" t="s">
        <v>409</v>
      </c>
      <c r="F75" s="155"/>
      <c r="G75" s="154"/>
      <c r="H75" s="155"/>
    </row>
    <row r="76" spans="1:8">
      <c r="A76" s="157">
        <v>52</v>
      </c>
      <c r="B76" s="153" t="s">
        <v>189</v>
      </c>
      <c r="C76" s="156" t="s">
        <v>410</v>
      </c>
      <c r="F76" s="155"/>
      <c r="G76" s="154"/>
      <c r="H76" s="155"/>
    </row>
    <row r="77" spans="1:8">
      <c r="A77" s="157">
        <v>53</v>
      </c>
      <c r="B77" s="153" t="s">
        <v>189</v>
      </c>
      <c r="C77" s="156" t="s">
        <v>410</v>
      </c>
      <c r="F77" s="155"/>
      <c r="G77" s="154"/>
      <c r="H77" s="155"/>
    </row>
    <row r="78" spans="1:8">
      <c r="A78" s="157">
        <v>55</v>
      </c>
      <c r="B78" s="153" t="s">
        <v>189</v>
      </c>
      <c r="C78" s="156" t="s">
        <v>410</v>
      </c>
      <c r="F78" s="155"/>
      <c r="G78" s="154"/>
      <c r="H78" s="155"/>
    </row>
    <row r="79" spans="1:8">
      <c r="A79" s="157">
        <v>56</v>
      </c>
      <c r="B79" s="153" t="s">
        <v>189</v>
      </c>
      <c r="C79" s="156" t="s">
        <v>410</v>
      </c>
      <c r="F79" s="155"/>
      <c r="G79" s="154"/>
      <c r="H79" s="155"/>
    </row>
    <row r="80" spans="1:8">
      <c r="A80" s="157">
        <v>57</v>
      </c>
      <c r="B80" s="153" t="s">
        <v>189</v>
      </c>
      <c r="C80" s="156" t="s">
        <v>410</v>
      </c>
      <c r="F80" s="155"/>
      <c r="G80" s="154"/>
      <c r="H80" s="155"/>
    </row>
    <row r="81" spans="1:8">
      <c r="A81" s="157">
        <v>58</v>
      </c>
      <c r="B81" s="153" t="s">
        <v>190</v>
      </c>
      <c r="C81" s="156" t="s">
        <v>409</v>
      </c>
      <c r="F81" s="155"/>
      <c r="G81" s="154"/>
      <c r="H81" s="155"/>
    </row>
    <row r="82" spans="1:8">
      <c r="A82" s="157">
        <v>59</v>
      </c>
      <c r="B82" s="153" t="s">
        <v>189</v>
      </c>
      <c r="C82" s="156" t="s">
        <v>410</v>
      </c>
      <c r="F82" s="155"/>
      <c r="G82" s="154"/>
      <c r="H82" s="155"/>
    </row>
    <row r="83" spans="1:8">
      <c r="A83" s="157">
        <v>60</v>
      </c>
      <c r="B83" s="153" t="s">
        <v>189</v>
      </c>
      <c r="C83" s="156" t="s">
        <v>410</v>
      </c>
      <c r="F83" s="155"/>
      <c r="G83" s="154"/>
      <c r="H83" s="155"/>
    </row>
    <row r="84" spans="1:8">
      <c r="A84" s="157">
        <v>62</v>
      </c>
      <c r="B84" s="153" t="s">
        <v>191</v>
      </c>
      <c r="C84" s="156" t="s">
        <v>409</v>
      </c>
    </row>
    <row r="85" spans="1:8">
      <c r="A85" s="157">
        <v>63</v>
      </c>
      <c r="B85" s="153" t="s">
        <v>182</v>
      </c>
      <c r="C85" s="156" t="s">
        <v>410</v>
      </c>
    </row>
    <row r="86" spans="1:8">
      <c r="A86" s="157">
        <v>64</v>
      </c>
      <c r="B86" s="153" t="s">
        <v>189</v>
      </c>
      <c r="C86" s="156" t="s">
        <v>410</v>
      </c>
    </row>
    <row r="87" spans="1:8">
      <c r="A87" s="157">
        <v>65</v>
      </c>
      <c r="B87" s="153" t="s">
        <v>192</v>
      </c>
      <c r="C87" s="156" t="s">
        <v>410</v>
      </c>
    </row>
    <row r="88" spans="1:8">
      <c r="A88" s="157">
        <v>66</v>
      </c>
      <c r="B88" s="153" t="s">
        <v>192</v>
      </c>
      <c r="C88" s="156" t="s">
        <v>410</v>
      </c>
    </row>
    <row r="89" spans="1:8">
      <c r="A89" s="157">
        <v>67</v>
      </c>
      <c r="B89" s="153" t="s">
        <v>193</v>
      </c>
      <c r="C89" s="156" t="s">
        <v>410</v>
      </c>
    </row>
    <row r="90" spans="1:8">
      <c r="A90" s="157">
        <v>71</v>
      </c>
      <c r="B90" s="153" t="s">
        <v>193</v>
      </c>
      <c r="C90" s="156" t="s">
        <v>410</v>
      </c>
    </row>
    <row r="91" spans="1:8">
      <c r="A91" s="157">
        <v>72</v>
      </c>
      <c r="B91" s="153" t="s">
        <v>193</v>
      </c>
      <c r="C91" s="156" t="s">
        <v>410</v>
      </c>
    </row>
    <row r="92" spans="1:8">
      <c r="A92" s="157">
        <v>73</v>
      </c>
      <c r="B92" s="153" t="s">
        <v>193</v>
      </c>
      <c r="C92" s="156" t="s">
        <v>410</v>
      </c>
    </row>
    <row r="93" spans="1:8">
      <c r="A93" s="157">
        <v>74</v>
      </c>
      <c r="B93" s="153" t="s">
        <v>194</v>
      </c>
      <c r="C93" s="156" t="s">
        <v>410</v>
      </c>
    </row>
    <row r="94" spans="1:8">
      <c r="A94" s="157">
        <v>75</v>
      </c>
      <c r="B94" s="153" t="s">
        <v>195</v>
      </c>
      <c r="C94" s="156" t="s">
        <v>410</v>
      </c>
    </row>
    <row r="95" spans="1:8">
      <c r="A95" s="157">
        <v>76</v>
      </c>
      <c r="B95" s="153" t="s">
        <v>195</v>
      </c>
      <c r="C95" s="156" t="s">
        <v>410</v>
      </c>
    </row>
    <row r="96" spans="1:8">
      <c r="A96" s="157">
        <v>77</v>
      </c>
      <c r="B96" s="153" t="s">
        <v>195</v>
      </c>
      <c r="C96" s="156" t="s">
        <v>410</v>
      </c>
    </row>
    <row r="97" spans="1:3">
      <c r="A97" s="157">
        <v>78</v>
      </c>
      <c r="B97" s="153" t="s">
        <v>196</v>
      </c>
      <c r="C97" s="156" t="s">
        <v>410</v>
      </c>
    </row>
    <row r="98" spans="1:3">
      <c r="A98" s="157">
        <v>79</v>
      </c>
      <c r="B98" s="153" t="s">
        <v>197</v>
      </c>
      <c r="C98" s="156" t="s">
        <v>409</v>
      </c>
    </row>
    <row r="99" spans="1:3">
      <c r="A99" s="157">
        <v>80</v>
      </c>
      <c r="B99" s="153" t="s">
        <v>198</v>
      </c>
      <c r="C99" s="156" t="s">
        <v>410</v>
      </c>
    </row>
    <row r="100" spans="1:3">
      <c r="A100" s="157">
        <v>81</v>
      </c>
      <c r="B100" s="153" t="s">
        <v>199</v>
      </c>
      <c r="C100" s="156" t="s">
        <v>410</v>
      </c>
    </row>
    <row r="101" spans="1:3">
      <c r="A101" s="157">
        <v>82</v>
      </c>
      <c r="B101" s="153" t="s">
        <v>200</v>
      </c>
      <c r="C101" s="156" t="s">
        <v>410</v>
      </c>
    </row>
    <row r="102" spans="1:3">
      <c r="A102" s="157">
        <v>83</v>
      </c>
      <c r="B102" s="153" t="s">
        <v>200</v>
      </c>
      <c r="C102" s="156" t="s">
        <v>410</v>
      </c>
    </row>
    <row r="103" spans="1:3">
      <c r="A103" s="157">
        <v>84</v>
      </c>
      <c r="B103" s="153" t="s">
        <v>200</v>
      </c>
      <c r="C103" s="156" t="s">
        <v>410</v>
      </c>
    </row>
    <row r="104" spans="1:3">
      <c r="A104" s="157">
        <v>85</v>
      </c>
      <c r="B104" s="153" t="s">
        <v>200</v>
      </c>
      <c r="C104" s="156" t="s">
        <v>410</v>
      </c>
    </row>
    <row r="105" spans="1:3">
      <c r="A105" s="157">
        <v>86</v>
      </c>
      <c r="B105" s="153" t="s">
        <v>200</v>
      </c>
      <c r="C105" s="156" t="s">
        <v>410</v>
      </c>
    </row>
    <row r="106" spans="1:3">
      <c r="A106" s="157">
        <v>87</v>
      </c>
      <c r="B106" s="153" t="s">
        <v>200</v>
      </c>
      <c r="C106" s="156" t="s">
        <v>410</v>
      </c>
    </row>
    <row r="107" spans="1:3">
      <c r="A107" s="157">
        <v>88</v>
      </c>
      <c r="B107" s="153" t="s">
        <v>200</v>
      </c>
      <c r="C107" s="156" t="s">
        <v>410</v>
      </c>
    </row>
    <row r="108" spans="1:3">
      <c r="A108" s="157">
        <v>91</v>
      </c>
      <c r="B108" s="153" t="s">
        <v>201</v>
      </c>
      <c r="C108" s="156" t="s">
        <v>410</v>
      </c>
    </row>
    <row r="109" spans="1:3">
      <c r="A109" s="157">
        <v>92</v>
      </c>
      <c r="B109" s="153" t="s">
        <v>201</v>
      </c>
      <c r="C109" s="156" t="s">
        <v>410</v>
      </c>
    </row>
    <row r="110" spans="1:3">
      <c r="A110" s="157">
        <v>93</v>
      </c>
      <c r="B110" s="153" t="s">
        <v>202</v>
      </c>
      <c r="C110" s="156" t="s">
        <v>409</v>
      </c>
    </row>
    <row r="111" spans="1:3">
      <c r="A111" s="157">
        <v>94</v>
      </c>
      <c r="B111" s="153" t="s">
        <v>201</v>
      </c>
      <c r="C111" s="156" t="s">
        <v>410</v>
      </c>
    </row>
    <row r="112" spans="1:3">
      <c r="A112" s="157">
        <v>95</v>
      </c>
      <c r="B112" s="153" t="s">
        <v>201</v>
      </c>
      <c r="C112" s="156" t="s">
        <v>410</v>
      </c>
    </row>
    <row r="113" spans="1:3">
      <c r="A113" s="157">
        <v>96</v>
      </c>
      <c r="B113" s="153" t="s">
        <v>201</v>
      </c>
      <c r="C113" s="156" t="s">
        <v>410</v>
      </c>
    </row>
    <row r="114" spans="1:3">
      <c r="A114" s="157">
        <v>97</v>
      </c>
      <c r="B114" s="153" t="s">
        <v>203</v>
      </c>
      <c r="C114" s="156" t="s">
        <v>410</v>
      </c>
    </row>
    <row r="115" spans="1:3">
      <c r="A115" s="157">
        <v>98</v>
      </c>
      <c r="B115" s="153" t="s">
        <v>204</v>
      </c>
      <c r="C115" s="156" t="s">
        <v>410</v>
      </c>
    </row>
    <row r="116" spans="1:3">
      <c r="A116" s="157">
        <v>99</v>
      </c>
      <c r="B116" s="153" t="s">
        <v>205</v>
      </c>
      <c r="C116" s="156" t="s">
        <v>410</v>
      </c>
    </row>
    <row r="117" spans="1:3">
      <c r="A117" s="157">
        <v>100</v>
      </c>
      <c r="B117" s="153" t="s">
        <v>205</v>
      </c>
      <c r="C117" s="156" t="s">
        <v>410</v>
      </c>
    </row>
    <row r="118" spans="1:3">
      <c r="A118" s="157">
        <v>101</v>
      </c>
      <c r="B118" s="153" t="s">
        <v>206</v>
      </c>
      <c r="C118" s="156" t="s">
        <v>410</v>
      </c>
    </row>
    <row r="119" spans="1:3">
      <c r="A119" s="157">
        <v>102</v>
      </c>
      <c r="B119" s="153" t="s">
        <v>206</v>
      </c>
      <c r="C119" s="156" t="s">
        <v>410</v>
      </c>
    </row>
    <row r="120" spans="1:3">
      <c r="A120" s="157">
        <v>103</v>
      </c>
      <c r="B120" s="153" t="s">
        <v>206</v>
      </c>
      <c r="C120" s="156" t="s">
        <v>410</v>
      </c>
    </row>
    <row r="121" spans="1:3">
      <c r="A121" s="157">
        <v>104</v>
      </c>
      <c r="B121" s="153" t="s">
        <v>207</v>
      </c>
      <c r="C121" s="156" t="s">
        <v>410</v>
      </c>
    </row>
    <row r="122" spans="1:3">
      <c r="A122" s="157">
        <v>105</v>
      </c>
      <c r="B122" s="153" t="s">
        <v>207</v>
      </c>
      <c r="C122" s="156" t="s">
        <v>410</v>
      </c>
    </row>
    <row r="123" spans="1:3">
      <c r="A123" s="157">
        <v>106</v>
      </c>
      <c r="B123" s="153" t="s">
        <v>207</v>
      </c>
      <c r="C123" s="156" t="s">
        <v>410</v>
      </c>
    </row>
    <row r="124" spans="1:3">
      <c r="A124" s="157">
        <v>107</v>
      </c>
      <c r="B124" s="153" t="s">
        <v>207</v>
      </c>
      <c r="C124" s="156" t="s">
        <v>410</v>
      </c>
    </row>
    <row r="125" spans="1:3">
      <c r="A125" s="157">
        <v>108</v>
      </c>
      <c r="B125" s="153" t="s">
        <v>207</v>
      </c>
      <c r="C125" s="156" t="s">
        <v>410</v>
      </c>
    </row>
    <row r="126" spans="1:3">
      <c r="A126" s="157">
        <v>109</v>
      </c>
      <c r="B126" s="153" t="s">
        <v>207</v>
      </c>
      <c r="C126" s="156" t="s">
        <v>410</v>
      </c>
    </row>
    <row r="127" spans="1:3">
      <c r="A127" s="157">
        <v>110</v>
      </c>
      <c r="B127" s="153" t="s">
        <v>207</v>
      </c>
      <c r="C127" s="156" t="s">
        <v>410</v>
      </c>
    </row>
    <row r="128" spans="1:3">
      <c r="A128" s="157">
        <v>111</v>
      </c>
      <c r="B128" s="153" t="s">
        <v>208</v>
      </c>
      <c r="C128" s="156" t="s">
        <v>410</v>
      </c>
    </row>
    <row r="129" spans="1:3">
      <c r="A129" s="157">
        <v>112</v>
      </c>
      <c r="B129" s="153" t="s">
        <v>209</v>
      </c>
      <c r="C129" s="156" t="s">
        <v>410</v>
      </c>
    </row>
    <row r="130" spans="1:3">
      <c r="A130" s="157">
        <v>113</v>
      </c>
      <c r="B130" s="153" t="s">
        <v>209</v>
      </c>
      <c r="C130" s="156" t="s">
        <v>410</v>
      </c>
    </row>
    <row r="131" spans="1:3">
      <c r="A131" s="157">
        <v>115</v>
      </c>
      <c r="B131" s="153" t="s">
        <v>209</v>
      </c>
      <c r="C131" s="156" t="s">
        <v>410</v>
      </c>
    </row>
    <row r="132" spans="1:3">
      <c r="A132" s="157">
        <v>116</v>
      </c>
      <c r="B132" s="153" t="s">
        <v>209</v>
      </c>
      <c r="C132" s="156" t="s">
        <v>410</v>
      </c>
    </row>
    <row r="133" spans="1:3">
      <c r="A133" s="157">
        <v>117</v>
      </c>
      <c r="B133" s="153" t="s">
        <v>209</v>
      </c>
      <c r="C133" s="156" t="s">
        <v>410</v>
      </c>
    </row>
    <row r="134" spans="1:3">
      <c r="A134" s="157">
        <v>118</v>
      </c>
      <c r="B134" s="153" t="s">
        <v>210</v>
      </c>
      <c r="C134" s="156" t="s">
        <v>410</v>
      </c>
    </row>
    <row r="135" spans="1:3">
      <c r="A135" s="157">
        <v>119</v>
      </c>
      <c r="B135" s="153" t="s">
        <v>210</v>
      </c>
      <c r="C135" s="156" t="s">
        <v>410</v>
      </c>
    </row>
    <row r="136" spans="1:3">
      <c r="A136" s="157">
        <v>120</v>
      </c>
      <c r="B136" s="153" t="s">
        <v>182</v>
      </c>
      <c r="C136" s="156" t="s">
        <v>410</v>
      </c>
    </row>
    <row r="137" spans="1:3">
      <c r="A137" s="157">
        <v>121</v>
      </c>
      <c r="B137" s="153" t="s">
        <v>211</v>
      </c>
      <c r="C137" s="156" t="s">
        <v>409</v>
      </c>
    </row>
    <row r="138" spans="1:3">
      <c r="A138" s="157">
        <v>122</v>
      </c>
      <c r="B138" s="153" t="s">
        <v>212</v>
      </c>
      <c r="C138" s="156" t="s">
        <v>409</v>
      </c>
    </row>
    <row r="139" spans="1:3">
      <c r="A139" s="157">
        <v>123</v>
      </c>
      <c r="B139" s="153" t="s">
        <v>213</v>
      </c>
      <c r="C139" s="156" t="s">
        <v>409</v>
      </c>
    </row>
    <row r="140" spans="1:3">
      <c r="A140" s="157">
        <v>124</v>
      </c>
      <c r="B140" s="153" t="s">
        <v>213</v>
      </c>
      <c r="C140" s="156" t="s">
        <v>409</v>
      </c>
    </row>
    <row r="141" spans="1:3">
      <c r="A141" s="157">
        <v>125</v>
      </c>
      <c r="B141" s="153" t="s">
        <v>213</v>
      </c>
      <c r="C141" s="156" t="s">
        <v>409</v>
      </c>
    </row>
    <row r="142" spans="1:3">
      <c r="A142" s="157">
        <v>126</v>
      </c>
      <c r="B142" s="153" t="s">
        <v>214</v>
      </c>
      <c r="C142" s="156" t="s">
        <v>409</v>
      </c>
    </row>
    <row r="143" spans="1:3">
      <c r="A143" s="157">
        <v>127</v>
      </c>
      <c r="B143" s="153" t="s">
        <v>215</v>
      </c>
      <c r="C143" s="156" t="s">
        <v>409</v>
      </c>
    </row>
    <row r="144" spans="1:3">
      <c r="A144" s="157">
        <v>128</v>
      </c>
      <c r="B144" s="153" t="s">
        <v>216</v>
      </c>
      <c r="C144" s="156" t="s">
        <v>409</v>
      </c>
    </row>
    <row r="145" spans="1:3">
      <c r="A145" s="157">
        <v>129</v>
      </c>
      <c r="B145" s="153" t="s">
        <v>215</v>
      </c>
      <c r="C145" s="156" t="s">
        <v>409</v>
      </c>
    </row>
    <row r="146" spans="1:3">
      <c r="A146" s="157">
        <v>130</v>
      </c>
      <c r="B146" s="153" t="s">
        <v>217</v>
      </c>
      <c r="C146" s="156" t="s">
        <v>409</v>
      </c>
    </row>
    <row r="147" spans="1:3">
      <c r="A147" s="157">
        <v>131</v>
      </c>
      <c r="B147" s="153" t="s">
        <v>217</v>
      </c>
      <c r="C147" s="156" t="s">
        <v>409</v>
      </c>
    </row>
    <row r="148" spans="1:3">
      <c r="A148" s="157">
        <v>132</v>
      </c>
      <c r="B148" s="153" t="s">
        <v>218</v>
      </c>
      <c r="C148" s="156" t="s">
        <v>409</v>
      </c>
    </row>
    <row r="149" spans="1:3">
      <c r="A149" s="157">
        <v>133</v>
      </c>
      <c r="B149" s="153" t="s">
        <v>218</v>
      </c>
      <c r="C149" s="156" t="s">
        <v>409</v>
      </c>
    </row>
    <row r="150" spans="1:3">
      <c r="A150" s="157">
        <v>134</v>
      </c>
      <c r="B150" s="153" t="s">
        <v>218</v>
      </c>
      <c r="C150" s="156" t="s">
        <v>409</v>
      </c>
    </row>
    <row r="151" spans="1:3">
      <c r="A151" s="157">
        <v>135</v>
      </c>
      <c r="B151" s="153" t="s">
        <v>218</v>
      </c>
      <c r="C151" s="156" t="s">
        <v>409</v>
      </c>
    </row>
    <row r="152" spans="1:3">
      <c r="A152" s="157">
        <v>136</v>
      </c>
      <c r="B152" s="153" t="s">
        <v>218</v>
      </c>
      <c r="C152" s="156" t="s">
        <v>409</v>
      </c>
    </row>
    <row r="153" spans="1:3">
      <c r="A153" s="157">
        <v>137</v>
      </c>
      <c r="B153" s="153" t="s">
        <v>218</v>
      </c>
      <c r="C153" s="156" t="s">
        <v>409</v>
      </c>
    </row>
    <row r="154" spans="1:3">
      <c r="A154" s="157">
        <v>138</v>
      </c>
      <c r="B154" s="153" t="s">
        <v>218</v>
      </c>
      <c r="C154" s="156" t="s">
        <v>409</v>
      </c>
    </row>
    <row r="155" spans="1:3">
      <c r="A155" s="157">
        <v>140</v>
      </c>
      <c r="B155" s="153" t="s">
        <v>202</v>
      </c>
      <c r="C155" s="156" t="s">
        <v>409</v>
      </c>
    </row>
    <row r="156" spans="1:3">
      <c r="A156" s="157">
        <v>141</v>
      </c>
      <c r="B156" s="153" t="s">
        <v>219</v>
      </c>
      <c r="C156" s="156" t="s">
        <v>409</v>
      </c>
    </row>
    <row r="157" spans="1:3">
      <c r="A157" s="157">
        <v>142</v>
      </c>
      <c r="B157" s="153" t="s">
        <v>219</v>
      </c>
      <c r="C157" s="156" t="s">
        <v>409</v>
      </c>
    </row>
    <row r="158" spans="1:3">
      <c r="A158" s="157">
        <v>143</v>
      </c>
      <c r="B158" s="153" t="s">
        <v>205</v>
      </c>
      <c r="C158" s="156" t="s">
        <v>410</v>
      </c>
    </row>
    <row r="159" spans="1:3">
      <c r="A159" s="157">
        <v>144</v>
      </c>
      <c r="B159" s="153" t="s">
        <v>220</v>
      </c>
      <c r="C159" s="156" t="s">
        <v>409</v>
      </c>
    </row>
    <row r="160" spans="1:3">
      <c r="A160" s="157">
        <v>145</v>
      </c>
      <c r="B160" s="153" t="s">
        <v>220</v>
      </c>
      <c r="C160" s="156" t="s">
        <v>409</v>
      </c>
    </row>
    <row r="161" spans="1:3">
      <c r="A161" s="157">
        <v>146</v>
      </c>
      <c r="B161" s="153" t="s">
        <v>220</v>
      </c>
      <c r="C161" s="156" t="s">
        <v>409</v>
      </c>
    </row>
    <row r="162" spans="1:3">
      <c r="A162" s="157">
        <v>147</v>
      </c>
      <c r="B162" s="153" t="s">
        <v>220</v>
      </c>
      <c r="C162" s="156" t="s">
        <v>409</v>
      </c>
    </row>
    <row r="163" spans="1:3">
      <c r="A163" s="157">
        <v>148</v>
      </c>
      <c r="B163" s="153" t="s">
        <v>221</v>
      </c>
      <c r="C163" s="156" t="s">
        <v>409</v>
      </c>
    </row>
    <row r="164" spans="1:3">
      <c r="A164" s="157">
        <v>149</v>
      </c>
      <c r="B164" s="153" t="s">
        <v>222</v>
      </c>
      <c r="C164" s="156" t="s">
        <v>409</v>
      </c>
    </row>
    <row r="165" spans="1:3">
      <c r="A165" s="157">
        <v>150</v>
      </c>
      <c r="B165" s="153" t="s">
        <v>214</v>
      </c>
      <c r="C165" s="156" t="s">
        <v>409</v>
      </c>
    </row>
    <row r="166" spans="1:3">
      <c r="A166" s="157">
        <v>151</v>
      </c>
      <c r="B166" s="153" t="s">
        <v>214</v>
      </c>
      <c r="C166" s="156" t="s">
        <v>409</v>
      </c>
    </row>
    <row r="167" spans="1:3">
      <c r="A167" s="157">
        <v>152</v>
      </c>
      <c r="B167" s="153" t="s">
        <v>214</v>
      </c>
      <c r="C167" s="156" t="s">
        <v>409</v>
      </c>
    </row>
    <row r="168" spans="1:3">
      <c r="A168" s="157">
        <v>153</v>
      </c>
      <c r="B168" s="153" t="s">
        <v>214</v>
      </c>
      <c r="C168" s="156" t="s">
        <v>409</v>
      </c>
    </row>
    <row r="169" spans="1:3">
      <c r="A169" s="157">
        <v>154</v>
      </c>
      <c r="B169" s="153" t="s">
        <v>214</v>
      </c>
      <c r="C169" s="156" t="s">
        <v>409</v>
      </c>
    </row>
    <row r="170" spans="1:3">
      <c r="A170" s="157">
        <v>155</v>
      </c>
      <c r="B170" s="153" t="s">
        <v>202</v>
      </c>
      <c r="C170" s="156" t="s">
        <v>410</v>
      </c>
    </row>
    <row r="171" spans="1:3">
      <c r="A171" s="157">
        <v>156</v>
      </c>
      <c r="B171" s="153" t="s">
        <v>214</v>
      </c>
      <c r="C171" s="156" t="s">
        <v>409</v>
      </c>
    </row>
    <row r="172" spans="1:3">
      <c r="A172" s="157">
        <v>157</v>
      </c>
      <c r="B172" s="153" t="s">
        <v>214</v>
      </c>
      <c r="C172" s="156" t="s">
        <v>409</v>
      </c>
    </row>
    <row r="173" spans="1:3">
      <c r="A173" s="157">
        <v>158</v>
      </c>
      <c r="B173" s="153" t="s">
        <v>214</v>
      </c>
      <c r="C173" s="156" t="s">
        <v>409</v>
      </c>
    </row>
    <row r="174" spans="1:3">
      <c r="A174" s="157">
        <v>159</v>
      </c>
      <c r="B174" s="153" t="s">
        <v>189</v>
      </c>
      <c r="C174" s="156" t="s">
        <v>410</v>
      </c>
    </row>
    <row r="175" spans="1:3">
      <c r="A175" s="157">
        <v>160</v>
      </c>
      <c r="B175" s="153" t="s">
        <v>214</v>
      </c>
      <c r="C175" s="156" t="s">
        <v>409</v>
      </c>
    </row>
    <row r="176" spans="1:3">
      <c r="A176" s="157">
        <v>161</v>
      </c>
      <c r="B176" s="153" t="s">
        <v>214</v>
      </c>
      <c r="C176" s="156" t="s">
        <v>409</v>
      </c>
    </row>
    <row r="177" spans="1:3">
      <c r="A177" s="157">
        <v>162</v>
      </c>
      <c r="B177" s="153" t="s">
        <v>214</v>
      </c>
      <c r="C177" s="156" t="s">
        <v>409</v>
      </c>
    </row>
    <row r="178" spans="1:3">
      <c r="A178" s="157">
        <v>163</v>
      </c>
      <c r="B178" s="153" t="s">
        <v>214</v>
      </c>
      <c r="C178" s="156" t="s">
        <v>409</v>
      </c>
    </row>
    <row r="179" spans="1:3">
      <c r="A179" s="157">
        <v>164</v>
      </c>
      <c r="B179" s="153" t="s">
        <v>214</v>
      </c>
      <c r="C179" s="156" t="s">
        <v>409</v>
      </c>
    </row>
    <row r="180" spans="1:3">
      <c r="A180" s="157">
        <v>165</v>
      </c>
      <c r="B180" s="153" t="s">
        <v>214</v>
      </c>
      <c r="C180" s="156" t="s">
        <v>409</v>
      </c>
    </row>
    <row r="181" spans="1:3">
      <c r="A181" s="157">
        <v>166</v>
      </c>
      <c r="B181" s="153" t="s">
        <v>214</v>
      </c>
      <c r="C181" s="156" t="s">
        <v>409</v>
      </c>
    </row>
    <row r="182" spans="1:3">
      <c r="A182" s="157">
        <v>167</v>
      </c>
      <c r="B182" s="153" t="s">
        <v>214</v>
      </c>
      <c r="C182" s="156" t="s">
        <v>409</v>
      </c>
    </row>
    <row r="183" spans="1:3">
      <c r="A183" s="157">
        <v>168</v>
      </c>
      <c r="B183" s="153" t="s">
        <v>214</v>
      </c>
      <c r="C183" s="156" t="s">
        <v>409</v>
      </c>
    </row>
    <row r="184" spans="1:3">
      <c r="A184" s="157">
        <v>169</v>
      </c>
      <c r="B184" s="153" t="s">
        <v>214</v>
      </c>
      <c r="C184" s="156" t="s">
        <v>409</v>
      </c>
    </row>
    <row r="185" spans="1:3">
      <c r="A185" s="157">
        <v>170</v>
      </c>
      <c r="B185" s="153" t="s">
        <v>214</v>
      </c>
      <c r="C185" s="156" t="s">
        <v>409</v>
      </c>
    </row>
    <row r="186" spans="1:3">
      <c r="A186" s="157">
        <v>171</v>
      </c>
      <c r="B186" s="153" t="s">
        <v>214</v>
      </c>
      <c r="C186" s="156" t="s">
        <v>409</v>
      </c>
    </row>
    <row r="187" spans="1:3">
      <c r="A187" s="157">
        <v>172</v>
      </c>
      <c r="B187" s="153" t="s">
        <v>214</v>
      </c>
      <c r="C187" s="156" t="s">
        <v>409</v>
      </c>
    </row>
    <row r="188" spans="1:3">
      <c r="A188" s="157">
        <v>173</v>
      </c>
      <c r="B188" s="153" t="s">
        <v>214</v>
      </c>
      <c r="C188" s="156" t="s">
        <v>409</v>
      </c>
    </row>
    <row r="189" spans="1:3">
      <c r="A189" s="157">
        <v>174</v>
      </c>
      <c r="B189" s="153" t="s">
        <v>214</v>
      </c>
      <c r="C189" s="156" t="s">
        <v>409</v>
      </c>
    </row>
    <row r="190" spans="1:3">
      <c r="A190" s="157">
        <v>175</v>
      </c>
      <c r="B190" s="153" t="s">
        <v>214</v>
      </c>
      <c r="C190" s="156" t="s">
        <v>409</v>
      </c>
    </row>
    <row r="191" spans="1:3">
      <c r="A191" s="157">
        <v>176</v>
      </c>
      <c r="B191" s="153" t="s">
        <v>214</v>
      </c>
      <c r="C191" s="156" t="s">
        <v>409</v>
      </c>
    </row>
    <row r="192" spans="1:3">
      <c r="A192" s="157">
        <v>177</v>
      </c>
      <c r="B192" s="153" t="s">
        <v>214</v>
      </c>
      <c r="C192" s="156" t="s">
        <v>409</v>
      </c>
    </row>
    <row r="193" spans="1:3">
      <c r="A193" s="157">
        <v>178</v>
      </c>
      <c r="B193" s="153" t="s">
        <v>223</v>
      </c>
      <c r="C193" s="156" t="s">
        <v>409</v>
      </c>
    </row>
    <row r="194" spans="1:3">
      <c r="A194" s="157">
        <v>179</v>
      </c>
      <c r="B194" s="153" t="s">
        <v>214</v>
      </c>
      <c r="C194" s="156" t="s">
        <v>409</v>
      </c>
    </row>
    <row r="195" spans="1:3">
      <c r="A195" s="157">
        <v>180</v>
      </c>
      <c r="B195" s="153" t="s">
        <v>214</v>
      </c>
      <c r="C195" s="156" t="s">
        <v>409</v>
      </c>
    </row>
    <row r="196" spans="1:3">
      <c r="A196" s="157">
        <v>181</v>
      </c>
      <c r="B196" s="153" t="s">
        <v>214</v>
      </c>
      <c r="C196" s="156" t="s">
        <v>409</v>
      </c>
    </row>
    <row r="197" spans="1:3">
      <c r="A197" s="157">
        <v>182</v>
      </c>
      <c r="B197" s="153" t="s">
        <v>214</v>
      </c>
      <c r="C197" s="156" t="s">
        <v>409</v>
      </c>
    </row>
    <row r="198" spans="1:3">
      <c r="A198" s="157">
        <v>183</v>
      </c>
      <c r="B198" s="153" t="s">
        <v>214</v>
      </c>
      <c r="C198" s="156" t="s">
        <v>409</v>
      </c>
    </row>
    <row r="199" spans="1:3">
      <c r="A199" s="157">
        <v>184</v>
      </c>
      <c r="B199" s="153" t="s">
        <v>214</v>
      </c>
      <c r="C199" s="156" t="s">
        <v>409</v>
      </c>
    </row>
    <row r="200" spans="1:3">
      <c r="A200" s="157">
        <v>185</v>
      </c>
      <c r="B200" s="153" t="s">
        <v>214</v>
      </c>
      <c r="C200" s="156" t="s">
        <v>409</v>
      </c>
    </row>
    <row r="201" spans="1:3">
      <c r="A201" s="157">
        <v>186</v>
      </c>
      <c r="B201" s="153" t="s">
        <v>214</v>
      </c>
      <c r="C201" s="156" t="s">
        <v>409</v>
      </c>
    </row>
    <row r="202" spans="1:3">
      <c r="A202" s="157">
        <v>187</v>
      </c>
      <c r="B202" s="153" t="s">
        <v>214</v>
      </c>
      <c r="C202" s="156" t="s">
        <v>409</v>
      </c>
    </row>
    <row r="203" spans="1:3">
      <c r="A203" s="157">
        <v>188</v>
      </c>
      <c r="B203" s="153" t="s">
        <v>214</v>
      </c>
      <c r="C203" s="156" t="s">
        <v>409</v>
      </c>
    </row>
    <row r="204" spans="1:3">
      <c r="A204" s="157">
        <v>189</v>
      </c>
      <c r="B204" s="153" t="s">
        <v>214</v>
      </c>
      <c r="C204" s="156" t="s">
        <v>410</v>
      </c>
    </row>
    <row r="205" spans="1:3">
      <c r="A205" s="157">
        <v>190</v>
      </c>
      <c r="B205" s="153" t="s">
        <v>214</v>
      </c>
      <c r="C205" s="156" t="s">
        <v>410</v>
      </c>
    </row>
    <row r="206" spans="1:3">
      <c r="A206" s="157">
        <v>191</v>
      </c>
      <c r="B206" s="153" t="s">
        <v>214</v>
      </c>
      <c r="C206" s="156" t="s">
        <v>410</v>
      </c>
    </row>
    <row r="207" spans="1:3">
      <c r="A207" s="157">
        <v>192</v>
      </c>
      <c r="B207" s="153" t="s">
        <v>214</v>
      </c>
      <c r="C207" s="156" t="s">
        <v>410</v>
      </c>
    </row>
    <row r="208" spans="1:3">
      <c r="A208" s="157">
        <v>193</v>
      </c>
      <c r="B208" s="153" t="s">
        <v>214</v>
      </c>
      <c r="C208" s="156" t="s">
        <v>410</v>
      </c>
    </row>
    <row r="209" spans="1:3">
      <c r="A209" s="157">
        <v>194</v>
      </c>
      <c r="B209" s="153" t="s">
        <v>214</v>
      </c>
      <c r="C209" s="156" t="s">
        <v>410</v>
      </c>
    </row>
    <row r="210" spans="1:3">
      <c r="A210" s="157">
        <v>195</v>
      </c>
      <c r="B210" s="153" t="s">
        <v>214</v>
      </c>
      <c r="C210" s="156" t="s">
        <v>410</v>
      </c>
    </row>
    <row r="211" spans="1:3">
      <c r="A211" s="157">
        <v>196</v>
      </c>
      <c r="B211" s="153" t="s">
        <v>214</v>
      </c>
      <c r="C211" s="156" t="s">
        <v>410</v>
      </c>
    </row>
    <row r="212" spans="1:3">
      <c r="A212" s="157">
        <v>197</v>
      </c>
      <c r="B212" s="153" t="s">
        <v>214</v>
      </c>
      <c r="C212" s="156" t="s">
        <v>410</v>
      </c>
    </row>
    <row r="213" spans="1:3">
      <c r="A213" s="157">
        <v>198</v>
      </c>
      <c r="B213" s="153" t="s">
        <v>214</v>
      </c>
      <c r="C213" s="156" t="s">
        <v>410</v>
      </c>
    </row>
    <row r="214" spans="1:3">
      <c r="A214" s="157">
        <v>199</v>
      </c>
      <c r="B214" s="153" t="s">
        <v>214</v>
      </c>
      <c r="C214" s="156" t="s">
        <v>410</v>
      </c>
    </row>
    <row r="215" spans="1:3">
      <c r="A215" s="157">
        <v>201</v>
      </c>
      <c r="B215" s="153" t="s">
        <v>214</v>
      </c>
      <c r="C215" s="156" t="s">
        <v>410</v>
      </c>
    </row>
    <row r="216" spans="1:3">
      <c r="A216" s="157">
        <v>202</v>
      </c>
      <c r="B216" s="153" t="s">
        <v>214</v>
      </c>
      <c r="C216" s="156" t="s">
        <v>410</v>
      </c>
    </row>
    <row r="217" spans="1:3">
      <c r="A217" s="157">
        <v>203</v>
      </c>
      <c r="B217" s="153" t="s">
        <v>214</v>
      </c>
      <c r="C217" s="156" t="s">
        <v>410</v>
      </c>
    </row>
    <row r="218" spans="1:3">
      <c r="A218" s="157">
        <v>204</v>
      </c>
      <c r="B218" s="153" t="s">
        <v>214</v>
      </c>
      <c r="C218" s="156" t="s">
        <v>410</v>
      </c>
    </row>
    <row r="219" spans="1:3">
      <c r="A219" s="157">
        <v>205</v>
      </c>
      <c r="B219" s="153" t="s">
        <v>214</v>
      </c>
      <c r="C219" s="156" t="s">
        <v>410</v>
      </c>
    </row>
    <row r="220" spans="1:3">
      <c r="A220" s="157">
        <v>206</v>
      </c>
      <c r="B220" s="153" t="s">
        <v>214</v>
      </c>
      <c r="C220" s="156" t="s">
        <v>410</v>
      </c>
    </row>
    <row r="221" spans="1:3">
      <c r="A221" s="157">
        <v>207</v>
      </c>
      <c r="B221" s="153" t="s">
        <v>214</v>
      </c>
      <c r="C221" s="156" t="s">
        <v>410</v>
      </c>
    </row>
    <row r="222" spans="1:3">
      <c r="A222" s="157">
        <v>208</v>
      </c>
      <c r="B222" s="153" t="s">
        <v>214</v>
      </c>
      <c r="C222" s="156" t="s">
        <v>410</v>
      </c>
    </row>
    <row r="223" spans="1:3">
      <c r="A223" s="157">
        <v>209</v>
      </c>
      <c r="B223" s="153" t="s">
        <v>214</v>
      </c>
      <c r="C223" s="156" t="s">
        <v>409</v>
      </c>
    </row>
    <row r="224" spans="1:3">
      <c r="A224" s="157">
        <v>210</v>
      </c>
      <c r="B224" s="153" t="s">
        <v>214</v>
      </c>
      <c r="C224" s="156" t="s">
        <v>409</v>
      </c>
    </row>
    <row r="225" spans="1:3">
      <c r="A225" s="157">
        <v>211</v>
      </c>
      <c r="B225" s="153" t="s">
        <v>214</v>
      </c>
      <c r="C225" s="156" t="s">
        <v>409</v>
      </c>
    </row>
    <row r="226" spans="1:3">
      <c r="A226" s="157">
        <v>212</v>
      </c>
      <c r="B226" s="153" t="s">
        <v>214</v>
      </c>
      <c r="C226" s="156" t="s">
        <v>409</v>
      </c>
    </row>
    <row r="227" spans="1:3">
      <c r="A227" s="157">
        <v>213</v>
      </c>
      <c r="B227" s="153" t="s">
        <v>214</v>
      </c>
      <c r="C227" s="156" t="s">
        <v>409</v>
      </c>
    </row>
    <row r="228" spans="1:3">
      <c r="A228" s="157">
        <v>214</v>
      </c>
      <c r="B228" s="153" t="s">
        <v>214</v>
      </c>
      <c r="C228" s="156" t="s">
        <v>409</v>
      </c>
    </row>
    <row r="229" spans="1:3">
      <c r="A229" s="157">
        <v>215</v>
      </c>
      <c r="B229" s="153" t="s">
        <v>214</v>
      </c>
      <c r="C229" s="156" t="s">
        <v>409</v>
      </c>
    </row>
    <row r="230" spans="1:3">
      <c r="A230" s="157">
        <v>216</v>
      </c>
      <c r="B230" s="153" t="s">
        <v>214</v>
      </c>
      <c r="C230" s="156" t="s">
        <v>409</v>
      </c>
    </row>
    <row r="231" spans="1:3">
      <c r="A231" s="157">
        <v>217</v>
      </c>
      <c r="B231" s="153" t="s">
        <v>214</v>
      </c>
      <c r="C231" s="156" t="s">
        <v>409</v>
      </c>
    </row>
    <row r="232" spans="1:3">
      <c r="A232" s="157">
        <v>218</v>
      </c>
      <c r="B232" s="153" t="s">
        <v>214</v>
      </c>
      <c r="C232" s="156" t="s">
        <v>409</v>
      </c>
    </row>
    <row r="233" spans="1:3">
      <c r="A233" s="157">
        <v>219</v>
      </c>
      <c r="B233" s="153" t="s">
        <v>214</v>
      </c>
      <c r="C233" s="156" t="s">
        <v>409</v>
      </c>
    </row>
    <row r="234" spans="1:3">
      <c r="A234" s="157">
        <v>220</v>
      </c>
      <c r="B234" s="153" t="s">
        <v>214</v>
      </c>
      <c r="C234" s="156" t="s">
        <v>409</v>
      </c>
    </row>
    <row r="235" spans="1:3">
      <c r="A235" s="157">
        <v>221</v>
      </c>
      <c r="B235" s="153" t="s">
        <v>214</v>
      </c>
      <c r="C235" s="156" t="s">
        <v>409</v>
      </c>
    </row>
    <row r="236" spans="1:3">
      <c r="A236" s="157">
        <v>222</v>
      </c>
      <c r="B236" s="153" t="s">
        <v>214</v>
      </c>
      <c r="C236" s="156" t="s">
        <v>409</v>
      </c>
    </row>
    <row r="237" spans="1:3">
      <c r="A237" s="157">
        <v>223</v>
      </c>
      <c r="B237" s="153" t="s">
        <v>214</v>
      </c>
      <c r="C237" s="156" t="s">
        <v>409</v>
      </c>
    </row>
    <row r="238" spans="1:3">
      <c r="A238" s="157">
        <v>224</v>
      </c>
      <c r="B238" s="153" t="s">
        <v>214</v>
      </c>
      <c r="C238" s="156" t="s">
        <v>409</v>
      </c>
    </row>
    <row r="239" spans="1:3">
      <c r="A239" s="157">
        <v>225</v>
      </c>
      <c r="B239" s="153" t="s">
        <v>214</v>
      </c>
      <c r="C239" s="156" t="s">
        <v>409</v>
      </c>
    </row>
    <row r="240" spans="1:3">
      <c r="A240" s="157">
        <v>226</v>
      </c>
      <c r="B240" s="153" t="s">
        <v>214</v>
      </c>
      <c r="C240" s="156" t="s">
        <v>409</v>
      </c>
    </row>
    <row r="241" spans="1:3">
      <c r="A241" s="157">
        <v>227</v>
      </c>
      <c r="B241" s="153" t="s">
        <v>214</v>
      </c>
      <c r="C241" s="156" t="s">
        <v>409</v>
      </c>
    </row>
    <row r="242" spans="1:3">
      <c r="A242" s="157">
        <v>228</v>
      </c>
      <c r="B242" s="153" t="s">
        <v>224</v>
      </c>
      <c r="C242" s="156" t="s">
        <v>410</v>
      </c>
    </row>
    <row r="243" spans="1:3">
      <c r="A243" s="157">
        <v>229</v>
      </c>
      <c r="B243" s="153" t="s">
        <v>224</v>
      </c>
      <c r="C243" s="156" t="s">
        <v>410</v>
      </c>
    </row>
    <row r="244" spans="1:3">
      <c r="A244" s="157">
        <v>230</v>
      </c>
      <c r="B244" s="153" t="s">
        <v>214</v>
      </c>
      <c r="C244" s="156" t="s">
        <v>410</v>
      </c>
    </row>
    <row r="245" spans="1:3">
      <c r="A245" s="157">
        <v>231</v>
      </c>
      <c r="B245" s="153" t="s">
        <v>202</v>
      </c>
      <c r="C245" s="156" t="s">
        <v>409</v>
      </c>
    </row>
    <row r="246" spans="1:3">
      <c r="A246" s="157">
        <v>233</v>
      </c>
      <c r="B246" s="153" t="s">
        <v>202</v>
      </c>
      <c r="C246" s="156" t="s">
        <v>409</v>
      </c>
    </row>
    <row r="247" spans="1:3">
      <c r="A247" s="157">
        <v>234</v>
      </c>
      <c r="B247" s="153" t="s">
        <v>202</v>
      </c>
      <c r="C247" s="156" t="s">
        <v>409</v>
      </c>
    </row>
    <row r="248" spans="1:3">
      <c r="A248" s="157">
        <v>235</v>
      </c>
      <c r="B248" s="153" t="s">
        <v>202</v>
      </c>
      <c r="C248" s="156" t="s">
        <v>409</v>
      </c>
    </row>
    <row r="249" spans="1:3">
      <c r="A249" s="157">
        <v>236</v>
      </c>
      <c r="B249" s="153" t="s">
        <v>202</v>
      </c>
      <c r="C249" s="156" t="s">
        <v>409</v>
      </c>
    </row>
    <row r="250" spans="1:3">
      <c r="A250" s="157">
        <v>237</v>
      </c>
      <c r="B250" s="153" t="s">
        <v>202</v>
      </c>
      <c r="C250" s="156" t="s">
        <v>409</v>
      </c>
    </row>
    <row r="251" spans="1:3">
      <c r="A251" s="157">
        <v>238</v>
      </c>
      <c r="B251" s="153" t="s">
        <v>214</v>
      </c>
      <c r="C251" s="156" t="s">
        <v>409</v>
      </c>
    </row>
    <row r="252" spans="1:3">
      <c r="A252" s="157">
        <v>241</v>
      </c>
      <c r="B252" s="153" t="s">
        <v>225</v>
      </c>
      <c r="C252" s="156" t="s">
        <v>409</v>
      </c>
    </row>
    <row r="253" spans="1:3">
      <c r="A253" s="157">
        <v>242</v>
      </c>
      <c r="B253" s="153" t="s">
        <v>226</v>
      </c>
      <c r="C253" s="156" t="s">
        <v>409</v>
      </c>
    </row>
    <row r="254" spans="1:3">
      <c r="A254" s="157">
        <v>243</v>
      </c>
      <c r="B254" s="153" t="s">
        <v>190</v>
      </c>
      <c r="C254" s="156" t="s">
        <v>409</v>
      </c>
    </row>
    <row r="255" spans="1:3">
      <c r="A255" s="157">
        <v>244</v>
      </c>
      <c r="B255" s="153" t="s">
        <v>214</v>
      </c>
      <c r="C255" s="156" t="s">
        <v>409</v>
      </c>
    </row>
    <row r="256" spans="1:3">
      <c r="A256" s="157">
        <v>245</v>
      </c>
      <c r="B256" s="153" t="s">
        <v>226</v>
      </c>
      <c r="C256" s="156" t="s">
        <v>409</v>
      </c>
    </row>
    <row r="257" spans="1:3">
      <c r="A257" s="157">
        <v>246</v>
      </c>
      <c r="B257" s="153" t="s">
        <v>227</v>
      </c>
      <c r="C257" s="156" t="s">
        <v>409</v>
      </c>
    </row>
    <row r="258" spans="1:3">
      <c r="A258" s="157">
        <v>247</v>
      </c>
      <c r="B258" s="153" t="s">
        <v>226</v>
      </c>
      <c r="C258" s="156" t="s">
        <v>409</v>
      </c>
    </row>
    <row r="259" spans="1:3">
      <c r="A259" s="157">
        <v>248</v>
      </c>
      <c r="B259" s="153" t="s">
        <v>214</v>
      </c>
      <c r="C259" s="156" t="s">
        <v>409</v>
      </c>
    </row>
    <row r="260" spans="1:3">
      <c r="A260" s="157">
        <v>249</v>
      </c>
      <c r="B260" s="153" t="s">
        <v>226</v>
      </c>
      <c r="C260" s="156" t="s">
        <v>409</v>
      </c>
    </row>
    <row r="261" spans="1:3">
      <c r="A261" s="157">
        <v>250</v>
      </c>
      <c r="B261" s="153" t="s">
        <v>228</v>
      </c>
      <c r="C261" s="156" t="s">
        <v>410</v>
      </c>
    </row>
    <row r="262" spans="1:3">
      <c r="A262" s="157">
        <v>251</v>
      </c>
      <c r="B262" s="153" t="s">
        <v>228</v>
      </c>
      <c r="C262" s="156" t="s">
        <v>410</v>
      </c>
    </row>
    <row r="263" spans="1:3">
      <c r="A263" s="157">
        <v>252</v>
      </c>
      <c r="B263" s="153" t="s">
        <v>228</v>
      </c>
      <c r="C263" s="156" t="s">
        <v>410</v>
      </c>
    </row>
    <row r="264" spans="1:3">
      <c r="A264" s="157">
        <v>253</v>
      </c>
      <c r="B264" s="153" t="s">
        <v>228</v>
      </c>
      <c r="C264" s="156" t="s">
        <v>410</v>
      </c>
    </row>
    <row r="265" spans="1:3">
      <c r="A265" s="157">
        <v>254</v>
      </c>
      <c r="B265" s="153" t="s">
        <v>229</v>
      </c>
      <c r="C265" s="156" t="s">
        <v>409</v>
      </c>
    </row>
    <row r="266" spans="1:3">
      <c r="A266" s="157">
        <v>255</v>
      </c>
      <c r="B266" s="153" t="s">
        <v>230</v>
      </c>
      <c r="C266" s="156" t="s">
        <v>409</v>
      </c>
    </row>
    <row r="267" spans="1:3">
      <c r="A267" s="157">
        <v>257</v>
      </c>
      <c r="B267" s="153" t="s">
        <v>231</v>
      </c>
      <c r="C267" s="156" t="s">
        <v>409</v>
      </c>
    </row>
    <row r="268" spans="1:3">
      <c r="A268" s="157">
        <v>258</v>
      </c>
      <c r="B268" s="153" t="s">
        <v>232</v>
      </c>
      <c r="C268" s="156" t="s">
        <v>409</v>
      </c>
    </row>
    <row r="269" spans="1:3">
      <c r="A269" s="157">
        <v>259</v>
      </c>
      <c r="B269" s="153" t="s">
        <v>233</v>
      </c>
      <c r="C269" s="156" t="s">
        <v>409</v>
      </c>
    </row>
    <row r="270" spans="1:3">
      <c r="A270" s="157">
        <v>260</v>
      </c>
      <c r="B270" s="153" t="s">
        <v>232</v>
      </c>
      <c r="C270" s="156" t="s">
        <v>410</v>
      </c>
    </row>
    <row r="271" spans="1:3">
      <c r="A271" s="157">
        <v>261</v>
      </c>
      <c r="B271" s="153" t="s">
        <v>232</v>
      </c>
      <c r="C271" s="156" t="s">
        <v>409</v>
      </c>
    </row>
    <row r="272" spans="1:3">
      <c r="A272" s="157">
        <v>262</v>
      </c>
      <c r="B272" s="153" t="s">
        <v>232</v>
      </c>
      <c r="C272" s="156" t="s">
        <v>409</v>
      </c>
    </row>
    <row r="273" spans="1:3">
      <c r="A273" s="157">
        <v>263</v>
      </c>
      <c r="B273" s="153" t="s">
        <v>232</v>
      </c>
      <c r="C273" s="156" t="s">
        <v>409</v>
      </c>
    </row>
    <row r="274" spans="1:3">
      <c r="A274" s="157">
        <v>264</v>
      </c>
      <c r="B274" s="153" t="s">
        <v>232</v>
      </c>
      <c r="C274" s="156" t="s">
        <v>409</v>
      </c>
    </row>
    <row r="275" spans="1:3">
      <c r="A275" s="157">
        <v>265</v>
      </c>
      <c r="B275" s="153" t="s">
        <v>234</v>
      </c>
      <c r="C275" s="156" t="s">
        <v>410</v>
      </c>
    </row>
    <row r="276" spans="1:3">
      <c r="A276" s="157">
        <v>266</v>
      </c>
      <c r="B276" s="153" t="s">
        <v>234</v>
      </c>
      <c r="C276" s="156" t="s">
        <v>410</v>
      </c>
    </row>
    <row r="277" spans="1:3">
      <c r="A277" s="157">
        <v>267</v>
      </c>
      <c r="B277" s="153" t="s">
        <v>234</v>
      </c>
      <c r="C277" s="156" t="s">
        <v>410</v>
      </c>
    </row>
    <row r="278" spans="1:3">
      <c r="A278" s="157">
        <v>268</v>
      </c>
      <c r="B278" s="153" t="s">
        <v>234</v>
      </c>
      <c r="C278" s="156" t="s">
        <v>410</v>
      </c>
    </row>
    <row r="279" spans="1:3">
      <c r="A279" s="157">
        <v>269</v>
      </c>
      <c r="B279" s="153" t="s">
        <v>234</v>
      </c>
      <c r="C279" s="156" t="s">
        <v>410</v>
      </c>
    </row>
    <row r="280" spans="1:3">
      <c r="A280" s="157">
        <v>270</v>
      </c>
      <c r="B280" s="153" t="s">
        <v>234</v>
      </c>
      <c r="C280" s="156" t="s">
        <v>410</v>
      </c>
    </row>
    <row r="281" spans="1:3">
      <c r="A281" s="157">
        <v>271</v>
      </c>
      <c r="B281" s="153" t="s">
        <v>234</v>
      </c>
      <c r="C281" s="156" t="s">
        <v>410</v>
      </c>
    </row>
    <row r="282" spans="1:3">
      <c r="A282" s="157">
        <v>272</v>
      </c>
      <c r="B282" s="153" t="s">
        <v>234</v>
      </c>
      <c r="C282" s="156" t="s">
        <v>410</v>
      </c>
    </row>
    <row r="283" spans="1:3">
      <c r="A283" s="157">
        <v>273</v>
      </c>
      <c r="B283" s="153" t="s">
        <v>234</v>
      </c>
      <c r="C283" s="156" t="s">
        <v>410</v>
      </c>
    </row>
    <row r="284" spans="1:3">
      <c r="A284" s="157">
        <v>274</v>
      </c>
      <c r="B284" s="153" t="s">
        <v>234</v>
      </c>
      <c r="C284" s="156" t="s">
        <v>410</v>
      </c>
    </row>
    <row r="285" spans="1:3">
      <c r="A285" s="157">
        <v>276</v>
      </c>
      <c r="B285" s="153" t="s">
        <v>234</v>
      </c>
      <c r="C285" s="156" t="s">
        <v>410</v>
      </c>
    </row>
    <row r="286" spans="1:3">
      <c r="A286" s="157">
        <v>277</v>
      </c>
      <c r="B286" s="153" t="s">
        <v>235</v>
      </c>
      <c r="C286" s="156" t="s">
        <v>410</v>
      </c>
    </row>
    <row r="287" spans="1:3">
      <c r="A287" s="157">
        <v>278</v>
      </c>
      <c r="B287" s="153" t="s">
        <v>236</v>
      </c>
      <c r="C287" s="156" t="s">
        <v>410</v>
      </c>
    </row>
    <row r="288" spans="1:3">
      <c r="A288" s="157">
        <v>279</v>
      </c>
      <c r="B288" s="153" t="s">
        <v>237</v>
      </c>
      <c r="C288" s="156" t="s">
        <v>410</v>
      </c>
    </row>
    <row r="289" spans="1:3">
      <c r="A289" s="157">
        <v>280</v>
      </c>
      <c r="B289" s="153" t="s">
        <v>238</v>
      </c>
      <c r="C289" s="156" t="s">
        <v>410</v>
      </c>
    </row>
    <row r="290" spans="1:3">
      <c r="A290" s="157">
        <v>281</v>
      </c>
      <c r="B290" s="153" t="s">
        <v>239</v>
      </c>
      <c r="C290" s="156" t="s">
        <v>409</v>
      </c>
    </row>
    <row r="291" spans="1:3">
      <c r="A291" s="157">
        <v>283</v>
      </c>
      <c r="B291" s="153" t="s">
        <v>240</v>
      </c>
      <c r="C291" s="156" t="s">
        <v>409</v>
      </c>
    </row>
    <row r="292" spans="1:3">
      <c r="A292" s="157">
        <v>284</v>
      </c>
      <c r="B292" s="153" t="s">
        <v>182</v>
      </c>
      <c r="C292" s="156" t="s">
        <v>410</v>
      </c>
    </row>
    <row r="293" spans="1:3">
      <c r="A293" s="157">
        <v>285</v>
      </c>
      <c r="B293" s="153" t="s">
        <v>182</v>
      </c>
      <c r="C293" s="156" t="s">
        <v>410</v>
      </c>
    </row>
    <row r="294" spans="1:3">
      <c r="A294" s="157">
        <v>286</v>
      </c>
      <c r="B294" s="153" t="s">
        <v>241</v>
      </c>
      <c r="C294" s="156" t="s">
        <v>410</v>
      </c>
    </row>
    <row r="295" spans="1:3">
      <c r="A295" s="157">
        <v>287</v>
      </c>
      <c r="B295" s="153" t="s">
        <v>242</v>
      </c>
      <c r="C295" s="156" t="s">
        <v>410</v>
      </c>
    </row>
    <row r="296" spans="1:3">
      <c r="A296" s="157">
        <v>288</v>
      </c>
      <c r="B296" s="153" t="s">
        <v>243</v>
      </c>
      <c r="C296" s="156" t="s">
        <v>410</v>
      </c>
    </row>
    <row r="297" spans="1:3">
      <c r="A297" s="157">
        <v>289</v>
      </c>
      <c r="B297" s="153" t="s">
        <v>243</v>
      </c>
      <c r="C297" s="156" t="s">
        <v>410</v>
      </c>
    </row>
    <row r="298" spans="1:3">
      <c r="A298" s="157">
        <v>290</v>
      </c>
      <c r="B298" s="153" t="s">
        <v>243</v>
      </c>
      <c r="C298" s="156" t="s">
        <v>410</v>
      </c>
    </row>
    <row r="299" spans="1:3">
      <c r="A299" s="157">
        <v>291</v>
      </c>
      <c r="B299" s="153" t="s">
        <v>243</v>
      </c>
      <c r="C299" s="156" t="s">
        <v>410</v>
      </c>
    </row>
    <row r="300" spans="1:3">
      <c r="A300" s="157">
        <v>292</v>
      </c>
      <c r="B300" s="153" t="s">
        <v>243</v>
      </c>
      <c r="C300" s="156" t="s">
        <v>410</v>
      </c>
    </row>
    <row r="301" spans="1:3">
      <c r="A301" s="157">
        <v>297</v>
      </c>
      <c r="B301" s="153" t="s">
        <v>243</v>
      </c>
      <c r="C301" s="156" t="s">
        <v>410</v>
      </c>
    </row>
    <row r="302" spans="1:3">
      <c r="A302" s="157">
        <v>298</v>
      </c>
      <c r="B302" s="153" t="s">
        <v>243</v>
      </c>
      <c r="C302" s="156" t="s">
        <v>410</v>
      </c>
    </row>
    <row r="303" spans="1:3">
      <c r="A303" s="157">
        <v>299</v>
      </c>
      <c r="B303" s="153" t="s">
        <v>243</v>
      </c>
      <c r="C303" s="156" t="s">
        <v>410</v>
      </c>
    </row>
    <row r="304" spans="1:3">
      <c r="A304" s="157">
        <v>300</v>
      </c>
      <c r="B304" s="153" t="s">
        <v>244</v>
      </c>
      <c r="C304" s="156" t="s">
        <v>409</v>
      </c>
    </row>
    <row r="305" spans="1:3">
      <c r="A305" s="157">
        <v>301</v>
      </c>
      <c r="B305" s="153" t="s">
        <v>245</v>
      </c>
      <c r="C305" s="156" t="s">
        <v>409</v>
      </c>
    </row>
    <row r="306" spans="1:3">
      <c r="A306" s="157">
        <v>302</v>
      </c>
      <c r="B306" s="153" t="s">
        <v>246</v>
      </c>
      <c r="C306" s="156" t="s">
        <v>409</v>
      </c>
    </row>
    <row r="307" spans="1:3">
      <c r="A307" s="157">
        <v>303</v>
      </c>
      <c r="B307" s="153" t="s">
        <v>243</v>
      </c>
      <c r="C307" s="156" t="s">
        <v>410</v>
      </c>
    </row>
    <row r="308" spans="1:3">
      <c r="A308" s="157">
        <v>304</v>
      </c>
      <c r="B308" s="153" t="s">
        <v>243</v>
      </c>
      <c r="C308" s="156" t="s">
        <v>410</v>
      </c>
    </row>
    <row r="309" spans="1:3">
      <c r="A309" s="157">
        <v>305</v>
      </c>
      <c r="B309" s="153" t="s">
        <v>247</v>
      </c>
      <c r="C309" s="156" t="s">
        <v>409</v>
      </c>
    </row>
    <row r="310" spans="1:3">
      <c r="A310" s="157">
        <v>306</v>
      </c>
      <c r="B310" s="153" t="s">
        <v>247</v>
      </c>
      <c r="C310" s="156" t="s">
        <v>409</v>
      </c>
    </row>
    <row r="311" spans="1:3">
      <c r="A311" s="157">
        <v>307</v>
      </c>
      <c r="B311" s="153" t="s">
        <v>247</v>
      </c>
      <c r="C311" s="156" t="s">
        <v>409</v>
      </c>
    </row>
    <row r="312" spans="1:3">
      <c r="A312" s="157">
        <v>308</v>
      </c>
      <c r="B312" s="153" t="s">
        <v>247</v>
      </c>
      <c r="C312" s="156" t="s">
        <v>409</v>
      </c>
    </row>
    <row r="313" spans="1:3">
      <c r="A313" s="157">
        <v>309</v>
      </c>
      <c r="B313" s="153" t="s">
        <v>248</v>
      </c>
      <c r="C313" s="156" t="s">
        <v>409</v>
      </c>
    </row>
    <row r="314" spans="1:3">
      <c r="A314" s="157">
        <v>310</v>
      </c>
      <c r="B314" s="153" t="s">
        <v>249</v>
      </c>
      <c r="C314" s="156" t="s">
        <v>409</v>
      </c>
    </row>
    <row r="315" spans="1:3">
      <c r="A315" s="157">
        <v>312</v>
      </c>
      <c r="B315" s="153" t="s">
        <v>250</v>
      </c>
      <c r="C315" s="156" t="s">
        <v>409</v>
      </c>
    </row>
    <row r="316" spans="1:3">
      <c r="A316" s="157">
        <v>313</v>
      </c>
      <c r="B316" s="153" t="s">
        <v>251</v>
      </c>
      <c r="C316" s="156" t="s">
        <v>410</v>
      </c>
    </row>
    <row r="317" spans="1:3">
      <c r="A317" s="157">
        <v>314</v>
      </c>
      <c r="B317" s="153" t="s">
        <v>252</v>
      </c>
      <c r="C317" s="156" t="s">
        <v>410</v>
      </c>
    </row>
    <row r="318" spans="1:3">
      <c r="A318" s="157">
        <v>315</v>
      </c>
      <c r="B318" s="153" t="s">
        <v>253</v>
      </c>
      <c r="C318" s="156" t="s">
        <v>410</v>
      </c>
    </row>
    <row r="319" spans="1:3">
      <c r="A319" s="157">
        <v>316</v>
      </c>
      <c r="B319" s="153" t="s">
        <v>254</v>
      </c>
      <c r="C319" s="156" t="s">
        <v>409</v>
      </c>
    </row>
    <row r="320" spans="1:3">
      <c r="A320" s="157">
        <v>317</v>
      </c>
      <c r="B320" s="153" t="s">
        <v>254</v>
      </c>
      <c r="C320" s="156" t="s">
        <v>409</v>
      </c>
    </row>
    <row r="321" spans="1:3">
      <c r="A321" s="157">
        <v>318</v>
      </c>
      <c r="B321" s="153" t="s">
        <v>254</v>
      </c>
      <c r="C321" s="156" t="s">
        <v>409</v>
      </c>
    </row>
    <row r="322" spans="1:3">
      <c r="A322" s="157">
        <v>319</v>
      </c>
      <c r="B322" s="153" t="s">
        <v>255</v>
      </c>
      <c r="C322" s="156" t="s">
        <v>409</v>
      </c>
    </row>
    <row r="323" spans="1:3">
      <c r="A323" s="157">
        <v>320</v>
      </c>
      <c r="B323" s="153" t="s">
        <v>254</v>
      </c>
      <c r="C323" s="156" t="s">
        <v>409</v>
      </c>
    </row>
    <row r="324" spans="1:3">
      <c r="A324" s="157">
        <v>321</v>
      </c>
      <c r="B324" s="153" t="s">
        <v>254</v>
      </c>
      <c r="C324" s="156" t="s">
        <v>409</v>
      </c>
    </row>
    <row r="325" spans="1:3">
      <c r="A325" s="157">
        <v>322</v>
      </c>
      <c r="B325" s="153" t="s">
        <v>254</v>
      </c>
      <c r="C325" s="156" t="s">
        <v>409</v>
      </c>
    </row>
    <row r="326" spans="1:3">
      <c r="A326" s="157">
        <v>323</v>
      </c>
      <c r="B326" s="153" t="s">
        <v>254</v>
      </c>
      <c r="C326" s="156" t="s">
        <v>409</v>
      </c>
    </row>
    <row r="327" spans="1:3">
      <c r="A327" s="157">
        <v>324</v>
      </c>
      <c r="B327" s="153" t="s">
        <v>256</v>
      </c>
      <c r="C327" s="156" t="s">
        <v>409</v>
      </c>
    </row>
    <row r="328" spans="1:3">
      <c r="A328" s="157">
        <v>325</v>
      </c>
      <c r="B328" s="153" t="s">
        <v>257</v>
      </c>
      <c r="C328" s="156" t="s">
        <v>409</v>
      </c>
    </row>
    <row r="329" spans="1:3">
      <c r="A329" s="157">
        <v>326</v>
      </c>
      <c r="B329" s="153" t="s">
        <v>257</v>
      </c>
      <c r="C329" s="156" t="s">
        <v>409</v>
      </c>
    </row>
    <row r="330" spans="1:3">
      <c r="A330" s="157">
        <v>327</v>
      </c>
      <c r="B330" s="153" t="s">
        <v>257</v>
      </c>
      <c r="C330" s="156" t="s">
        <v>409</v>
      </c>
    </row>
    <row r="331" spans="1:3">
      <c r="A331" s="157">
        <v>328</v>
      </c>
      <c r="B331" s="153" t="s">
        <v>257</v>
      </c>
      <c r="C331" s="156" t="s">
        <v>409</v>
      </c>
    </row>
    <row r="332" spans="1:3">
      <c r="A332" s="157">
        <v>329</v>
      </c>
      <c r="B332" s="153" t="s">
        <v>257</v>
      </c>
      <c r="C332" s="156" t="s">
        <v>409</v>
      </c>
    </row>
    <row r="333" spans="1:3">
      <c r="A333" s="157">
        <v>330</v>
      </c>
      <c r="B333" s="153" t="s">
        <v>257</v>
      </c>
      <c r="C333" s="156" t="s">
        <v>409</v>
      </c>
    </row>
    <row r="334" spans="1:3">
      <c r="A334" s="157">
        <v>331</v>
      </c>
      <c r="B334" s="153" t="s">
        <v>257</v>
      </c>
      <c r="C334" s="156" t="s">
        <v>409</v>
      </c>
    </row>
    <row r="335" spans="1:3">
      <c r="A335" s="157">
        <v>332</v>
      </c>
      <c r="B335" s="153" t="s">
        <v>257</v>
      </c>
      <c r="C335" s="156" t="s">
        <v>410</v>
      </c>
    </row>
    <row r="336" spans="1:3">
      <c r="A336" s="157">
        <v>334</v>
      </c>
      <c r="B336" s="153" t="s">
        <v>258</v>
      </c>
      <c r="C336" s="156" t="s">
        <v>409</v>
      </c>
    </row>
    <row r="337" spans="1:3">
      <c r="A337" s="157">
        <v>335</v>
      </c>
      <c r="B337" s="153" t="s">
        <v>259</v>
      </c>
      <c r="C337" s="156" t="s">
        <v>409</v>
      </c>
    </row>
    <row r="338" spans="1:3">
      <c r="A338" s="157">
        <v>336</v>
      </c>
      <c r="B338" s="153" t="s">
        <v>260</v>
      </c>
      <c r="C338" s="156" t="s">
        <v>410</v>
      </c>
    </row>
    <row r="339" spans="1:3">
      <c r="A339" s="157">
        <v>337</v>
      </c>
      <c r="B339" s="153" t="s">
        <v>260</v>
      </c>
      <c r="C339" s="156" t="s">
        <v>410</v>
      </c>
    </row>
    <row r="340" spans="1:3">
      <c r="A340" s="157">
        <v>338</v>
      </c>
      <c r="B340" s="153" t="s">
        <v>261</v>
      </c>
      <c r="C340" s="156" t="s">
        <v>409</v>
      </c>
    </row>
    <row r="341" spans="1:3">
      <c r="A341" s="157">
        <v>339</v>
      </c>
      <c r="B341" s="153" t="s">
        <v>262</v>
      </c>
      <c r="C341" s="156" t="s">
        <v>410</v>
      </c>
    </row>
    <row r="342" spans="1:3">
      <c r="A342" s="157">
        <v>340</v>
      </c>
      <c r="B342" s="153" t="s">
        <v>262</v>
      </c>
      <c r="C342" s="156" t="s">
        <v>410</v>
      </c>
    </row>
    <row r="343" spans="1:3">
      <c r="A343" s="157">
        <v>341</v>
      </c>
      <c r="B343" s="153" t="s">
        <v>262</v>
      </c>
      <c r="C343" s="156" t="s">
        <v>410</v>
      </c>
    </row>
    <row r="344" spans="1:3">
      <c r="A344" s="157">
        <v>342</v>
      </c>
      <c r="B344" s="153" t="s">
        <v>263</v>
      </c>
      <c r="C344" s="156" t="s">
        <v>409</v>
      </c>
    </row>
    <row r="345" spans="1:3">
      <c r="A345" s="157">
        <v>343</v>
      </c>
      <c r="B345" s="153" t="s">
        <v>264</v>
      </c>
      <c r="C345" s="156" t="s">
        <v>409</v>
      </c>
    </row>
    <row r="346" spans="1:3">
      <c r="A346" s="157">
        <v>344</v>
      </c>
      <c r="B346" s="153" t="s">
        <v>265</v>
      </c>
      <c r="C346" s="156" t="s">
        <v>409</v>
      </c>
    </row>
    <row r="347" spans="1:3">
      <c r="A347" s="157">
        <v>344</v>
      </c>
      <c r="B347" s="153" t="s">
        <v>265</v>
      </c>
      <c r="C347" s="156" t="s">
        <v>410</v>
      </c>
    </row>
    <row r="348" spans="1:3">
      <c r="A348" s="157">
        <v>345</v>
      </c>
      <c r="B348" s="153" t="s">
        <v>266</v>
      </c>
      <c r="C348" s="156" t="s">
        <v>409</v>
      </c>
    </row>
    <row r="349" spans="1:3">
      <c r="A349" s="157">
        <v>346</v>
      </c>
      <c r="B349" s="153" t="s">
        <v>267</v>
      </c>
      <c r="C349" s="156" t="s">
        <v>410</v>
      </c>
    </row>
    <row r="350" spans="1:3">
      <c r="A350" s="157">
        <v>347</v>
      </c>
      <c r="B350" s="153" t="s">
        <v>268</v>
      </c>
      <c r="C350" s="156" t="s">
        <v>410</v>
      </c>
    </row>
    <row r="351" spans="1:3">
      <c r="A351" s="157">
        <v>348</v>
      </c>
      <c r="B351" s="153" t="s">
        <v>268</v>
      </c>
      <c r="C351" s="156" t="s">
        <v>410</v>
      </c>
    </row>
    <row r="352" spans="1:3">
      <c r="A352" s="157">
        <v>349</v>
      </c>
      <c r="B352" s="153" t="s">
        <v>214</v>
      </c>
      <c r="C352" s="156" t="s">
        <v>409</v>
      </c>
    </row>
    <row r="353" spans="1:3">
      <c r="A353" s="157">
        <v>350</v>
      </c>
      <c r="B353" s="153" t="s">
        <v>269</v>
      </c>
      <c r="C353" s="156" t="s">
        <v>410</v>
      </c>
    </row>
    <row r="354" spans="1:3">
      <c r="A354" s="157">
        <v>351</v>
      </c>
      <c r="B354" s="153" t="s">
        <v>270</v>
      </c>
      <c r="C354" s="156" t="s">
        <v>409</v>
      </c>
    </row>
    <row r="355" spans="1:3">
      <c r="A355" s="157">
        <v>352</v>
      </c>
      <c r="B355" s="153" t="s">
        <v>271</v>
      </c>
      <c r="C355" s="156" t="s">
        <v>409</v>
      </c>
    </row>
    <row r="356" spans="1:3">
      <c r="A356" s="157">
        <v>353</v>
      </c>
      <c r="B356" s="153" t="s">
        <v>272</v>
      </c>
      <c r="C356" s="156" t="s">
        <v>409</v>
      </c>
    </row>
    <row r="357" spans="1:3">
      <c r="A357" s="157">
        <v>354</v>
      </c>
      <c r="B357" s="153" t="s">
        <v>189</v>
      </c>
      <c r="C357" s="156" t="s">
        <v>410</v>
      </c>
    </row>
    <row r="358" spans="1:3">
      <c r="A358" s="157">
        <v>355</v>
      </c>
      <c r="B358" s="153" t="s">
        <v>273</v>
      </c>
      <c r="C358" s="156" t="s">
        <v>409</v>
      </c>
    </row>
    <row r="359" spans="1:3">
      <c r="A359" s="157">
        <v>357</v>
      </c>
      <c r="B359" s="153" t="s">
        <v>274</v>
      </c>
      <c r="C359" s="156" t="s">
        <v>410</v>
      </c>
    </row>
    <row r="360" spans="1:3">
      <c r="A360" s="157">
        <v>358</v>
      </c>
      <c r="B360" s="153" t="s">
        <v>274</v>
      </c>
      <c r="C360" s="156" t="s">
        <v>410</v>
      </c>
    </row>
    <row r="361" spans="1:3">
      <c r="A361" s="157">
        <v>359</v>
      </c>
      <c r="B361" s="153" t="s">
        <v>274</v>
      </c>
      <c r="C361" s="156" t="s">
        <v>410</v>
      </c>
    </row>
    <row r="362" spans="1:3">
      <c r="A362" s="157">
        <v>360</v>
      </c>
      <c r="B362" s="153" t="s">
        <v>274</v>
      </c>
      <c r="C362" s="156" t="s">
        <v>410</v>
      </c>
    </row>
    <row r="363" spans="1:3">
      <c r="A363" s="157">
        <v>361</v>
      </c>
      <c r="B363" s="153" t="s">
        <v>274</v>
      </c>
      <c r="C363" s="156" t="s">
        <v>410</v>
      </c>
    </row>
    <row r="364" spans="1:3">
      <c r="A364" s="157">
        <v>362</v>
      </c>
      <c r="B364" s="153" t="s">
        <v>274</v>
      </c>
      <c r="C364" s="156" t="s">
        <v>410</v>
      </c>
    </row>
    <row r="365" spans="1:3">
      <c r="A365" s="157">
        <v>363</v>
      </c>
      <c r="B365" s="153" t="s">
        <v>274</v>
      </c>
      <c r="C365" s="156" t="s">
        <v>410</v>
      </c>
    </row>
    <row r="366" spans="1:3">
      <c r="A366" s="157">
        <v>364</v>
      </c>
      <c r="B366" s="153" t="s">
        <v>274</v>
      </c>
      <c r="C366" s="156" t="s">
        <v>410</v>
      </c>
    </row>
    <row r="367" spans="1:3">
      <c r="A367" s="157">
        <v>365</v>
      </c>
      <c r="B367" s="153" t="s">
        <v>274</v>
      </c>
      <c r="C367" s="156" t="s">
        <v>410</v>
      </c>
    </row>
    <row r="368" spans="1:3">
      <c r="A368" s="157">
        <v>366</v>
      </c>
      <c r="B368" s="153" t="s">
        <v>274</v>
      </c>
      <c r="C368" s="156" t="s">
        <v>410</v>
      </c>
    </row>
    <row r="369" spans="1:3">
      <c r="A369" s="157">
        <v>367</v>
      </c>
      <c r="B369" s="153" t="s">
        <v>274</v>
      </c>
      <c r="C369" s="156" t="s">
        <v>410</v>
      </c>
    </row>
    <row r="370" spans="1:3">
      <c r="A370" s="157">
        <v>368</v>
      </c>
      <c r="B370" s="153" t="s">
        <v>274</v>
      </c>
      <c r="C370" s="156" t="s">
        <v>410</v>
      </c>
    </row>
    <row r="371" spans="1:3">
      <c r="A371" s="157">
        <v>369</v>
      </c>
      <c r="B371" s="153" t="s">
        <v>274</v>
      </c>
      <c r="C371" s="156" t="s">
        <v>410</v>
      </c>
    </row>
    <row r="372" spans="1:3">
      <c r="A372" s="157">
        <v>370</v>
      </c>
      <c r="B372" s="153" t="s">
        <v>274</v>
      </c>
      <c r="C372" s="156" t="s">
        <v>410</v>
      </c>
    </row>
    <row r="373" spans="1:3">
      <c r="A373" s="157">
        <v>371</v>
      </c>
      <c r="B373" s="153" t="s">
        <v>274</v>
      </c>
      <c r="C373" s="156" t="s">
        <v>410</v>
      </c>
    </row>
    <row r="374" spans="1:3">
      <c r="A374" s="157">
        <v>372</v>
      </c>
      <c r="B374" s="153" t="s">
        <v>254</v>
      </c>
      <c r="C374" s="156" t="s">
        <v>409</v>
      </c>
    </row>
    <row r="375" spans="1:3">
      <c r="A375" s="157">
        <v>373</v>
      </c>
      <c r="B375" s="153" t="s">
        <v>202</v>
      </c>
      <c r="C375" s="156" t="s">
        <v>409</v>
      </c>
    </row>
    <row r="376" spans="1:3">
      <c r="A376" s="157">
        <v>374</v>
      </c>
      <c r="B376" s="153" t="s">
        <v>202</v>
      </c>
      <c r="C376" s="156" t="s">
        <v>409</v>
      </c>
    </row>
    <row r="377" spans="1:3">
      <c r="A377" s="157">
        <v>375</v>
      </c>
      <c r="B377" s="153" t="s">
        <v>202</v>
      </c>
      <c r="C377" s="156" t="s">
        <v>409</v>
      </c>
    </row>
    <row r="378" spans="1:3">
      <c r="A378" s="157">
        <v>376</v>
      </c>
      <c r="B378" s="153" t="s">
        <v>202</v>
      </c>
      <c r="C378" s="156" t="s">
        <v>409</v>
      </c>
    </row>
    <row r="379" spans="1:3">
      <c r="A379" s="157">
        <v>377</v>
      </c>
      <c r="B379" s="153" t="s">
        <v>202</v>
      </c>
      <c r="C379" s="156" t="s">
        <v>409</v>
      </c>
    </row>
    <row r="380" spans="1:3">
      <c r="A380" s="157">
        <v>378</v>
      </c>
      <c r="B380" s="153" t="s">
        <v>202</v>
      </c>
      <c r="C380" s="156" t="s">
        <v>409</v>
      </c>
    </row>
    <row r="381" spans="1:3">
      <c r="A381" s="157">
        <v>380</v>
      </c>
      <c r="B381" s="153" t="s">
        <v>202</v>
      </c>
      <c r="C381" s="156" t="s">
        <v>409</v>
      </c>
    </row>
    <row r="382" spans="1:3">
      <c r="A382" s="157">
        <v>381</v>
      </c>
      <c r="B382" s="153" t="s">
        <v>202</v>
      </c>
      <c r="C382" s="156" t="s">
        <v>409</v>
      </c>
    </row>
    <row r="383" spans="1:3">
      <c r="A383" s="157">
        <v>382</v>
      </c>
      <c r="B383" s="153" t="s">
        <v>202</v>
      </c>
      <c r="C383" s="156" t="s">
        <v>409</v>
      </c>
    </row>
    <row r="384" spans="1:3">
      <c r="A384" s="157">
        <v>384</v>
      </c>
      <c r="B384" s="153" t="s">
        <v>214</v>
      </c>
      <c r="C384" s="156" t="s">
        <v>409</v>
      </c>
    </row>
    <row r="385" spans="1:3">
      <c r="A385" s="157">
        <v>385</v>
      </c>
      <c r="B385" s="153" t="s">
        <v>202</v>
      </c>
      <c r="C385" s="156" t="s">
        <v>410</v>
      </c>
    </row>
    <row r="386" spans="1:3">
      <c r="A386" s="157">
        <v>386</v>
      </c>
      <c r="B386" s="153" t="s">
        <v>182</v>
      </c>
      <c r="C386" s="156" t="s">
        <v>410</v>
      </c>
    </row>
    <row r="387" spans="1:3">
      <c r="A387" s="157">
        <v>387</v>
      </c>
      <c r="B387" s="153" t="s">
        <v>207</v>
      </c>
      <c r="C387" s="156" t="s">
        <v>410</v>
      </c>
    </row>
    <row r="388" spans="1:3">
      <c r="A388" s="157">
        <v>388</v>
      </c>
      <c r="B388" s="153" t="s">
        <v>202</v>
      </c>
      <c r="C388" s="156" t="s">
        <v>410</v>
      </c>
    </row>
    <row r="389" spans="1:3">
      <c r="A389" s="157">
        <v>389</v>
      </c>
      <c r="B389" s="153" t="s">
        <v>193</v>
      </c>
      <c r="C389" s="156" t="s">
        <v>410</v>
      </c>
    </row>
    <row r="390" spans="1:3">
      <c r="A390" s="157">
        <v>390</v>
      </c>
      <c r="B390" s="153" t="s">
        <v>202</v>
      </c>
      <c r="C390" s="156" t="s">
        <v>409</v>
      </c>
    </row>
    <row r="391" spans="1:3">
      <c r="A391" s="157">
        <v>391</v>
      </c>
      <c r="B391" s="153" t="s">
        <v>275</v>
      </c>
      <c r="C391" s="156" t="s">
        <v>410</v>
      </c>
    </row>
    <row r="392" spans="1:3">
      <c r="A392" s="157">
        <v>392</v>
      </c>
      <c r="B392" s="153" t="s">
        <v>276</v>
      </c>
      <c r="C392" s="156" t="s">
        <v>409</v>
      </c>
    </row>
    <row r="393" spans="1:3">
      <c r="A393" s="157">
        <v>393</v>
      </c>
      <c r="B393" s="153" t="s">
        <v>277</v>
      </c>
      <c r="C393" s="156" t="s">
        <v>409</v>
      </c>
    </row>
    <row r="394" spans="1:3">
      <c r="A394" s="157">
        <v>394</v>
      </c>
      <c r="B394" s="153" t="s">
        <v>233</v>
      </c>
      <c r="C394" s="156" t="s">
        <v>409</v>
      </c>
    </row>
    <row r="395" spans="1:3">
      <c r="A395" s="157">
        <v>395</v>
      </c>
      <c r="B395" s="153" t="s">
        <v>278</v>
      </c>
      <c r="C395" s="156" t="s">
        <v>409</v>
      </c>
    </row>
    <row r="396" spans="1:3">
      <c r="A396" s="157">
        <v>396</v>
      </c>
      <c r="B396" s="153" t="s">
        <v>212</v>
      </c>
      <c r="C396" s="156" t="s">
        <v>409</v>
      </c>
    </row>
    <row r="397" spans="1:3">
      <c r="A397" s="157">
        <v>397</v>
      </c>
      <c r="B397" s="153" t="s">
        <v>279</v>
      </c>
      <c r="C397" s="156" t="s">
        <v>409</v>
      </c>
    </row>
    <row r="398" spans="1:3">
      <c r="A398" s="157">
        <v>398</v>
      </c>
      <c r="B398" s="153" t="s">
        <v>280</v>
      </c>
      <c r="C398" s="156" t="s">
        <v>409</v>
      </c>
    </row>
    <row r="399" spans="1:3">
      <c r="A399" s="157">
        <v>399</v>
      </c>
      <c r="B399" s="153" t="s">
        <v>281</v>
      </c>
      <c r="C399" s="156" t="s">
        <v>410</v>
      </c>
    </row>
    <row r="400" spans="1:3">
      <c r="A400" s="157">
        <v>400</v>
      </c>
      <c r="B400" s="153" t="s">
        <v>232</v>
      </c>
      <c r="C400" s="156" t="s">
        <v>409</v>
      </c>
    </row>
    <row r="401" spans="1:3">
      <c r="A401" s="157">
        <v>401</v>
      </c>
      <c r="B401" s="153" t="s">
        <v>282</v>
      </c>
      <c r="C401" s="156" t="s">
        <v>410</v>
      </c>
    </row>
    <row r="402" spans="1:3">
      <c r="A402" s="157">
        <v>403</v>
      </c>
      <c r="B402" s="153" t="s">
        <v>188</v>
      </c>
      <c r="C402" s="156" t="s">
        <v>409</v>
      </c>
    </row>
    <row r="403" spans="1:3">
      <c r="A403" s="157">
        <v>404</v>
      </c>
      <c r="B403" s="153" t="s">
        <v>283</v>
      </c>
      <c r="C403" s="156" t="s">
        <v>409</v>
      </c>
    </row>
    <row r="404" spans="1:3">
      <c r="A404" s="157">
        <v>405</v>
      </c>
      <c r="B404" s="153" t="s">
        <v>284</v>
      </c>
      <c r="C404" s="156" t="s">
        <v>410</v>
      </c>
    </row>
    <row r="405" spans="1:3">
      <c r="A405" s="157">
        <v>406</v>
      </c>
      <c r="B405" s="153" t="s">
        <v>285</v>
      </c>
      <c r="C405" s="156" t="s">
        <v>410</v>
      </c>
    </row>
    <row r="406" spans="1:3">
      <c r="A406" s="157">
        <v>407</v>
      </c>
      <c r="B406" s="153" t="s">
        <v>286</v>
      </c>
      <c r="C406" s="156" t="s">
        <v>410</v>
      </c>
    </row>
    <row r="407" spans="1:3">
      <c r="A407" s="157">
        <v>408</v>
      </c>
      <c r="B407" s="153" t="s">
        <v>287</v>
      </c>
      <c r="C407" s="156" t="s">
        <v>410</v>
      </c>
    </row>
    <row r="408" spans="1:3">
      <c r="A408" s="157">
        <v>409</v>
      </c>
      <c r="B408" s="153" t="s">
        <v>288</v>
      </c>
      <c r="C408" s="156" t="s">
        <v>410</v>
      </c>
    </row>
    <row r="409" spans="1:3">
      <c r="A409" s="157">
        <v>410</v>
      </c>
      <c r="B409" s="153" t="s">
        <v>289</v>
      </c>
      <c r="C409" s="156" t="s">
        <v>410</v>
      </c>
    </row>
    <row r="410" spans="1:3">
      <c r="A410" s="157">
        <v>411</v>
      </c>
      <c r="B410" s="153" t="s">
        <v>290</v>
      </c>
      <c r="C410" s="156" t="s">
        <v>410</v>
      </c>
    </row>
    <row r="411" spans="1:3">
      <c r="A411" s="157">
        <v>412</v>
      </c>
      <c r="B411" s="153" t="s">
        <v>291</v>
      </c>
      <c r="C411" s="156" t="s">
        <v>410</v>
      </c>
    </row>
    <row r="412" spans="1:3">
      <c r="A412" s="157">
        <v>413</v>
      </c>
      <c r="B412" s="153" t="s">
        <v>292</v>
      </c>
      <c r="C412" s="156" t="s">
        <v>410</v>
      </c>
    </row>
    <row r="413" spans="1:3">
      <c r="A413" s="157">
        <v>414</v>
      </c>
      <c r="B413" s="153" t="s">
        <v>293</v>
      </c>
      <c r="C413" s="156" t="s">
        <v>410</v>
      </c>
    </row>
    <row r="414" spans="1:3">
      <c r="A414" s="157">
        <v>415</v>
      </c>
      <c r="B414" s="153" t="s">
        <v>294</v>
      </c>
      <c r="C414" s="156" t="s">
        <v>410</v>
      </c>
    </row>
    <row r="415" spans="1:3">
      <c r="A415" s="157">
        <v>416</v>
      </c>
      <c r="B415" s="153" t="s">
        <v>295</v>
      </c>
      <c r="C415" s="156" t="s">
        <v>410</v>
      </c>
    </row>
    <row r="416" spans="1:3">
      <c r="A416" s="157">
        <v>417</v>
      </c>
      <c r="B416" s="153" t="s">
        <v>296</v>
      </c>
      <c r="C416" s="156" t="s">
        <v>410</v>
      </c>
    </row>
    <row r="417" spans="1:3">
      <c r="A417" s="157">
        <v>418</v>
      </c>
      <c r="B417" s="153" t="s">
        <v>297</v>
      </c>
      <c r="C417" s="156" t="s">
        <v>410</v>
      </c>
    </row>
    <row r="418" spans="1:3">
      <c r="A418" s="157">
        <v>419</v>
      </c>
      <c r="B418" s="153" t="s">
        <v>298</v>
      </c>
      <c r="C418" s="156" t="s">
        <v>410</v>
      </c>
    </row>
    <row r="419" spans="1:3">
      <c r="A419" s="157">
        <v>420</v>
      </c>
      <c r="B419" s="153" t="s">
        <v>299</v>
      </c>
      <c r="C419" s="156" t="s">
        <v>410</v>
      </c>
    </row>
    <row r="420" spans="1:3">
      <c r="A420" s="157">
        <v>421</v>
      </c>
      <c r="B420" s="153" t="s">
        <v>300</v>
      </c>
      <c r="C420" s="156" t="s">
        <v>410</v>
      </c>
    </row>
    <row r="421" spans="1:3">
      <c r="A421" s="157">
        <v>422</v>
      </c>
      <c r="B421" s="153" t="s">
        <v>301</v>
      </c>
      <c r="C421" s="156" t="s">
        <v>410</v>
      </c>
    </row>
    <row r="422" spans="1:3">
      <c r="A422" s="157">
        <v>423</v>
      </c>
      <c r="B422" s="153" t="s">
        <v>302</v>
      </c>
      <c r="C422" s="156" t="s">
        <v>410</v>
      </c>
    </row>
    <row r="423" spans="1:3">
      <c r="A423" s="157">
        <v>424</v>
      </c>
      <c r="B423" s="153" t="s">
        <v>303</v>
      </c>
      <c r="C423" s="156" t="s">
        <v>410</v>
      </c>
    </row>
    <row r="424" spans="1:3">
      <c r="A424" s="157">
        <v>425</v>
      </c>
      <c r="B424" s="153" t="s">
        <v>304</v>
      </c>
      <c r="C424" s="156" t="s">
        <v>409</v>
      </c>
    </row>
    <row r="425" spans="1:3">
      <c r="A425" s="157">
        <v>426</v>
      </c>
      <c r="B425" s="153" t="s">
        <v>214</v>
      </c>
      <c r="C425" s="156" t="s">
        <v>409</v>
      </c>
    </row>
    <row r="426" spans="1:3">
      <c r="A426" s="157">
        <v>427</v>
      </c>
      <c r="B426" s="153" t="s">
        <v>305</v>
      </c>
      <c r="C426" s="156" t="s">
        <v>409</v>
      </c>
    </row>
    <row r="427" spans="1:3">
      <c r="A427" s="157">
        <v>428</v>
      </c>
      <c r="B427" s="153" t="s">
        <v>306</v>
      </c>
      <c r="C427" s="156" t="s">
        <v>405</v>
      </c>
    </row>
    <row r="428" spans="1:3">
      <c r="A428" s="157">
        <v>429</v>
      </c>
      <c r="B428" s="153" t="s">
        <v>307</v>
      </c>
      <c r="C428" s="156" t="s">
        <v>405</v>
      </c>
    </row>
    <row r="429" spans="1:3">
      <c r="A429" s="157">
        <v>430</v>
      </c>
      <c r="B429" s="153" t="s">
        <v>308</v>
      </c>
      <c r="C429" s="156" t="s">
        <v>405</v>
      </c>
    </row>
    <row r="430" spans="1:3">
      <c r="A430" s="157">
        <v>431</v>
      </c>
      <c r="B430" s="153" t="s">
        <v>309</v>
      </c>
      <c r="C430" s="156" t="s">
        <v>405</v>
      </c>
    </row>
    <row r="431" spans="1:3">
      <c r="A431" s="157">
        <v>432</v>
      </c>
      <c r="B431" s="153" t="s">
        <v>214</v>
      </c>
      <c r="C431" s="156" t="s">
        <v>409</v>
      </c>
    </row>
    <row r="432" spans="1:3">
      <c r="A432" s="157">
        <v>434</v>
      </c>
      <c r="B432" s="153" t="s">
        <v>310</v>
      </c>
      <c r="C432" s="156" t="s">
        <v>410</v>
      </c>
    </row>
    <row r="433" spans="1:3">
      <c r="A433" s="157">
        <v>435</v>
      </c>
      <c r="B433" s="153" t="s">
        <v>311</v>
      </c>
      <c r="C433" s="156" t="s">
        <v>409</v>
      </c>
    </row>
    <row r="434" spans="1:3">
      <c r="A434" s="157">
        <v>436</v>
      </c>
      <c r="B434" s="153" t="s">
        <v>312</v>
      </c>
      <c r="C434" s="156" t="s">
        <v>409</v>
      </c>
    </row>
    <row r="435" spans="1:3">
      <c r="A435" s="157">
        <v>437</v>
      </c>
      <c r="B435" s="153" t="s">
        <v>313</v>
      </c>
      <c r="C435" s="156" t="s">
        <v>409</v>
      </c>
    </row>
    <row r="436" spans="1:3">
      <c r="A436" s="157">
        <v>439</v>
      </c>
      <c r="B436" s="153" t="s">
        <v>314</v>
      </c>
      <c r="C436" s="156" t="s">
        <v>409</v>
      </c>
    </row>
    <row r="437" spans="1:3">
      <c r="A437" s="157">
        <v>440</v>
      </c>
      <c r="B437" s="153" t="s">
        <v>315</v>
      </c>
      <c r="C437" s="156" t="s">
        <v>409</v>
      </c>
    </row>
    <row r="438" spans="1:3">
      <c r="A438" s="157">
        <v>441</v>
      </c>
      <c r="B438" s="153" t="s">
        <v>218</v>
      </c>
      <c r="C438" s="156" t="s">
        <v>409</v>
      </c>
    </row>
    <row r="439" spans="1:3">
      <c r="A439" s="157">
        <v>442</v>
      </c>
      <c r="B439" s="153" t="s">
        <v>214</v>
      </c>
      <c r="C439" s="156" t="s">
        <v>410</v>
      </c>
    </row>
    <row r="440" spans="1:3">
      <c r="A440" s="157">
        <v>443</v>
      </c>
      <c r="B440" s="153" t="s">
        <v>254</v>
      </c>
      <c r="C440" s="156" t="s">
        <v>409</v>
      </c>
    </row>
    <row r="441" spans="1:3">
      <c r="A441" s="157">
        <v>444</v>
      </c>
      <c r="B441" s="153" t="s">
        <v>257</v>
      </c>
      <c r="C441" s="156" t="s">
        <v>409</v>
      </c>
    </row>
    <row r="442" spans="1:3">
      <c r="A442" s="157">
        <v>444</v>
      </c>
      <c r="B442" s="153" t="s">
        <v>257</v>
      </c>
      <c r="C442" s="156" t="s">
        <v>410</v>
      </c>
    </row>
    <row r="443" spans="1:3">
      <c r="A443" s="157">
        <v>445</v>
      </c>
      <c r="B443" s="153" t="s">
        <v>316</v>
      </c>
      <c r="C443" s="156" t="s">
        <v>409</v>
      </c>
    </row>
    <row r="444" spans="1:3">
      <c r="A444" s="157">
        <v>446</v>
      </c>
      <c r="B444" s="153" t="s">
        <v>316</v>
      </c>
      <c r="C444" s="156" t="s">
        <v>409</v>
      </c>
    </row>
    <row r="445" spans="1:3">
      <c r="A445" s="157">
        <v>447</v>
      </c>
      <c r="B445" s="153" t="s">
        <v>228</v>
      </c>
      <c r="C445" s="156" t="s">
        <v>409</v>
      </c>
    </row>
    <row r="446" spans="1:3">
      <c r="A446" s="157">
        <v>448</v>
      </c>
      <c r="B446" s="153" t="s">
        <v>228</v>
      </c>
      <c r="C446" s="156" t="s">
        <v>409</v>
      </c>
    </row>
    <row r="447" spans="1:3">
      <c r="A447" s="157">
        <v>449</v>
      </c>
      <c r="B447" s="153" t="s">
        <v>228</v>
      </c>
      <c r="C447" s="156" t="s">
        <v>409</v>
      </c>
    </row>
    <row r="448" spans="1:3">
      <c r="A448" s="157">
        <v>450</v>
      </c>
      <c r="B448" s="153" t="s">
        <v>228</v>
      </c>
      <c r="C448" s="156" t="s">
        <v>409</v>
      </c>
    </row>
    <row r="449" spans="1:3">
      <c r="A449" s="157">
        <v>451</v>
      </c>
      <c r="B449" s="153" t="s">
        <v>228</v>
      </c>
      <c r="C449" s="156" t="s">
        <v>409</v>
      </c>
    </row>
    <row r="450" spans="1:3">
      <c r="A450" s="157">
        <v>452</v>
      </c>
      <c r="B450" s="153" t="s">
        <v>228</v>
      </c>
      <c r="C450" s="156" t="s">
        <v>409</v>
      </c>
    </row>
    <row r="451" spans="1:3">
      <c r="A451" s="157">
        <v>453</v>
      </c>
      <c r="B451" s="153" t="s">
        <v>228</v>
      </c>
      <c r="C451" s="156" t="s">
        <v>409</v>
      </c>
    </row>
    <row r="452" spans="1:3">
      <c r="A452" s="157">
        <v>454</v>
      </c>
      <c r="B452" s="153" t="s">
        <v>228</v>
      </c>
      <c r="C452" s="156" t="s">
        <v>409</v>
      </c>
    </row>
    <row r="453" spans="1:3">
      <c r="A453" s="157">
        <v>455</v>
      </c>
      <c r="B453" s="153" t="s">
        <v>228</v>
      </c>
      <c r="C453" s="156" t="s">
        <v>409</v>
      </c>
    </row>
    <row r="454" spans="1:3">
      <c r="A454" s="157">
        <v>456</v>
      </c>
      <c r="B454" s="153" t="s">
        <v>228</v>
      </c>
      <c r="C454" s="156" t="s">
        <v>409</v>
      </c>
    </row>
    <row r="455" spans="1:3">
      <c r="A455" s="157">
        <v>459</v>
      </c>
      <c r="B455" s="153" t="s">
        <v>228</v>
      </c>
      <c r="C455" s="156" t="s">
        <v>409</v>
      </c>
    </row>
    <row r="456" spans="1:3">
      <c r="A456" s="157">
        <v>460</v>
      </c>
      <c r="B456" s="153" t="s">
        <v>317</v>
      </c>
      <c r="C456" s="156" t="s">
        <v>410</v>
      </c>
    </row>
    <row r="457" spans="1:3">
      <c r="A457" s="157">
        <v>461</v>
      </c>
      <c r="B457" s="153" t="s">
        <v>317</v>
      </c>
      <c r="C457" s="156" t="s">
        <v>410</v>
      </c>
    </row>
    <row r="458" spans="1:3">
      <c r="A458" s="157">
        <v>462</v>
      </c>
      <c r="B458" s="153" t="s">
        <v>318</v>
      </c>
      <c r="C458" s="156" t="s">
        <v>410</v>
      </c>
    </row>
    <row r="459" spans="1:3">
      <c r="A459" s="157">
        <v>463</v>
      </c>
      <c r="B459" s="153" t="s">
        <v>319</v>
      </c>
      <c r="C459" s="156" t="s">
        <v>410</v>
      </c>
    </row>
    <row r="460" spans="1:3">
      <c r="A460" s="157">
        <v>464</v>
      </c>
      <c r="B460" s="153" t="s">
        <v>320</v>
      </c>
      <c r="C460" s="156" t="s">
        <v>409</v>
      </c>
    </row>
    <row r="461" spans="1:3">
      <c r="A461" s="157">
        <v>465</v>
      </c>
      <c r="B461" s="153" t="s">
        <v>321</v>
      </c>
      <c r="C461" s="156" t="s">
        <v>409</v>
      </c>
    </row>
    <row r="462" spans="1:3">
      <c r="A462" s="157">
        <v>466</v>
      </c>
      <c r="B462" s="153" t="s">
        <v>322</v>
      </c>
      <c r="C462" s="156" t="s">
        <v>409</v>
      </c>
    </row>
    <row r="463" spans="1:3">
      <c r="A463" s="157">
        <v>467</v>
      </c>
      <c r="B463" s="153" t="s">
        <v>322</v>
      </c>
      <c r="C463" s="156" t="s">
        <v>409</v>
      </c>
    </row>
    <row r="464" spans="1:3">
      <c r="A464" s="157">
        <v>468</v>
      </c>
      <c r="B464" s="153" t="s">
        <v>322</v>
      </c>
      <c r="C464" s="156" t="s">
        <v>409</v>
      </c>
    </row>
    <row r="465" spans="1:3">
      <c r="A465" s="157">
        <v>469</v>
      </c>
      <c r="B465" s="153" t="s">
        <v>322</v>
      </c>
      <c r="C465" s="156" t="s">
        <v>409</v>
      </c>
    </row>
    <row r="466" spans="1:3">
      <c r="A466" s="157">
        <v>470</v>
      </c>
      <c r="B466" s="153" t="s">
        <v>322</v>
      </c>
      <c r="C466" s="156" t="s">
        <v>409</v>
      </c>
    </row>
    <row r="467" spans="1:3">
      <c r="A467" s="157">
        <v>473</v>
      </c>
      <c r="B467" s="153" t="s">
        <v>323</v>
      </c>
      <c r="C467" s="156" t="s">
        <v>409</v>
      </c>
    </row>
    <row r="468" spans="1:3">
      <c r="A468" s="157">
        <v>474</v>
      </c>
      <c r="B468" s="153" t="s">
        <v>324</v>
      </c>
      <c r="C468" s="156" t="s">
        <v>410</v>
      </c>
    </row>
    <row r="469" spans="1:3">
      <c r="A469" s="157">
        <v>475</v>
      </c>
      <c r="B469" s="153" t="s">
        <v>325</v>
      </c>
      <c r="C469" s="156" t="s">
        <v>409</v>
      </c>
    </row>
    <row r="470" spans="1:3">
      <c r="A470" s="157">
        <v>476</v>
      </c>
      <c r="B470" s="153" t="s">
        <v>326</v>
      </c>
      <c r="C470" s="156" t="s">
        <v>410</v>
      </c>
    </row>
    <row r="471" spans="1:3">
      <c r="A471" s="157">
        <v>477</v>
      </c>
      <c r="B471" s="153" t="s">
        <v>326</v>
      </c>
      <c r="C471" s="156" t="s">
        <v>410</v>
      </c>
    </row>
    <row r="472" spans="1:3">
      <c r="A472" s="157">
        <v>478</v>
      </c>
      <c r="B472" s="153" t="s">
        <v>257</v>
      </c>
      <c r="C472" s="156" t="s">
        <v>409</v>
      </c>
    </row>
    <row r="473" spans="1:3">
      <c r="A473" s="157">
        <v>479</v>
      </c>
      <c r="B473" s="153" t="s">
        <v>314</v>
      </c>
      <c r="C473" s="156" t="s">
        <v>409</v>
      </c>
    </row>
    <row r="474" spans="1:3">
      <c r="A474" s="157">
        <v>480</v>
      </c>
      <c r="B474" s="153" t="s">
        <v>314</v>
      </c>
      <c r="C474" s="156" t="s">
        <v>409</v>
      </c>
    </row>
    <row r="475" spans="1:3">
      <c r="A475" s="157">
        <v>481</v>
      </c>
      <c r="B475" s="153" t="s">
        <v>314</v>
      </c>
      <c r="C475" s="156" t="s">
        <v>409</v>
      </c>
    </row>
    <row r="476" spans="1:3">
      <c r="A476" s="157">
        <v>482</v>
      </c>
      <c r="B476" s="153" t="s">
        <v>327</v>
      </c>
      <c r="C476" s="156" t="s">
        <v>406</v>
      </c>
    </row>
    <row r="477" spans="1:3">
      <c r="A477" s="157">
        <v>483</v>
      </c>
      <c r="B477" s="153" t="s">
        <v>328</v>
      </c>
      <c r="C477" s="156" t="s">
        <v>406</v>
      </c>
    </row>
    <row r="478" spans="1:3">
      <c r="A478" s="157">
        <v>484</v>
      </c>
      <c r="B478" s="153" t="s">
        <v>329</v>
      </c>
      <c r="C478" s="156" t="s">
        <v>406</v>
      </c>
    </row>
    <row r="479" spans="1:3">
      <c r="A479" s="157">
        <v>485</v>
      </c>
      <c r="B479" s="153" t="s">
        <v>330</v>
      </c>
      <c r="C479" s="156" t="s">
        <v>406</v>
      </c>
    </row>
    <row r="480" spans="1:3">
      <c r="A480" s="157">
        <v>486</v>
      </c>
      <c r="B480" s="153" t="s">
        <v>331</v>
      </c>
      <c r="C480" s="156" t="s">
        <v>406</v>
      </c>
    </row>
    <row r="481" spans="1:3">
      <c r="A481" s="157">
        <v>487</v>
      </c>
      <c r="B481" s="153" t="s">
        <v>332</v>
      </c>
      <c r="C481" s="156" t="s">
        <v>406</v>
      </c>
    </row>
    <row r="482" spans="1:3">
      <c r="A482" s="157">
        <v>488</v>
      </c>
      <c r="B482" s="153" t="s">
        <v>333</v>
      </c>
      <c r="C482" s="156" t="s">
        <v>406</v>
      </c>
    </row>
    <row r="483" spans="1:3">
      <c r="A483" s="157">
        <v>489</v>
      </c>
      <c r="B483" s="153" t="s">
        <v>334</v>
      </c>
      <c r="C483" s="156" t="s">
        <v>406</v>
      </c>
    </row>
    <row r="484" spans="1:3">
      <c r="A484" s="157">
        <v>490</v>
      </c>
      <c r="B484" s="153" t="s">
        <v>335</v>
      </c>
      <c r="C484" s="156" t="s">
        <v>406</v>
      </c>
    </row>
    <row r="485" spans="1:3">
      <c r="A485" s="157">
        <v>491</v>
      </c>
      <c r="B485" s="153" t="s">
        <v>336</v>
      </c>
      <c r="C485" s="156" t="s">
        <v>406</v>
      </c>
    </row>
    <row r="486" spans="1:3">
      <c r="A486" s="157">
        <v>492</v>
      </c>
      <c r="B486" s="153" t="s">
        <v>337</v>
      </c>
      <c r="C486" s="156" t="s">
        <v>406</v>
      </c>
    </row>
    <row r="487" spans="1:3">
      <c r="A487" s="157">
        <v>493</v>
      </c>
      <c r="B487" s="153" t="s">
        <v>338</v>
      </c>
      <c r="C487" s="156" t="s">
        <v>406</v>
      </c>
    </row>
    <row r="488" spans="1:3">
      <c r="A488" s="157">
        <v>494</v>
      </c>
      <c r="B488" s="153" t="s">
        <v>339</v>
      </c>
      <c r="C488" s="156" t="s">
        <v>406</v>
      </c>
    </row>
    <row r="489" spans="1:3">
      <c r="A489" s="157">
        <v>495</v>
      </c>
      <c r="B489" s="153" t="s">
        <v>340</v>
      </c>
      <c r="C489" s="156" t="s">
        <v>406</v>
      </c>
    </row>
    <row r="490" spans="1:3">
      <c r="A490" s="157">
        <v>496</v>
      </c>
      <c r="B490" s="153" t="s">
        <v>341</v>
      </c>
      <c r="C490" s="156" t="s">
        <v>406</v>
      </c>
    </row>
    <row r="491" spans="1:3">
      <c r="A491" s="157">
        <v>497</v>
      </c>
      <c r="B491" s="153" t="s">
        <v>342</v>
      </c>
      <c r="C491" s="156" t="s">
        <v>406</v>
      </c>
    </row>
    <row r="492" spans="1:3">
      <c r="A492" s="157">
        <v>498</v>
      </c>
      <c r="B492" s="153" t="s">
        <v>343</v>
      </c>
      <c r="C492" s="156" t="s">
        <v>406</v>
      </c>
    </row>
    <row r="493" spans="1:3">
      <c r="A493" s="157">
        <v>701</v>
      </c>
      <c r="B493" s="153" t="s">
        <v>344</v>
      </c>
      <c r="C493" s="156" t="s">
        <v>410</v>
      </c>
    </row>
    <row r="494" spans="1:3">
      <c r="A494" s="157">
        <v>702</v>
      </c>
      <c r="B494" s="153" t="s">
        <v>344</v>
      </c>
      <c r="C494" s="156" t="s">
        <v>410</v>
      </c>
    </row>
    <row r="495" spans="1:3">
      <c r="A495" s="157">
        <v>703</v>
      </c>
      <c r="B495" s="153" t="s">
        <v>280</v>
      </c>
      <c r="C495" s="156" t="s">
        <v>410</v>
      </c>
    </row>
    <row r="496" spans="1:3">
      <c r="A496" s="157">
        <v>704</v>
      </c>
      <c r="B496" s="153" t="s">
        <v>280</v>
      </c>
      <c r="C496" s="156" t="s">
        <v>410</v>
      </c>
    </row>
    <row r="497" spans="1:3">
      <c r="A497" s="157">
        <v>705</v>
      </c>
      <c r="B497" s="153" t="s">
        <v>280</v>
      </c>
      <c r="C497" s="156" t="s">
        <v>410</v>
      </c>
    </row>
    <row r="498" spans="1:3">
      <c r="A498" s="157">
        <v>706</v>
      </c>
      <c r="B498" s="153" t="s">
        <v>280</v>
      </c>
      <c r="C498" s="156" t="s">
        <v>410</v>
      </c>
    </row>
    <row r="499" spans="1:3">
      <c r="A499" s="157">
        <v>707</v>
      </c>
      <c r="B499" s="153" t="s">
        <v>280</v>
      </c>
      <c r="C499" s="156" t="s">
        <v>410</v>
      </c>
    </row>
    <row r="500" spans="1:3">
      <c r="A500" s="157">
        <v>708</v>
      </c>
      <c r="B500" s="153" t="s">
        <v>280</v>
      </c>
      <c r="C500" s="156" t="s">
        <v>410</v>
      </c>
    </row>
    <row r="501" spans="1:3">
      <c r="A501" s="157">
        <v>709</v>
      </c>
      <c r="B501" s="153" t="s">
        <v>280</v>
      </c>
      <c r="C501" s="156" t="s">
        <v>410</v>
      </c>
    </row>
    <row r="502" spans="1:3">
      <c r="A502" s="157">
        <v>710</v>
      </c>
      <c r="B502" s="153" t="s">
        <v>280</v>
      </c>
      <c r="C502" s="156" t="s">
        <v>410</v>
      </c>
    </row>
    <row r="503" spans="1:3">
      <c r="A503" s="157">
        <v>711</v>
      </c>
      <c r="B503" s="153" t="s">
        <v>280</v>
      </c>
      <c r="C503" s="156" t="s">
        <v>410</v>
      </c>
    </row>
    <row r="504" spans="1:3">
      <c r="A504" s="157">
        <v>712</v>
      </c>
      <c r="B504" s="153" t="s">
        <v>345</v>
      </c>
      <c r="C504" s="156" t="s">
        <v>410</v>
      </c>
    </row>
    <row r="505" spans="1:3">
      <c r="A505" s="157">
        <v>713</v>
      </c>
      <c r="B505" s="153" t="s">
        <v>345</v>
      </c>
      <c r="C505" s="156" t="s">
        <v>410</v>
      </c>
    </row>
    <row r="506" spans="1:3">
      <c r="A506" s="157">
        <v>714</v>
      </c>
      <c r="B506" s="153" t="s">
        <v>345</v>
      </c>
      <c r="C506" s="156" t="s">
        <v>410</v>
      </c>
    </row>
    <row r="507" spans="1:3">
      <c r="A507" s="157">
        <v>715</v>
      </c>
      <c r="B507" s="153" t="s">
        <v>345</v>
      </c>
      <c r="C507" s="156" t="s">
        <v>410</v>
      </c>
    </row>
    <row r="508" spans="1:3">
      <c r="A508" s="157">
        <v>716</v>
      </c>
      <c r="B508" s="153" t="s">
        <v>346</v>
      </c>
      <c r="C508" s="156" t="s">
        <v>410</v>
      </c>
    </row>
    <row r="509" spans="1:3">
      <c r="A509" s="157">
        <v>717</v>
      </c>
      <c r="B509" s="153" t="s">
        <v>346</v>
      </c>
      <c r="C509" s="156" t="s">
        <v>410</v>
      </c>
    </row>
    <row r="510" spans="1:3">
      <c r="A510" s="157">
        <v>718</v>
      </c>
      <c r="B510" s="153" t="s">
        <v>347</v>
      </c>
      <c r="C510" s="156" t="s">
        <v>410</v>
      </c>
    </row>
    <row r="511" spans="1:3">
      <c r="A511" s="157">
        <v>719</v>
      </c>
      <c r="B511" s="153" t="s">
        <v>347</v>
      </c>
      <c r="C511" s="156" t="s">
        <v>410</v>
      </c>
    </row>
    <row r="512" spans="1:3">
      <c r="A512" s="157">
        <v>720</v>
      </c>
      <c r="B512" s="153" t="s">
        <v>215</v>
      </c>
      <c r="C512" s="156" t="s">
        <v>409</v>
      </c>
    </row>
    <row r="513" spans="1:3">
      <c r="A513" s="157">
        <v>721</v>
      </c>
      <c r="B513" s="153" t="s">
        <v>348</v>
      </c>
      <c r="C513" s="156" t="s">
        <v>409</v>
      </c>
    </row>
    <row r="514" spans="1:3">
      <c r="A514" s="157">
        <v>722</v>
      </c>
      <c r="B514" s="153" t="s">
        <v>348</v>
      </c>
      <c r="C514" s="156" t="s">
        <v>409</v>
      </c>
    </row>
    <row r="515" spans="1:3">
      <c r="A515" s="157">
        <v>723</v>
      </c>
      <c r="B515" s="153" t="s">
        <v>348</v>
      </c>
      <c r="C515" s="156" t="s">
        <v>409</v>
      </c>
    </row>
    <row r="516" spans="1:3">
      <c r="A516" s="157">
        <v>724</v>
      </c>
      <c r="B516" s="153" t="s">
        <v>348</v>
      </c>
      <c r="C516" s="156" t="s">
        <v>409</v>
      </c>
    </row>
    <row r="517" spans="1:3">
      <c r="A517" s="157">
        <v>725</v>
      </c>
      <c r="B517" s="153" t="s">
        <v>348</v>
      </c>
      <c r="C517" s="156" t="s">
        <v>409</v>
      </c>
    </row>
    <row r="518" spans="1:3">
      <c r="A518" s="157">
        <v>726</v>
      </c>
      <c r="B518" s="153" t="s">
        <v>348</v>
      </c>
      <c r="C518" s="156" t="s">
        <v>409</v>
      </c>
    </row>
    <row r="519" spans="1:3">
      <c r="A519" s="157">
        <v>727</v>
      </c>
      <c r="B519" s="153" t="s">
        <v>348</v>
      </c>
      <c r="C519" s="156" t="s">
        <v>409</v>
      </c>
    </row>
    <row r="520" spans="1:3">
      <c r="A520" s="157">
        <v>728</v>
      </c>
      <c r="B520" s="153" t="s">
        <v>349</v>
      </c>
      <c r="C520" s="156" t="s">
        <v>409</v>
      </c>
    </row>
    <row r="521" spans="1:3">
      <c r="A521" s="157">
        <v>729</v>
      </c>
      <c r="B521" s="153" t="s">
        <v>348</v>
      </c>
      <c r="C521" s="156" t="s">
        <v>409</v>
      </c>
    </row>
    <row r="522" spans="1:3">
      <c r="A522" s="157">
        <v>730</v>
      </c>
      <c r="B522" s="153" t="s">
        <v>349</v>
      </c>
      <c r="C522" s="156" t="s">
        <v>409</v>
      </c>
    </row>
    <row r="523" spans="1:3">
      <c r="A523" s="157">
        <v>731</v>
      </c>
      <c r="B523" s="153" t="s">
        <v>348</v>
      </c>
      <c r="C523" s="156" t="s">
        <v>409</v>
      </c>
    </row>
    <row r="524" spans="1:3">
      <c r="A524" s="157">
        <v>732</v>
      </c>
      <c r="B524" s="153" t="s">
        <v>349</v>
      </c>
      <c r="C524" s="156" t="s">
        <v>409</v>
      </c>
    </row>
    <row r="525" spans="1:3">
      <c r="A525" s="157">
        <v>733</v>
      </c>
      <c r="B525" s="153" t="s">
        <v>348</v>
      </c>
      <c r="C525" s="156" t="s">
        <v>409</v>
      </c>
    </row>
    <row r="526" spans="1:3">
      <c r="A526" s="157">
        <v>734</v>
      </c>
      <c r="B526" s="153" t="s">
        <v>349</v>
      </c>
      <c r="C526" s="156" t="s">
        <v>409</v>
      </c>
    </row>
    <row r="527" spans="1:3">
      <c r="A527" s="157">
        <v>735</v>
      </c>
      <c r="B527" s="153" t="s">
        <v>348</v>
      </c>
      <c r="C527" s="156" t="s">
        <v>409</v>
      </c>
    </row>
    <row r="528" spans="1:3">
      <c r="A528" s="157">
        <v>736</v>
      </c>
      <c r="B528" s="153" t="s">
        <v>349</v>
      </c>
      <c r="C528" s="156" t="s">
        <v>409</v>
      </c>
    </row>
    <row r="529" spans="1:3">
      <c r="A529" s="157">
        <v>737</v>
      </c>
      <c r="B529" s="153" t="s">
        <v>348</v>
      </c>
      <c r="C529" s="156" t="s">
        <v>409</v>
      </c>
    </row>
    <row r="530" spans="1:3">
      <c r="A530" s="157">
        <v>738</v>
      </c>
      <c r="B530" s="153" t="s">
        <v>349</v>
      </c>
      <c r="C530" s="156" t="s">
        <v>409</v>
      </c>
    </row>
    <row r="531" spans="1:3">
      <c r="A531" s="157">
        <v>739</v>
      </c>
      <c r="B531" s="153" t="s">
        <v>348</v>
      </c>
      <c r="C531" s="156" t="s">
        <v>409</v>
      </c>
    </row>
    <row r="532" spans="1:3">
      <c r="A532" s="157">
        <v>740</v>
      </c>
      <c r="B532" s="153" t="s">
        <v>349</v>
      </c>
      <c r="C532" s="156" t="s">
        <v>409</v>
      </c>
    </row>
    <row r="533" spans="1:3">
      <c r="A533" s="157">
        <v>741</v>
      </c>
      <c r="B533" s="153" t="s">
        <v>348</v>
      </c>
      <c r="C533" s="156" t="s">
        <v>409</v>
      </c>
    </row>
    <row r="534" spans="1:3">
      <c r="A534" s="157">
        <v>742</v>
      </c>
      <c r="B534" s="153" t="s">
        <v>349</v>
      </c>
      <c r="C534" s="156" t="s">
        <v>409</v>
      </c>
    </row>
    <row r="535" spans="1:3">
      <c r="A535" s="157">
        <v>743</v>
      </c>
      <c r="B535" s="153" t="s">
        <v>348</v>
      </c>
      <c r="C535" s="156" t="s">
        <v>409</v>
      </c>
    </row>
    <row r="536" spans="1:3">
      <c r="A536" s="157">
        <v>744</v>
      </c>
      <c r="B536" s="153" t="s">
        <v>349</v>
      </c>
      <c r="C536" s="156" t="s">
        <v>409</v>
      </c>
    </row>
    <row r="537" spans="1:3">
      <c r="A537" s="157">
        <v>745</v>
      </c>
      <c r="B537" s="153" t="s">
        <v>348</v>
      </c>
      <c r="C537" s="156" t="s">
        <v>409</v>
      </c>
    </row>
    <row r="538" spans="1:3">
      <c r="A538" s="157">
        <v>746</v>
      </c>
      <c r="B538" s="153" t="s">
        <v>349</v>
      </c>
      <c r="C538" s="156" t="s">
        <v>409</v>
      </c>
    </row>
    <row r="539" spans="1:3">
      <c r="A539" s="157">
        <v>747</v>
      </c>
      <c r="B539" s="153" t="s">
        <v>348</v>
      </c>
      <c r="C539" s="156" t="s">
        <v>409</v>
      </c>
    </row>
    <row r="540" spans="1:3">
      <c r="A540" s="157">
        <v>748</v>
      </c>
      <c r="B540" s="153" t="s">
        <v>348</v>
      </c>
      <c r="C540" s="156" t="s">
        <v>409</v>
      </c>
    </row>
    <row r="541" spans="1:3">
      <c r="A541" s="157">
        <v>749</v>
      </c>
      <c r="B541" s="153" t="s">
        <v>349</v>
      </c>
      <c r="C541" s="156" t="s">
        <v>409</v>
      </c>
    </row>
    <row r="542" spans="1:3">
      <c r="A542" s="157">
        <v>752</v>
      </c>
      <c r="B542" s="153" t="s">
        <v>348</v>
      </c>
      <c r="C542" s="156" t="s">
        <v>409</v>
      </c>
    </row>
    <row r="543" spans="1:3">
      <c r="A543" s="157">
        <v>753</v>
      </c>
      <c r="B543" s="153" t="s">
        <v>350</v>
      </c>
      <c r="C543" s="156" t="s">
        <v>409</v>
      </c>
    </row>
    <row r="544" spans="1:3">
      <c r="A544" s="157">
        <v>754</v>
      </c>
      <c r="B544" s="153" t="s">
        <v>348</v>
      </c>
      <c r="C544" s="156" t="s">
        <v>409</v>
      </c>
    </row>
    <row r="545" spans="1:3">
      <c r="A545" s="157">
        <v>755</v>
      </c>
      <c r="B545" s="153" t="s">
        <v>350</v>
      </c>
      <c r="C545" s="156" t="s">
        <v>409</v>
      </c>
    </row>
    <row r="546" spans="1:3">
      <c r="A546" s="157">
        <v>756</v>
      </c>
      <c r="B546" s="153" t="s">
        <v>348</v>
      </c>
      <c r="C546" s="156" t="s">
        <v>409</v>
      </c>
    </row>
    <row r="547" spans="1:3">
      <c r="A547" s="157">
        <v>757</v>
      </c>
      <c r="B547" s="153" t="s">
        <v>350</v>
      </c>
      <c r="C547" s="156" t="s">
        <v>409</v>
      </c>
    </row>
    <row r="548" spans="1:3">
      <c r="A548" s="157">
        <v>758</v>
      </c>
      <c r="B548" s="153" t="s">
        <v>348</v>
      </c>
      <c r="C548" s="156" t="s">
        <v>409</v>
      </c>
    </row>
    <row r="549" spans="1:3">
      <c r="A549" s="157">
        <v>759</v>
      </c>
      <c r="B549" s="153" t="s">
        <v>350</v>
      </c>
      <c r="C549" s="156" t="s">
        <v>409</v>
      </c>
    </row>
    <row r="550" spans="1:3">
      <c r="A550" s="157">
        <v>760</v>
      </c>
      <c r="B550" s="153" t="s">
        <v>348</v>
      </c>
      <c r="C550" s="156" t="s">
        <v>409</v>
      </c>
    </row>
    <row r="551" spans="1:3">
      <c r="A551" s="157">
        <v>761</v>
      </c>
      <c r="B551" s="153" t="s">
        <v>350</v>
      </c>
      <c r="C551" s="156" t="s">
        <v>409</v>
      </c>
    </row>
    <row r="552" spans="1:3">
      <c r="A552" s="157">
        <v>762</v>
      </c>
      <c r="B552" s="153" t="s">
        <v>348</v>
      </c>
      <c r="C552" s="156" t="s">
        <v>409</v>
      </c>
    </row>
    <row r="553" spans="1:3">
      <c r="A553" s="157">
        <v>763</v>
      </c>
      <c r="B553" s="153" t="s">
        <v>350</v>
      </c>
      <c r="C553" s="156" t="s">
        <v>409</v>
      </c>
    </row>
    <row r="554" spans="1:3">
      <c r="A554" s="157">
        <v>764</v>
      </c>
      <c r="B554" s="153" t="s">
        <v>348</v>
      </c>
      <c r="C554" s="156" t="s">
        <v>409</v>
      </c>
    </row>
    <row r="555" spans="1:3">
      <c r="A555" s="157">
        <v>765</v>
      </c>
      <c r="B555" s="153" t="s">
        <v>350</v>
      </c>
      <c r="C555" s="156" t="s">
        <v>409</v>
      </c>
    </row>
    <row r="556" spans="1:3">
      <c r="A556" s="157">
        <v>766</v>
      </c>
      <c r="B556" s="153" t="s">
        <v>348</v>
      </c>
      <c r="C556" s="156" t="s">
        <v>409</v>
      </c>
    </row>
    <row r="557" spans="1:3">
      <c r="A557" s="157">
        <v>767</v>
      </c>
      <c r="B557" s="153" t="s">
        <v>350</v>
      </c>
      <c r="C557" s="156" t="s">
        <v>409</v>
      </c>
    </row>
    <row r="558" spans="1:3">
      <c r="A558" s="157">
        <v>768</v>
      </c>
      <c r="B558" s="153" t="s">
        <v>348</v>
      </c>
      <c r="C558" s="156" t="s">
        <v>409</v>
      </c>
    </row>
    <row r="559" spans="1:3">
      <c r="A559" s="157">
        <v>769</v>
      </c>
      <c r="B559" s="153" t="s">
        <v>350</v>
      </c>
      <c r="C559" s="156" t="s">
        <v>409</v>
      </c>
    </row>
    <row r="560" spans="1:3">
      <c r="A560" s="157">
        <v>770</v>
      </c>
      <c r="B560" s="153" t="s">
        <v>351</v>
      </c>
      <c r="C560" s="156" t="s">
        <v>409</v>
      </c>
    </row>
    <row r="561" spans="1:3">
      <c r="A561" s="157">
        <v>775</v>
      </c>
      <c r="B561" s="153" t="s">
        <v>352</v>
      </c>
      <c r="C561" s="156" t="s">
        <v>409</v>
      </c>
    </row>
    <row r="562" spans="1:3">
      <c r="A562" s="157">
        <v>776</v>
      </c>
      <c r="B562" s="153" t="s">
        <v>352</v>
      </c>
      <c r="C562" s="156" t="s">
        <v>409</v>
      </c>
    </row>
    <row r="563" spans="1:3">
      <c r="A563" s="157">
        <v>781</v>
      </c>
      <c r="B563" s="153" t="s">
        <v>348</v>
      </c>
      <c r="C563" s="156" t="s">
        <v>410</v>
      </c>
    </row>
    <row r="564" spans="1:3">
      <c r="A564" s="157">
        <v>782</v>
      </c>
      <c r="B564" s="153" t="s">
        <v>348</v>
      </c>
      <c r="C564" s="156" t="s">
        <v>409</v>
      </c>
    </row>
    <row r="565" spans="1:3">
      <c r="A565" s="157">
        <v>783</v>
      </c>
      <c r="B565" s="153" t="s">
        <v>348</v>
      </c>
      <c r="C565" s="156" t="s">
        <v>409</v>
      </c>
    </row>
    <row r="566" spans="1:3">
      <c r="A566" s="157">
        <v>784</v>
      </c>
      <c r="B566" s="153" t="s">
        <v>348</v>
      </c>
      <c r="C566" s="156" t="s">
        <v>409</v>
      </c>
    </row>
    <row r="567" spans="1:3">
      <c r="A567" s="157">
        <v>785</v>
      </c>
      <c r="B567" s="153" t="s">
        <v>348</v>
      </c>
      <c r="C567" s="156" t="s">
        <v>409</v>
      </c>
    </row>
    <row r="568" spans="1:3">
      <c r="A568" s="157">
        <v>786</v>
      </c>
      <c r="B568" s="153" t="s">
        <v>348</v>
      </c>
      <c r="C568" s="156" t="s">
        <v>409</v>
      </c>
    </row>
    <row r="569" spans="1:3">
      <c r="A569" s="157">
        <v>787</v>
      </c>
      <c r="B569" s="153" t="s">
        <v>353</v>
      </c>
      <c r="C569" s="156" t="s">
        <v>409</v>
      </c>
    </row>
    <row r="570" spans="1:3">
      <c r="A570" s="157">
        <v>788</v>
      </c>
      <c r="B570" s="153" t="s">
        <v>354</v>
      </c>
      <c r="C570" s="156" t="s">
        <v>409</v>
      </c>
    </row>
    <row r="571" spans="1:3">
      <c r="A571" s="157">
        <v>789</v>
      </c>
      <c r="B571" s="153" t="s">
        <v>355</v>
      </c>
      <c r="C571" s="156" t="s">
        <v>409</v>
      </c>
    </row>
    <row r="572" spans="1:3">
      <c r="A572" s="157">
        <v>790</v>
      </c>
      <c r="B572" s="153" t="s">
        <v>356</v>
      </c>
      <c r="C572" s="156" t="s">
        <v>409</v>
      </c>
    </row>
    <row r="573" spans="1:3">
      <c r="A573" s="157">
        <v>791</v>
      </c>
      <c r="B573" s="153" t="s">
        <v>357</v>
      </c>
      <c r="C573" s="156" t="s">
        <v>409</v>
      </c>
    </row>
    <row r="574" spans="1:3">
      <c r="A574" s="157">
        <v>792</v>
      </c>
      <c r="B574" s="153" t="s">
        <v>358</v>
      </c>
      <c r="C574" s="156" t="s">
        <v>409</v>
      </c>
    </row>
    <row r="575" spans="1:3">
      <c r="A575" s="157">
        <v>793</v>
      </c>
      <c r="B575" s="153" t="s">
        <v>348</v>
      </c>
      <c r="C575" s="156" t="s">
        <v>409</v>
      </c>
    </row>
    <row r="576" spans="1:3">
      <c r="A576" s="157">
        <v>794</v>
      </c>
      <c r="B576" s="153" t="s">
        <v>349</v>
      </c>
      <c r="C576" s="156" t="s">
        <v>409</v>
      </c>
    </row>
    <row r="577" spans="1:3">
      <c r="A577" s="157">
        <v>801</v>
      </c>
      <c r="B577" s="153" t="s">
        <v>277</v>
      </c>
      <c r="C577" s="156" t="s">
        <v>409</v>
      </c>
    </row>
    <row r="578" spans="1:3">
      <c r="A578" s="157">
        <v>802</v>
      </c>
      <c r="B578" s="153" t="s">
        <v>359</v>
      </c>
      <c r="C578" s="156" t="s">
        <v>409</v>
      </c>
    </row>
    <row r="579" spans="1:3">
      <c r="A579" s="157">
        <v>803</v>
      </c>
      <c r="B579" s="153" t="s">
        <v>360</v>
      </c>
      <c r="C579" s="156" t="s">
        <v>410</v>
      </c>
    </row>
    <row r="580" spans="1:3">
      <c r="A580" s="157">
        <v>804</v>
      </c>
      <c r="B580" s="153" t="s">
        <v>359</v>
      </c>
      <c r="C580" s="156" t="s">
        <v>409</v>
      </c>
    </row>
    <row r="581" spans="1:3">
      <c r="A581" s="157">
        <v>805</v>
      </c>
      <c r="B581" s="153" t="s">
        <v>360</v>
      </c>
      <c r="C581" s="156" t="s">
        <v>410</v>
      </c>
    </row>
    <row r="582" spans="1:3">
      <c r="A582" s="157">
        <v>806</v>
      </c>
      <c r="B582" s="153" t="s">
        <v>359</v>
      </c>
      <c r="C582" s="156" t="s">
        <v>409</v>
      </c>
    </row>
    <row r="583" spans="1:3">
      <c r="A583" s="157">
        <v>807</v>
      </c>
      <c r="B583" s="153" t="s">
        <v>360</v>
      </c>
      <c r="C583" s="156" t="s">
        <v>410</v>
      </c>
    </row>
    <row r="584" spans="1:3">
      <c r="A584" s="157">
        <v>808</v>
      </c>
      <c r="B584" s="153" t="s">
        <v>359</v>
      </c>
      <c r="C584" s="156" t="s">
        <v>409</v>
      </c>
    </row>
    <row r="585" spans="1:3">
      <c r="A585" s="157">
        <v>809</v>
      </c>
      <c r="B585" s="153" t="s">
        <v>360</v>
      </c>
      <c r="C585" s="156" t="s">
        <v>410</v>
      </c>
    </row>
    <row r="586" spans="1:3">
      <c r="A586" s="157">
        <v>810</v>
      </c>
      <c r="B586" s="153" t="s">
        <v>359</v>
      </c>
      <c r="C586" s="156" t="s">
        <v>409</v>
      </c>
    </row>
    <row r="587" spans="1:3">
      <c r="A587" s="157">
        <v>811</v>
      </c>
      <c r="B587" s="153" t="s">
        <v>360</v>
      </c>
      <c r="C587" s="156" t="s">
        <v>410</v>
      </c>
    </row>
    <row r="588" spans="1:3">
      <c r="A588" s="157">
        <v>812</v>
      </c>
      <c r="B588" s="153" t="s">
        <v>359</v>
      </c>
      <c r="C588" s="156" t="s">
        <v>409</v>
      </c>
    </row>
    <row r="589" spans="1:3">
      <c r="A589" s="157">
        <v>813</v>
      </c>
      <c r="B589" s="153" t="s">
        <v>360</v>
      </c>
      <c r="C589" s="156" t="s">
        <v>410</v>
      </c>
    </row>
    <row r="590" spans="1:3">
      <c r="A590" s="157">
        <v>814</v>
      </c>
      <c r="B590" s="153" t="s">
        <v>359</v>
      </c>
      <c r="C590" s="156" t="s">
        <v>409</v>
      </c>
    </row>
    <row r="591" spans="1:3">
      <c r="A591" s="157">
        <v>815</v>
      </c>
      <c r="B591" s="153" t="s">
        <v>360</v>
      </c>
      <c r="C591" s="156" t="s">
        <v>410</v>
      </c>
    </row>
    <row r="592" spans="1:3">
      <c r="A592" s="157">
        <v>816</v>
      </c>
      <c r="B592" s="153" t="s">
        <v>359</v>
      </c>
      <c r="C592" s="156" t="s">
        <v>409</v>
      </c>
    </row>
    <row r="593" spans="1:3">
      <c r="A593" s="157">
        <v>817</v>
      </c>
      <c r="B593" s="153" t="s">
        <v>360</v>
      </c>
      <c r="C593" s="156" t="s">
        <v>410</v>
      </c>
    </row>
    <row r="594" spans="1:3">
      <c r="A594" s="157">
        <v>818</v>
      </c>
      <c r="B594" s="153" t="s">
        <v>359</v>
      </c>
      <c r="C594" s="156" t="s">
        <v>409</v>
      </c>
    </row>
    <row r="595" spans="1:3">
      <c r="A595" s="157">
        <v>819</v>
      </c>
      <c r="B595" s="153" t="s">
        <v>360</v>
      </c>
      <c r="C595" s="156" t="s">
        <v>410</v>
      </c>
    </row>
    <row r="596" spans="1:3">
      <c r="A596" s="157">
        <v>820</v>
      </c>
      <c r="B596" s="153" t="s">
        <v>359</v>
      </c>
      <c r="C596" s="156" t="s">
        <v>409</v>
      </c>
    </row>
    <row r="597" spans="1:3">
      <c r="A597" s="157">
        <v>821</v>
      </c>
      <c r="B597" s="153" t="s">
        <v>360</v>
      </c>
      <c r="C597" s="156" t="s">
        <v>410</v>
      </c>
    </row>
    <row r="598" spans="1:3">
      <c r="A598" s="157">
        <v>822</v>
      </c>
      <c r="B598" s="153" t="s">
        <v>359</v>
      </c>
      <c r="C598" s="156" t="s">
        <v>409</v>
      </c>
    </row>
    <row r="599" spans="1:3">
      <c r="A599" s="157">
        <v>823</v>
      </c>
      <c r="B599" s="153" t="s">
        <v>360</v>
      </c>
      <c r="C599" s="156" t="s">
        <v>410</v>
      </c>
    </row>
    <row r="600" spans="1:3">
      <c r="A600" s="157">
        <v>824</v>
      </c>
      <c r="B600" s="153" t="s">
        <v>359</v>
      </c>
      <c r="C600" s="156" t="s">
        <v>409</v>
      </c>
    </row>
    <row r="601" spans="1:3">
      <c r="A601" s="157">
        <v>825</v>
      </c>
      <c r="B601" s="153" t="s">
        <v>360</v>
      </c>
      <c r="C601" s="156" t="s">
        <v>410</v>
      </c>
    </row>
    <row r="602" spans="1:3">
      <c r="A602" s="157">
        <v>826</v>
      </c>
      <c r="B602" s="153" t="s">
        <v>359</v>
      </c>
      <c r="C602" s="156" t="s">
        <v>409</v>
      </c>
    </row>
    <row r="603" spans="1:3">
      <c r="A603" s="157">
        <v>827</v>
      </c>
      <c r="B603" s="153" t="s">
        <v>360</v>
      </c>
      <c r="C603" s="156" t="s">
        <v>410</v>
      </c>
    </row>
    <row r="604" spans="1:3">
      <c r="A604" s="157">
        <v>828</v>
      </c>
      <c r="B604" s="153" t="s">
        <v>359</v>
      </c>
      <c r="C604" s="156" t="s">
        <v>409</v>
      </c>
    </row>
    <row r="605" spans="1:3">
      <c r="A605" s="157">
        <v>829</v>
      </c>
      <c r="B605" s="153" t="s">
        <v>360</v>
      </c>
      <c r="C605" s="156" t="s">
        <v>410</v>
      </c>
    </row>
    <row r="606" spans="1:3">
      <c r="A606" s="157">
        <v>830</v>
      </c>
      <c r="B606" s="153" t="s">
        <v>359</v>
      </c>
      <c r="C606" s="156" t="s">
        <v>409</v>
      </c>
    </row>
    <row r="607" spans="1:3">
      <c r="A607" s="157">
        <v>831</v>
      </c>
      <c r="B607" s="153" t="s">
        <v>360</v>
      </c>
      <c r="C607" s="156" t="s">
        <v>410</v>
      </c>
    </row>
    <row r="608" spans="1:3">
      <c r="A608" s="157">
        <v>832</v>
      </c>
      <c r="B608" s="153" t="s">
        <v>359</v>
      </c>
      <c r="C608" s="156" t="s">
        <v>409</v>
      </c>
    </row>
    <row r="609" spans="1:3">
      <c r="A609" s="157">
        <v>833</v>
      </c>
      <c r="B609" s="153" t="s">
        <v>360</v>
      </c>
      <c r="C609" s="156" t="s">
        <v>410</v>
      </c>
    </row>
    <row r="610" spans="1:3">
      <c r="A610" s="157">
        <v>834</v>
      </c>
      <c r="B610" s="153" t="s">
        <v>359</v>
      </c>
      <c r="C610" s="156" t="s">
        <v>409</v>
      </c>
    </row>
    <row r="611" spans="1:3">
      <c r="A611" s="157">
        <v>835</v>
      </c>
      <c r="B611" s="153" t="s">
        <v>360</v>
      </c>
      <c r="C611" s="156" t="s">
        <v>410</v>
      </c>
    </row>
    <row r="612" spans="1:3">
      <c r="A612" s="157">
        <v>836</v>
      </c>
      <c r="B612" s="153" t="s">
        <v>359</v>
      </c>
      <c r="C612" s="156" t="s">
        <v>409</v>
      </c>
    </row>
    <row r="613" spans="1:3">
      <c r="A613" s="157">
        <v>837</v>
      </c>
      <c r="B613" s="153" t="s">
        <v>360</v>
      </c>
      <c r="C613" s="156" t="s">
        <v>410</v>
      </c>
    </row>
    <row r="614" spans="1:3">
      <c r="A614" s="157">
        <v>838</v>
      </c>
      <c r="B614" s="153" t="s">
        <v>359</v>
      </c>
      <c r="C614" s="156" t="s">
        <v>409</v>
      </c>
    </row>
    <row r="615" spans="1:3">
      <c r="A615" s="157">
        <v>839</v>
      </c>
      <c r="B615" s="153" t="s">
        <v>360</v>
      </c>
      <c r="C615" s="156" t="s">
        <v>410</v>
      </c>
    </row>
    <row r="616" spans="1:3">
      <c r="A616" s="157">
        <v>840</v>
      </c>
      <c r="B616" s="153" t="s">
        <v>359</v>
      </c>
      <c r="C616" s="156" t="s">
        <v>409</v>
      </c>
    </row>
    <row r="617" spans="1:3">
      <c r="A617" s="157">
        <v>841</v>
      </c>
      <c r="B617" s="153" t="s">
        <v>360</v>
      </c>
      <c r="C617" s="156" t="s">
        <v>410</v>
      </c>
    </row>
    <row r="618" spans="1:3">
      <c r="A618" s="157">
        <v>842</v>
      </c>
      <c r="B618" s="153" t="s">
        <v>359</v>
      </c>
      <c r="C618" s="156" t="s">
        <v>409</v>
      </c>
    </row>
    <row r="619" spans="1:3">
      <c r="A619" s="157">
        <v>843</v>
      </c>
      <c r="B619" s="153" t="s">
        <v>360</v>
      </c>
      <c r="C619" s="156" t="s">
        <v>410</v>
      </c>
    </row>
    <row r="620" spans="1:3">
      <c r="A620" s="157">
        <v>844</v>
      </c>
      <c r="B620" s="153" t="s">
        <v>359</v>
      </c>
      <c r="C620" s="156" t="s">
        <v>409</v>
      </c>
    </row>
    <row r="621" spans="1:3">
      <c r="A621" s="157">
        <v>845</v>
      </c>
      <c r="B621" s="153" t="s">
        <v>360</v>
      </c>
      <c r="C621" s="156" t="s">
        <v>410</v>
      </c>
    </row>
    <row r="622" spans="1:3">
      <c r="A622" s="157">
        <v>846</v>
      </c>
      <c r="B622" s="153" t="s">
        <v>359</v>
      </c>
      <c r="C622" s="156" t="s">
        <v>409</v>
      </c>
    </row>
    <row r="623" spans="1:3">
      <c r="A623" s="157">
        <v>847</v>
      </c>
      <c r="B623" s="153" t="s">
        <v>360</v>
      </c>
      <c r="C623" s="156" t="s">
        <v>410</v>
      </c>
    </row>
    <row r="624" spans="1:3">
      <c r="A624" s="157">
        <v>848</v>
      </c>
      <c r="B624" s="153" t="s">
        <v>359</v>
      </c>
      <c r="C624" s="156" t="s">
        <v>409</v>
      </c>
    </row>
    <row r="625" spans="1:3">
      <c r="A625" s="157">
        <v>849</v>
      </c>
      <c r="B625" s="153" t="s">
        <v>360</v>
      </c>
      <c r="C625" s="156" t="s">
        <v>410</v>
      </c>
    </row>
    <row r="626" spans="1:3">
      <c r="A626" s="157">
        <v>850</v>
      </c>
      <c r="B626" s="153" t="s">
        <v>360</v>
      </c>
      <c r="C626" s="156" t="s">
        <v>410</v>
      </c>
    </row>
    <row r="627" spans="1:3">
      <c r="A627" s="157">
        <v>851</v>
      </c>
      <c r="B627" s="153" t="s">
        <v>360</v>
      </c>
      <c r="C627" s="156" t="s">
        <v>410</v>
      </c>
    </row>
    <row r="628" spans="1:3">
      <c r="A628" s="157">
        <v>852</v>
      </c>
      <c r="B628" s="153" t="s">
        <v>359</v>
      </c>
      <c r="C628" s="156" t="s">
        <v>409</v>
      </c>
    </row>
    <row r="629" spans="1:3">
      <c r="A629" s="157">
        <v>853</v>
      </c>
      <c r="B629" s="153" t="s">
        <v>359</v>
      </c>
      <c r="C629" s="156" t="s">
        <v>409</v>
      </c>
    </row>
    <row r="630" spans="1:3">
      <c r="A630" s="157">
        <v>854</v>
      </c>
      <c r="B630" s="153" t="s">
        <v>359</v>
      </c>
      <c r="C630" s="156" t="s">
        <v>409</v>
      </c>
    </row>
    <row r="631" spans="1:3">
      <c r="A631" s="157">
        <v>855</v>
      </c>
      <c r="B631" s="153" t="s">
        <v>359</v>
      </c>
      <c r="C631" s="156" t="s">
        <v>409</v>
      </c>
    </row>
    <row r="632" spans="1:3">
      <c r="A632" s="157">
        <v>856</v>
      </c>
      <c r="B632" s="153" t="s">
        <v>359</v>
      </c>
      <c r="C632" s="156" t="s">
        <v>409</v>
      </c>
    </row>
    <row r="633" spans="1:3">
      <c r="A633" s="157">
        <v>857</v>
      </c>
      <c r="B633" s="153" t="s">
        <v>359</v>
      </c>
      <c r="C633" s="156" t="s">
        <v>409</v>
      </c>
    </row>
    <row r="634" spans="1:3">
      <c r="A634" s="157">
        <v>858</v>
      </c>
      <c r="B634" s="153" t="s">
        <v>359</v>
      </c>
      <c r="C634" s="156" t="s">
        <v>409</v>
      </c>
    </row>
    <row r="635" spans="1:3">
      <c r="A635" s="157">
        <v>859</v>
      </c>
      <c r="B635" s="153" t="s">
        <v>359</v>
      </c>
      <c r="C635" s="156" t="s">
        <v>409</v>
      </c>
    </row>
    <row r="636" spans="1:3">
      <c r="A636" s="157">
        <v>860</v>
      </c>
      <c r="B636" s="153" t="s">
        <v>359</v>
      </c>
      <c r="C636" s="156" t="s">
        <v>409</v>
      </c>
    </row>
    <row r="637" spans="1:3">
      <c r="A637" s="157">
        <v>861</v>
      </c>
      <c r="B637" s="153" t="s">
        <v>359</v>
      </c>
      <c r="C637" s="156" t="s">
        <v>409</v>
      </c>
    </row>
    <row r="638" spans="1:3">
      <c r="A638" s="157">
        <v>862</v>
      </c>
      <c r="B638" s="153" t="s">
        <v>359</v>
      </c>
      <c r="C638" s="156" t="s">
        <v>409</v>
      </c>
    </row>
    <row r="639" spans="1:3">
      <c r="A639" s="157">
        <v>863</v>
      </c>
      <c r="B639" s="153" t="s">
        <v>359</v>
      </c>
      <c r="C639" s="156" t="s">
        <v>409</v>
      </c>
    </row>
    <row r="640" spans="1:3">
      <c r="A640" s="157">
        <v>864</v>
      </c>
      <c r="B640" s="153" t="s">
        <v>359</v>
      </c>
      <c r="C640" s="156" t="s">
        <v>409</v>
      </c>
    </row>
    <row r="641" spans="1:3">
      <c r="A641" s="157">
        <v>865</v>
      </c>
      <c r="B641" s="153" t="s">
        <v>359</v>
      </c>
      <c r="C641" s="156" t="s">
        <v>409</v>
      </c>
    </row>
    <row r="642" spans="1:3">
      <c r="A642" s="157">
        <v>866</v>
      </c>
      <c r="B642" s="153" t="s">
        <v>360</v>
      </c>
      <c r="C642" s="156" t="s">
        <v>410</v>
      </c>
    </row>
    <row r="643" spans="1:3">
      <c r="A643" s="157">
        <v>867</v>
      </c>
      <c r="B643" s="153" t="s">
        <v>359</v>
      </c>
      <c r="C643" s="156" t="s">
        <v>409</v>
      </c>
    </row>
    <row r="644" spans="1:3">
      <c r="A644" s="157">
        <v>868</v>
      </c>
      <c r="B644" s="153" t="s">
        <v>360</v>
      </c>
      <c r="C644" s="156" t="s">
        <v>410</v>
      </c>
    </row>
    <row r="645" spans="1:3">
      <c r="A645" s="157">
        <v>869</v>
      </c>
      <c r="B645" s="153" t="s">
        <v>359</v>
      </c>
      <c r="C645" s="156" t="s">
        <v>409</v>
      </c>
    </row>
    <row r="646" spans="1:3">
      <c r="A646" s="157">
        <v>870</v>
      </c>
      <c r="B646" s="153" t="s">
        <v>360</v>
      </c>
      <c r="C646" s="156" t="s">
        <v>410</v>
      </c>
    </row>
    <row r="647" spans="1:3">
      <c r="A647" s="157">
        <v>871</v>
      </c>
      <c r="B647" s="153" t="s">
        <v>359</v>
      </c>
      <c r="C647" s="156" t="s">
        <v>409</v>
      </c>
    </row>
    <row r="648" spans="1:3">
      <c r="A648" s="157">
        <v>872</v>
      </c>
      <c r="B648" s="153" t="s">
        <v>360</v>
      </c>
      <c r="C648" s="156" t="s">
        <v>410</v>
      </c>
    </row>
    <row r="649" spans="1:3">
      <c r="A649" s="157">
        <v>873</v>
      </c>
      <c r="B649" s="153" t="s">
        <v>359</v>
      </c>
      <c r="C649" s="156" t="s">
        <v>409</v>
      </c>
    </row>
    <row r="650" spans="1:3">
      <c r="A650" s="157">
        <v>874</v>
      </c>
      <c r="B650" s="153" t="s">
        <v>360</v>
      </c>
      <c r="C650" s="156" t="s">
        <v>410</v>
      </c>
    </row>
    <row r="651" spans="1:3">
      <c r="A651" s="157">
        <v>875</v>
      </c>
      <c r="B651" s="153" t="s">
        <v>359</v>
      </c>
      <c r="C651" s="156" t="s">
        <v>409</v>
      </c>
    </row>
    <row r="652" spans="1:3">
      <c r="A652" s="157">
        <v>876</v>
      </c>
      <c r="B652" s="153" t="s">
        <v>360</v>
      </c>
      <c r="C652" s="156" t="s">
        <v>410</v>
      </c>
    </row>
    <row r="653" spans="1:3">
      <c r="A653" s="157">
        <v>877</v>
      </c>
      <c r="B653" s="153" t="s">
        <v>359</v>
      </c>
      <c r="C653" s="156" t="s">
        <v>409</v>
      </c>
    </row>
    <row r="654" spans="1:3">
      <c r="A654" s="157">
        <v>878</v>
      </c>
      <c r="B654" s="153" t="s">
        <v>360</v>
      </c>
      <c r="C654" s="156" t="s">
        <v>410</v>
      </c>
    </row>
    <row r="655" spans="1:3">
      <c r="A655" s="157">
        <v>879</v>
      </c>
      <c r="B655" s="153" t="s">
        <v>359</v>
      </c>
      <c r="C655" s="156" t="s">
        <v>409</v>
      </c>
    </row>
    <row r="656" spans="1:3">
      <c r="A656" s="157">
        <v>880</v>
      </c>
      <c r="B656" s="153" t="s">
        <v>360</v>
      </c>
      <c r="C656" s="156" t="s">
        <v>410</v>
      </c>
    </row>
    <row r="657" spans="1:3">
      <c r="A657" s="157">
        <v>881</v>
      </c>
      <c r="B657" s="153" t="s">
        <v>359</v>
      </c>
      <c r="C657" s="156" t="s">
        <v>409</v>
      </c>
    </row>
    <row r="658" spans="1:3">
      <c r="A658" s="157">
        <v>882</v>
      </c>
      <c r="B658" s="153" t="s">
        <v>360</v>
      </c>
      <c r="C658" s="156" t="s">
        <v>410</v>
      </c>
    </row>
    <row r="659" spans="1:3">
      <c r="A659" s="157">
        <v>883</v>
      </c>
      <c r="B659" s="153" t="s">
        <v>359</v>
      </c>
      <c r="C659" s="156" t="s">
        <v>409</v>
      </c>
    </row>
    <row r="660" spans="1:3">
      <c r="A660" s="157">
        <v>884</v>
      </c>
      <c r="B660" s="153" t="s">
        <v>360</v>
      </c>
      <c r="C660" s="156" t="s">
        <v>410</v>
      </c>
    </row>
    <row r="661" spans="1:3">
      <c r="A661" s="157">
        <v>885</v>
      </c>
      <c r="B661" s="153" t="s">
        <v>359</v>
      </c>
      <c r="C661" s="156" t="s">
        <v>409</v>
      </c>
    </row>
    <row r="662" spans="1:3">
      <c r="A662" s="157">
        <v>886</v>
      </c>
      <c r="B662" s="153" t="s">
        <v>360</v>
      </c>
      <c r="C662" s="156" t="s">
        <v>410</v>
      </c>
    </row>
    <row r="663" spans="1:3">
      <c r="A663" s="157">
        <v>887</v>
      </c>
      <c r="B663" s="153" t="s">
        <v>359</v>
      </c>
      <c r="C663" s="156" t="s">
        <v>409</v>
      </c>
    </row>
    <row r="664" spans="1:3">
      <c r="A664" s="157">
        <v>888</v>
      </c>
      <c r="B664" s="153" t="s">
        <v>360</v>
      </c>
      <c r="C664" s="156" t="s">
        <v>410</v>
      </c>
    </row>
    <row r="665" spans="1:3">
      <c r="A665" s="157">
        <v>889</v>
      </c>
      <c r="B665" s="153" t="s">
        <v>359</v>
      </c>
      <c r="C665" s="156" t="s">
        <v>409</v>
      </c>
    </row>
    <row r="666" spans="1:3">
      <c r="A666" s="157">
        <v>890</v>
      </c>
      <c r="B666" s="153" t="s">
        <v>360</v>
      </c>
      <c r="C666" s="156" t="s">
        <v>410</v>
      </c>
    </row>
    <row r="667" spans="1:3">
      <c r="A667" s="157">
        <v>891</v>
      </c>
      <c r="B667" s="153" t="s">
        <v>360</v>
      </c>
      <c r="C667" s="156" t="s">
        <v>410</v>
      </c>
    </row>
    <row r="668" spans="1:3">
      <c r="A668" s="157">
        <v>892</v>
      </c>
      <c r="B668" s="153" t="s">
        <v>360</v>
      </c>
      <c r="C668" s="156" t="s">
        <v>410</v>
      </c>
    </row>
    <row r="669" spans="1:3">
      <c r="A669" s="157">
        <v>893</v>
      </c>
      <c r="B669" s="153" t="s">
        <v>360</v>
      </c>
      <c r="C669" s="156" t="s">
        <v>410</v>
      </c>
    </row>
    <row r="670" spans="1:3">
      <c r="A670" s="157">
        <v>894</v>
      </c>
      <c r="B670" s="153" t="s">
        <v>318</v>
      </c>
      <c r="C670" s="156" t="s">
        <v>410</v>
      </c>
    </row>
    <row r="671" spans="1:3">
      <c r="A671" s="157">
        <v>895</v>
      </c>
      <c r="B671" s="153" t="s">
        <v>318</v>
      </c>
      <c r="C671" s="156" t="s">
        <v>410</v>
      </c>
    </row>
    <row r="672" spans="1:3">
      <c r="A672" s="157">
        <v>896</v>
      </c>
      <c r="B672" s="153" t="s">
        <v>318</v>
      </c>
      <c r="C672" s="156" t="s">
        <v>410</v>
      </c>
    </row>
    <row r="673" spans="1:3">
      <c r="A673" s="157">
        <v>897</v>
      </c>
      <c r="B673" s="153" t="s">
        <v>360</v>
      </c>
      <c r="C673" s="156" t="s">
        <v>410</v>
      </c>
    </row>
    <row r="674" spans="1:3">
      <c r="A674" s="157">
        <v>898</v>
      </c>
      <c r="B674" s="153" t="s">
        <v>360</v>
      </c>
      <c r="C674" s="156" t="s">
        <v>410</v>
      </c>
    </row>
    <row r="675" spans="1:3">
      <c r="A675" s="157">
        <v>899</v>
      </c>
      <c r="B675" s="153" t="s">
        <v>361</v>
      </c>
      <c r="C675" s="156" t="s">
        <v>410</v>
      </c>
    </row>
    <row r="676" spans="1:3">
      <c r="A676" s="157">
        <v>900</v>
      </c>
      <c r="B676" s="153" t="s">
        <v>361</v>
      </c>
      <c r="C676" s="156" t="s">
        <v>410</v>
      </c>
    </row>
    <row r="677" spans="1:3">
      <c r="A677" s="157">
        <v>901</v>
      </c>
      <c r="B677" s="153" t="s">
        <v>361</v>
      </c>
      <c r="C677" s="156" t="s">
        <v>410</v>
      </c>
    </row>
    <row r="678" spans="1:3">
      <c r="A678" s="157">
        <v>902</v>
      </c>
      <c r="B678" s="153" t="s">
        <v>361</v>
      </c>
      <c r="C678" s="156" t="s">
        <v>410</v>
      </c>
    </row>
    <row r="679" spans="1:3">
      <c r="A679" s="157">
        <v>903</v>
      </c>
      <c r="B679" s="153" t="s">
        <v>361</v>
      </c>
      <c r="C679" s="156" t="s">
        <v>410</v>
      </c>
    </row>
    <row r="680" spans="1:3">
      <c r="A680" s="157">
        <v>904</v>
      </c>
      <c r="B680" s="153" t="s">
        <v>362</v>
      </c>
      <c r="C680" s="156" t="s">
        <v>410</v>
      </c>
    </row>
    <row r="681" spans="1:3">
      <c r="A681" s="157">
        <v>905</v>
      </c>
      <c r="B681" s="153" t="s">
        <v>362</v>
      </c>
      <c r="C681" s="156" t="s">
        <v>410</v>
      </c>
    </row>
    <row r="682" spans="1:3">
      <c r="A682" s="157">
        <v>906</v>
      </c>
      <c r="B682" s="153" t="s">
        <v>362</v>
      </c>
      <c r="C682" s="156" t="s">
        <v>410</v>
      </c>
    </row>
    <row r="683" spans="1:3">
      <c r="A683" s="157">
        <v>907</v>
      </c>
      <c r="B683" s="153" t="s">
        <v>363</v>
      </c>
      <c r="C683" s="156" t="s">
        <v>410</v>
      </c>
    </row>
    <row r="684" spans="1:3">
      <c r="A684" s="157">
        <v>908</v>
      </c>
      <c r="B684" s="153" t="s">
        <v>363</v>
      </c>
      <c r="C684" s="156" t="s">
        <v>410</v>
      </c>
    </row>
    <row r="685" spans="1:3">
      <c r="A685" s="157">
        <v>909</v>
      </c>
      <c r="B685" s="153" t="s">
        <v>363</v>
      </c>
      <c r="C685" s="156" t="s">
        <v>410</v>
      </c>
    </row>
    <row r="686" spans="1:3">
      <c r="A686" s="157">
        <v>910</v>
      </c>
      <c r="B686" s="153" t="s">
        <v>363</v>
      </c>
      <c r="C686" s="156" t="s">
        <v>410</v>
      </c>
    </row>
    <row r="687" spans="1:3">
      <c r="A687" s="157">
        <v>911</v>
      </c>
      <c r="B687" s="153" t="s">
        <v>363</v>
      </c>
      <c r="C687" s="156" t="s">
        <v>410</v>
      </c>
    </row>
    <row r="688" spans="1:3">
      <c r="A688" s="157">
        <v>912</v>
      </c>
      <c r="B688" s="153" t="s">
        <v>363</v>
      </c>
      <c r="C688" s="156" t="s">
        <v>410</v>
      </c>
    </row>
    <row r="689" spans="1:3">
      <c r="A689" s="157">
        <v>913</v>
      </c>
      <c r="B689" s="153" t="s">
        <v>363</v>
      </c>
      <c r="C689" s="156" t="s">
        <v>410</v>
      </c>
    </row>
    <row r="690" spans="1:3">
      <c r="A690" s="157">
        <v>914</v>
      </c>
      <c r="B690" s="153" t="s">
        <v>364</v>
      </c>
      <c r="C690" s="156" t="s">
        <v>409</v>
      </c>
    </row>
    <row r="691" spans="1:3">
      <c r="A691" s="157">
        <v>915</v>
      </c>
      <c r="B691" s="153" t="s">
        <v>318</v>
      </c>
      <c r="C691" s="156" t="s">
        <v>409</v>
      </c>
    </row>
    <row r="692" spans="1:3">
      <c r="A692" s="157">
        <v>916</v>
      </c>
      <c r="B692" s="153" t="s">
        <v>318</v>
      </c>
      <c r="C692" s="156" t="s">
        <v>409</v>
      </c>
    </row>
    <row r="693" spans="1:3">
      <c r="A693" s="157">
        <v>917</v>
      </c>
      <c r="B693" s="153" t="s">
        <v>318</v>
      </c>
      <c r="C693" s="156" t="s">
        <v>409</v>
      </c>
    </row>
    <row r="694" spans="1:3">
      <c r="A694" s="157">
        <v>918</v>
      </c>
      <c r="B694" s="153" t="s">
        <v>254</v>
      </c>
      <c r="C694" s="156" t="s">
        <v>409</v>
      </c>
    </row>
    <row r="695" spans="1:3">
      <c r="A695" s="157">
        <v>919</v>
      </c>
      <c r="B695" s="153" t="s">
        <v>365</v>
      </c>
      <c r="C695" s="156" t="s">
        <v>409</v>
      </c>
    </row>
    <row r="696" spans="1:3">
      <c r="A696" s="157">
        <v>920</v>
      </c>
      <c r="B696" s="153" t="s">
        <v>365</v>
      </c>
      <c r="C696" s="156" t="s">
        <v>409</v>
      </c>
    </row>
    <row r="697" spans="1:3">
      <c r="A697" s="157">
        <v>922</v>
      </c>
      <c r="B697" s="153" t="s">
        <v>277</v>
      </c>
      <c r="C697" s="156" t="s">
        <v>409</v>
      </c>
    </row>
    <row r="698" spans="1:3">
      <c r="A698" s="157">
        <v>923</v>
      </c>
      <c r="B698" s="153" t="s">
        <v>277</v>
      </c>
      <c r="C698" s="156" t="s">
        <v>409</v>
      </c>
    </row>
    <row r="699" spans="1:3">
      <c r="A699" s="157">
        <v>924</v>
      </c>
      <c r="B699" s="153" t="s">
        <v>277</v>
      </c>
      <c r="C699" s="156" t="s">
        <v>409</v>
      </c>
    </row>
    <row r="700" spans="1:3">
      <c r="A700" s="157">
        <v>925</v>
      </c>
      <c r="B700" s="153" t="s">
        <v>366</v>
      </c>
      <c r="C700" s="156" t="s">
        <v>405</v>
      </c>
    </row>
    <row r="701" spans="1:3">
      <c r="A701" s="157">
        <v>926</v>
      </c>
      <c r="B701" s="153" t="s">
        <v>307</v>
      </c>
      <c r="C701" s="156" t="s">
        <v>405</v>
      </c>
    </row>
    <row r="702" spans="1:3">
      <c r="A702" s="157">
        <v>927</v>
      </c>
      <c r="B702" s="153" t="s">
        <v>309</v>
      </c>
      <c r="C702" s="156" t="s">
        <v>405</v>
      </c>
    </row>
    <row r="703" spans="1:3">
      <c r="A703" s="157">
        <v>928</v>
      </c>
      <c r="B703" s="153" t="s">
        <v>308</v>
      </c>
      <c r="C703" s="156" t="s">
        <v>405</v>
      </c>
    </row>
    <row r="704" spans="1:3">
      <c r="A704" s="157">
        <v>929</v>
      </c>
      <c r="B704" s="153" t="s">
        <v>361</v>
      </c>
      <c r="C704" s="156" t="s">
        <v>410</v>
      </c>
    </row>
    <row r="705" spans="1:3">
      <c r="A705" s="157">
        <v>930</v>
      </c>
      <c r="B705" s="153" t="s">
        <v>361</v>
      </c>
      <c r="C705" s="156" t="s">
        <v>410</v>
      </c>
    </row>
    <row r="706" spans="1:3">
      <c r="A706" s="157">
        <v>931</v>
      </c>
      <c r="B706" s="153" t="s">
        <v>361</v>
      </c>
      <c r="C706" s="156" t="s">
        <v>410</v>
      </c>
    </row>
    <row r="707" spans="1:3">
      <c r="A707" s="157">
        <v>932</v>
      </c>
      <c r="B707" s="153" t="s">
        <v>367</v>
      </c>
      <c r="C707" s="156" t="s">
        <v>409</v>
      </c>
    </row>
    <row r="708" spans="1:3">
      <c r="A708" s="157">
        <v>933</v>
      </c>
      <c r="B708" s="153" t="s">
        <v>359</v>
      </c>
      <c r="C708" s="156" t="s">
        <v>409</v>
      </c>
    </row>
    <row r="709" spans="1:3">
      <c r="A709" s="157">
        <v>934</v>
      </c>
      <c r="B709" s="153" t="s">
        <v>360</v>
      </c>
      <c r="C709" s="156" t="s">
        <v>410</v>
      </c>
    </row>
    <row r="710" spans="1:3">
      <c r="A710" s="157">
        <v>935</v>
      </c>
      <c r="B710" s="153" t="s">
        <v>368</v>
      </c>
      <c r="C710" s="156" t="s">
        <v>409</v>
      </c>
    </row>
    <row r="711" spans="1:3">
      <c r="A711" s="157">
        <v>936</v>
      </c>
      <c r="B711" s="153" t="s">
        <v>368</v>
      </c>
      <c r="C711" s="156" t="s">
        <v>409</v>
      </c>
    </row>
    <row r="712" spans="1:3">
      <c r="A712" s="157">
        <v>937</v>
      </c>
      <c r="B712" s="153" t="s">
        <v>368</v>
      </c>
      <c r="C712" s="156" t="s">
        <v>409</v>
      </c>
    </row>
    <row r="713" spans="1:3">
      <c r="A713" s="157">
        <v>938</v>
      </c>
      <c r="B713" s="153" t="s">
        <v>368</v>
      </c>
      <c r="C713" s="156" t="s">
        <v>409</v>
      </c>
    </row>
    <row r="714" spans="1:3">
      <c r="A714" s="157">
        <v>939</v>
      </c>
      <c r="B714" s="153" t="s">
        <v>368</v>
      </c>
      <c r="C714" s="156" t="s">
        <v>409</v>
      </c>
    </row>
    <row r="715" spans="1:3">
      <c r="A715" s="157">
        <v>940</v>
      </c>
      <c r="B715" s="153" t="s">
        <v>369</v>
      </c>
      <c r="C715" s="156" t="s">
        <v>406</v>
      </c>
    </row>
    <row r="716" spans="1:3">
      <c r="A716" s="157">
        <v>941</v>
      </c>
      <c r="B716" s="153" t="s">
        <v>370</v>
      </c>
      <c r="C716" s="156" t="s">
        <v>406</v>
      </c>
    </row>
    <row r="717" spans="1:3">
      <c r="A717" s="157">
        <v>942</v>
      </c>
      <c r="B717" s="153" t="s">
        <v>223</v>
      </c>
      <c r="C717" s="156" t="s">
        <v>409</v>
      </c>
    </row>
    <row r="718" spans="1:3">
      <c r="A718" s="157">
        <v>943</v>
      </c>
      <c r="B718" s="153" t="s">
        <v>214</v>
      </c>
      <c r="C718" s="156" t="s">
        <v>409</v>
      </c>
    </row>
    <row r="719" spans="1:3">
      <c r="A719" s="157">
        <v>944</v>
      </c>
      <c r="B719" s="153" t="s">
        <v>214</v>
      </c>
      <c r="C719" s="156" t="s">
        <v>409</v>
      </c>
    </row>
    <row r="720" spans="1:3">
      <c r="A720" s="157">
        <v>945</v>
      </c>
      <c r="B720" s="153" t="s">
        <v>214</v>
      </c>
      <c r="C720" s="156" t="s">
        <v>409</v>
      </c>
    </row>
    <row r="721" spans="1:3">
      <c r="A721" s="157">
        <v>946</v>
      </c>
      <c r="B721" s="153" t="s">
        <v>214</v>
      </c>
      <c r="C721" s="156" t="s">
        <v>409</v>
      </c>
    </row>
    <row r="722" spans="1:3">
      <c r="A722" s="157">
        <v>947</v>
      </c>
      <c r="B722" s="153" t="s">
        <v>371</v>
      </c>
      <c r="C722" s="156" t="s">
        <v>409</v>
      </c>
    </row>
    <row r="723" spans="1:3">
      <c r="A723" s="157">
        <v>948</v>
      </c>
      <c r="B723" s="153" t="s">
        <v>372</v>
      </c>
      <c r="C723" s="156" t="s">
        <v>409</v>
      </c>
    </row>
    <row r="724" spans="1:3">
      <c r="A724" s="157">
        <v>949</v>
      </c>
      <c r="B724" s="153" t="s">
        <v>373</v>
      </c>
      <c r="C724" s="156" t="s">
        <v>409</v>
      </c>
    </row>
    <row r="725" spans="1:3">
      <c r="A725" s="157">
        <v>950</v>
      </c>
      <c r="B725" s="153" t="s">
        <v>374</v>
      </c>
      <c r="C725" s="156" t="s">
        <v>410</v>
      </c>
    </row>
    <row r="726" spans="1:3">
      <c r="A726" s="157">
        <v>951</v>
      </c>
      <c r="B726" s="153" t="s">
        <v>375</v>
      </c>
      <c r="C726" s="156" t="s">
        <v>410</v>
      </c>
    </row>
    <row r="727" spans="1:3">
      <c r="A727" s="157">
        <v>952</v>
      </c>
      <c r="B727" s="153" t="s">
        <v>376</v>
      </c>
      <c r="C727" s="156" t="s">
        <v>409</v>
      </c>
    </row>
    <row r="728" spans="1:3">
      <c r="A728" s="157">
        <v>953</v>
      </c>
      <c r="B728" s="153" t="s">
        <v>377</v>
      </c>
      <c r="C728" s="156" t="s">
        <v>409</v>
      </c>
    </row>
    <row r="729" spans="1:3">
      <c r="A729" s="157">
        <v>954</v>
      </c>
      <c r="B729" s="153" t="s">
        <v>378</v>
      </c>
      <c r="C729" s="156" t="s">
        <v>409</v>
      </c>
    </row>
    <row r="730" spans="1:3">
      <c r="A730" s="157">
        <v>955</v>
      </c>
      <c r="B730" s="153" t="s">
        <v>379</v>
      </c>
      <c r="C730" s="156" t="s">
        <v>409</v>
      </c>
    </row>
    <row r="731" spans="1:3">
      <c r="A731" s="157">
        <v>956</v>
      </c>
      <c r="B731" s="153" t="s">
        <v>380</v>
      </c>
      <c r="C731" s="156" t="s">
        <v>409</v>
      </c>
    </row>
    <row r="732" spans="1:3">
      <c r="A732" s="157">
        <v>957</v>
      </c>
      <c r="B732" s="153" t="s">
        <v>381</v>
      </c>
      <c r="C732" s="156" t="s">
        <v>409</v>
      </c>
    </row>
    <row r="733" spans="1:3">
      <c r="A733" s="157">
        <v>958</v>
      </c>
      <c r="B733" s="153" t="s">
        <v>382</v>
      </c>
      <c r="C733" s="156" t="s">
        <v>409</v>
      </c>
    </row>
    <row r="734" spans="1:3">
      <c r="A734" s="157">
        <v>959</v>
      </c>
      <c r="B734" s="153" t="s">
        <v>383</v>
      </c>
      <c r="C734" s="156" t="s">
        <v>409</v>
      </c>
    </row>
    <row r="735" spans="1:3">
      <c r="A735" s="157">
        <v>960</v>
      </c>
      <c r="B735" s="153" t="s">
        <v>384</v>
      </c>
      <c r="C735" s="156" t="s">
        <v>409</v>
      </c>
    </row>
    <row r="736" spans="1:3">
      <c r="A736" s="157">
        <v>961</v>
      </c>
      <c r="B736" s="153" t="s">
        <v>385</v>
      </c>
      <c r="C736" s="156" t="s">
        <v>409</v>
      </c>
    </row>
    <row r="737" spans="1:3">
      <c r="A737" s="157">
        <v>962</v>
      </c>
      <c r="B737" s="153" t="s">
        <v>386</v>
      </c>
      <c r="C737" s="156" t="s">
        <v>409</v>
      </c>
    </row>
    <row r="738" spans="1:3">
      <c r="A738" s="157">
        <v>963</v>
      </c>
      <c r="B738" s="153" t="s">
        <v>387</v>
      </c>
      <c r="C738" s="156" t="s">
        <v>409</v>
      </c>
    </row>
    <row r="739" spans="1:3">
      <c r="A739" s="157">
        <v>964</v>
      </c>
      <c r="B739" s="153" t="s">
        <v>388</v>
      </c>
      <c r="C739" s="156" t="s">
        <v>409</v>
      </c>
    </row>
    <row r="740" spans="1:3">
      <c r="A740" s="157">
        <v>965</v>
      </c>
      <c r="B740" s="153" t="s">
        <v>389</v>
      </c>
      <c r="C740" s="156" t="s">
        <v>409</v>
      </c>
    </row>
    <row r="741" spans="1:3">
      <c r="A741" s="157">
        <v>966</v>
      </c>
      <c r="B741" s="153" t="s">
        <v>234</v>
      </c>
      <c r="C741" s="156" t="s">
        <v>410</v>
      </c>
    </row>
    <row r="742" spans="1:3">
      <c r="A742" s="157">
        <v>967</v>
      </c>
      <c r="B742" s="153" t="s">
        <v>246</v>
      </c>
      <c r="C742" s="156" t="s">
        <v>409</v>
      </c>
    </row>
    <row r="743" spans="1:3">
      <c r="A743" s="157">
        <v>968</v>
      </c>
      <c r="B743" s="153" t="s">
        <v>246</v>
      </c>
      <c r="C743" s="156" t="s">
        <v>409</v>
      </c>
    </row>
    <row r="744" spans="1:3">
      <c r="A744" s="157">
        <v>969</v>
      </c>
      <c r="B744" s="153" t="s">
        <v>389</v>
      </c>
      <c r="C744" s="156" t="s">
        <v>409</v>
      </c>
    </row>
    <row r="745" spans="1:3">
      <c r="A745" s="157">
        <v>970</v>
      </c>
      <c r="B745" s="153" t="s">
        <v>202</v>
      </c>
      <c r="C745" s="156" t="s">
        <v>409</v>
      </c>
    </row>
    <row r="746" spans="1:3">
      <c r="A746" s="157">
        <v>971</v>
      </c>
      <c r="B746" s="153" t="s">
        <v>390</v>
      </c>
      <c r="C746" s="156" t="s">
        <v>409</v>
      </c>
    </row>
    <row r="747" spans="1:3">
      <c r="A747" s="157">
        <v>972</v>
      </c>
      <c r="B747" s="153" t="s">
        <v>391</v>
      </c>
      <c r="C747" s="156" t="s">
        <v>409</v>
      </c>
    </row>
    <row r="748" spans="1:3">
      <c r="A748" s="157">
        <v>973</v>
      </c>
      <c r="B748" s="153" t="s">
        <v>244</v>
      </c>
      <c r="C748" s="156" t="s">
        <v>409</v>
      </c>
    </row>
    <row r="749" spans="1:3">
      <c r="A749" s="157">
        <v>974</v>
      </c>
      <c r="B749" s="153" t="s">
        <v>270</v>
      </c>
      <c r="C749" s="156" t="s">
        <v>409</v>
      </c>
    </row>
    <row r="750" spans="1:3">
      <c r="A750" s="157">
        <v>975</v>
      </c>
      <c r="B750" s="153" t="s">
        <v>392</v>
      </c>
      <c r="C750" s="156" t="s">
        <v>409</v>
      </c>
    </row>
    <row r="751" spans="1:3">
      <c r="A751" s="157">
        <v>976</v>
      </c>
      <c r="B751" s="153" t="s">
        <v>393</v>
      </c>
      <c r="C751" s="156" t="s">
        <v>409</v>
      </c>
    </row>
    <row r="752" spans="1:3">
      <c r="A752" s="157">
        <v>978</v>
      </c>
      <c r="B752" s="153" t="s">
        <v>228</v>
      </c>
      <c r="C752" s="156" t="s">
        <v>410</v>
      </c>
    </row>
    <row r="753" spans="1:3">
      <c r="A753" s="157">
        <v>979</v>
      </c>
      <c r="B753" s="153" t="s">
        <v>267</v>
      </c>
      <c r="C753" s="156" t="s">
        <v>410</v>
      </c>
    </row>
    <row r="754" spans="1:3">
      <c r="A754" s="157">
        <v>980</v>
      </c>
      <c r="B754" s="153" t="s">
        <v>394</v>
      </c>
      <c r="C754" s="156" t="s">
        <v>409</v>
      </c>
    </row>
    <row r="755" spans="1:3">
      <c r="A755" s="157">
        <v>981</v>
      </c>
      <c r="B755" s="153" t="s">
        <v>395</v>
      </c>
      <c r="C755" s="156" t="s">
        <v>410</v>
      </c>
    </row>
    <row r="756" spans="1:3">
      <c r="A756" s="157">
        <v>982</v>
      </c>
      <c r="B756" s="153" t="s">
        <v>396</v>
      </c>
      <c r="C756" s="156" t="s">
        <v>409</v>
      </c>
    </row>
    <row r="757" spans="1:3">
      <c r="A757" s="157">
        <v>983</v>
      </c>
      <c r="B757" s="153" t="s">
        <v>397</v>
      </c>
      <c r="C757" s="156" t="s">
        <v>409</v>
      </c>
    </row>
    <row r="758" spans="1:3">
      <c r="A758" s="157">
        <v>984</v>
      </c>
      <c r="B758" s="153" t="s">
        <v>398</v>
      </c>
      <c r="C758" s="156" t="s">
        <v>409</v>
      </c>
    </row>
    <row r="759" spans="1:3">
      <c r="A759" s="157">
        <v>985</v>
      </c>
      <c r="B759" s="153" t="s">
        <v>399</v>
      </c>
      <c r="C759" s="156" t="s">
        <v>409</v>
      </c>
    </row>
    <row r="760" spans="1:3">
      <c r="A760" s="157">
        <v>989</v>
      </c>
      <c r="B760" s="153" t="s">
        <v>283</v>
      </c>
      <c r="C760" s="156" t="s">
        <v>409</v>
      </c>
    </row>
    <row r="761" spans="1:3">
      <c r="A761" s="157">
        <v>990</v>
      </c>
      <c r="B761" s="153" t="s">
        <v>284</v>
      </c>
      <c r="C761" s="156" t="s">
        <v>410</v>
      </c>
    </row>
    <row r="762" spans="1:3">
      <c r="A762" s="157">
        <v>991</v>
      </c>
      <c r="B762" s="153" t="s">
        <v>234</v>
      </c>
      <c r="C762" s="156" t="s">
        <v>410</v>
      </c>
    </row>
    <row r="763" spans="1:3">
      <c r="A763" s="157">
        <v>996</v>
      </c>
      <c r="B763" s="153" t="s">
        <v>313</v>
      </c>
      <c r="C763" s="156" t="s">
        <v>409</v>
      </c>
    </row>
    <row r="764" spans="1:3">
      <c r="A764" s="157">
        <v>997</v>
      </c>
      <c r="B764" s="153" t="s">
        <v>400</v>
      </c>
      <c r="C764" s="156" t="s">
        <v>409</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zoomScaleNormal="100" workbookViewId="0"/>
  </sheetViews>
  <sheetFormatPr defaultRowHeight="12.75"/>
  <cols>
    <col min="1" max="1" width="32.140625" bestFit="1" customWidth="1"/>
    <col min="2" max="2" width="11.85546875" bestFit="1" customWidth="1"/>
    <col min="3" max="3" width="5.42578125" bestFit="1" customWidth="1"/>
    <col min="4" max="4" width="16.42578125" customWidth="1"/>
    <col min="5" max="6" width="16.140625" bestFit="1" customWidth="1"/>
  </cols>
  <sheetData>
    <row r="1" spans="1:6">
      <c r="A1" s="150" t="s">
        <v>19</v>
      </c>
      <c r="B1" s="150"/>
    </row>
    <row r="2" spans="1:6" ht="36.75" customHeight="1">
      <c r="A2" s="236" t="str">
        <f>Overview!B4&amp; " - Effective from "&amp;Overview!C4&amp;" - "&amp;Overview!E4&amp;" Residual Charging Bands"</f>
        <v>London Power Networks - Effective from 2024/25 - Final Residual Charging Bands</v>
      </c>
      <c r="B2" s="237"/>
      <c r="C2" s="237"/>
      <c r="D2" s="237"/>
      <c r="E2" s="237"/>
      <c r="F2" s="237"/>
    </row>
    <row r="4" spans="1:6" ht="38.25">
      <c r="A4" s="170" t="s">
        <v>645</v>
      </c>
      <c r="B4" s="170" t="s">
        <v>641</v>
      </c>
      <c r="C4" s="170" t="s">
        <v>648</v>
      </c>
      <c r="D4" s="170" t="s">
        <v>652</v>
      </c>
      <c r="E4" s="170" t="s">
        <v>653</v>
      </c>
      <c r="F4" s="184" t="s">
        <v>695</v>
      </c>
    </row>
    <row r="5" spans="1:6" ht="14.25">
      <c r="A5" s="171" t="s">
        <v>143</v>
      </c>
      <c r="B5" s="172" t="s">
        <v>643</v>
      </c>
      <c r="C5" s="172" t="s">
        <v>644</v>
      </c>
      <c r="D5" s="185" t="s">
        <v>644</v>
      </c>
      <c r="E5" s="185" t="s">
        <v>644</v>
      </c>
      <c r="F5" s="189">
        <v>0.66486887810461415</v>
      </c>
    </row>
    <row r="6" spans="1:6" ht="14.25" customHeight="1">
      <c r="A6" s="279" t="s">
        <v>655</v>
      </c>
      <c r="B6" s="172">
        <v>1</v>
      </c>
      <c r="C6" s="172" t="s">
        <v>649</v>
      </c>
      <c r="D6" s="185">
        <v>0</v>
      </c>
      <c r="E6" s="185">
        <v>3571</v>
      </c>
      <c r="F6" s="189">
        <v>0.27810017678186194</v>
      </c>
    </row>
    <row r="7" spans="1:6" ht="14.25">
      <c r="A7" s="280"/>
      <c r="B7" s="172">
        <v>2</v>
      </c>
      <c r="C7" s="172" t="s">
        <v>649</v>
      </c>
      <c r="D7" s="185">
        <v>3571</v>
      </c>
      <c r="E7" s="185">
        <v>12553</v>
      </c>
      <c r="F7" s="189">
        <v>1.4122240848004983</v>
      </c>
    </row>
    <row r="8" spans="1:6" ht="14.25">
      <c r="A8" s="280"/>
      <c r="B8" s="172">
        <v>3</v>
      </c>
      <c r="C8" s="172" t="s">
        <v>649</v>
      </c>
      <c r="D8" s="185">
        <v>12553</v>
      </c>
      <c r="E8" s="185">
        <v>25279</v>
      </c>
      <c r="F8" s="189">
        <v>3.8284031223367676</v>
      </c>
    </row>
    <row r="9" spans="1:6" ht="14.25">
      <c r="A9" s="281"/>
      <c r="B9" s="172">
        <v>4</v>
      </c>
      <c r="C9" s="172" t="s">
        <v>649</v>
      </c>
      <c r="D9" s="185">
        <v>25279</v>
      </c>
      <c r="E9" s="185" t="s">
        <v>651</v>
      </c>
      <c r="F9" s="189">
        <v>12.901243081309005</v>
      </c>
    </row>
    <row r="10" spans="1:6" ht="14.25">
      <c r="A10" s="279" t="s">
        <v>658</v>
      </c>
      <c r="B10" s="172">
        <v>1</v>
      </c>
      <c r="C10" s="172" t="s">
        <v>650</v>
      </c>
      <c r="D10" s="185">
        <v>0</v>
      </c>
      <c r="E10" s="185">
        <v>80</v>
      </c>
      <c r="F10" s="189">
        <v>22.398425982037047</v>
      </c>
    </row>
    <row r="11" spans="1:6" ht="14.25">
      <c r="A11" s="280"/>
      <c r="B11" s="172">
        <v>2</v>
      </c>
      <c r="C11" s="172" t="s">
        <v>650</v>
      </c>
      <c r="D11" s="185">
        <v>80</v>
      </c>
      <c r="E11" s="185">
        <v>150</v>
      </c>
      <c r="F11" s="189">
        <v>33.062435425572048</v>
      </c>
    </row>
    <row r="12" spans="1:6" ht="14.25">
      <c r="A12" s="280"/>
      <c r="B12" s="172">
        <v>3</v>
      </c>
      <c r="C12" s="172" t="s">
        <v>650</v>
      </c>
      <c r="D12" s="185">
        <v>150</v>
      </c>
      <c r="E12" s="185">
        <v>231</v>
      </c>
      <c r="F12" s="189">
        <v>58.537004751117671</v>
      </c>
    </row>
    <row r="13" spans="1:6" ht="14.25">
      <c r="A13" s="281"/>
      <c r="B13" s="172">
        <v>4</v>
      </c>
      <c r="C13" s="172" t="s">
        <v>650</v>
      </c>
      <c r="D13" s="185">
        <v>231</v>
      </c>
      <c r="E13" s="185" t="s">
        <v>651</v>
      </c>
      <c r="F13" s="189">
        <v>155.46525147320469</v>
      </c>
    </row>
    <row r="14" spans="1:6" ht="14.25">
      <c r="A14" s="279" t="s">
        <v>657</v>
      </c>
      <c r="B14" s="172">
        <v>1</v>
      </c>
      <c r="C14" s="172" t="s">
        <v>650</v>
      </c>
      <c r="D14" s="185">
        <v>0</v>
      </c>
      <c r="E14" s="185">
        <v>422</v>
      </c>
      <c r="F14" s="189">
        <v>130.1960927576124</v>
      </c>
    </row>
    <row r="15" spans="1:6" ht="14.25">
      <c r="A15" s="280"/>
      <c r="B15" s="172">
        <v>2</v>
      </c>
      <c r="C15" s="172" t="s">
        <v>650</v>
      </c>
      <c r="D15" s="185">
        <v>422</v>
      </c>
      <c r="E15" s="185">
        <v>1000</v>
      </c>
      <c r="F15" s="189">
        <v>331.38475464804867</v>
      </c>
    </row>
    <row r="16" spans="1:6" ht="14.25">
      <c r="A16" s="280"/>
      <c r="B16" s="172">
        <v>3</v>
      </c>
      <c r="C16" s="172" t="s">
        <v>650</v>
      </c>
      <c r="D16" s="185">
        <v>1000</v>
      </c>
      <c r="E16" s="185">
        <v>1800</v>
      </c>
      <c r="F16" s="189">
        <v>544.10848967013567</v>
      </c>
    </row>
    <row r="17" spans="1:6" ht="14.25">
      <c r="A17" s="281"/>
      <c r="B17" s="172">
        <v>4</v>
      </c>
      <c r="C17" s="172" t="s">
        <v>650</v>
      </c>
      <c r="D17" s="185">
        <v>1800</v>
      </c>
      <c r="E17" s="185" t="s">
        <v>651</v>
      </c>
      <c r="F17" s="189">
        <v>1479.6174186821786</v>
      </c>
    </row>
    <row r="18" spans="1:6" ht="14.25">
      <c r="A18" s="282" t="s">
        <v>656</v>
      </c>
      <c r="B18" s="172">
        <v>1</v>
      </c>
      <c r="C18" s="172" t="s">
        <v>650</v>
      </c>
      <c r="D18" s="185">
        <v>0</v>
      </c>
      <c r="E18" s="185">
        <v>5000</v>
      </c>
      <c r="F18" s="189">
        <v>7802.6346738621996</v>
      </c>
    </row>
    <row r="19" spans="1:6" ht="14.25">
      <c r="A19" s="283"/>
      <c r="B19" s="172">
        <v>2</v>
      </c>
      <c r="C19" s="172" t="s">
        <v>650</v>
      </c>
      <c r="D19" s="185">
        <v>5000</v>
      </c>
      <c r="E19" s="185">
        <v>12000</v>
      </c>
      <c r="F19" s="189">
        <v>39096.766085332427</v>
      </c>
    </row>
    <row r="20" spans="1:6" ht="14.25">
      <c r="A20" s="283"/>
      <c r="B20" s="172">
        <v>3</v>
      </c>
      <c r="C20" s="172" t="s">
        <v>650</v>
      </c>
      <c r="D20" s="185">
        <v>12000</v>
      </c>
      <c r="E20" s="185">
        <v>21500</v>
      </c>
      <c r="F20" s="189">
        <v>84348.064103564335</v>
      </c>
    </row>
    <row r="21" spans="1:6" ht="14.25">
      <c r="A21" s="284"/>
      <c r="B21" s="172">
        <v>4</v>
      </c>
      <c r="C21" s="172" t="s">
        <v>650</v>
      </c>
      <c r="D21" s="185">
        <v>21500</v>
      </c>
      <c r="E21" s="185" t="s">
        <v>651</v>
      </c>
      <c r="F21" s="189">
        <v>227744.06674955809</v>
      </c>
    </row>
    <row r="22" spans="1:6">
      <c r="A22" t="s">
        <v>654</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M34"/>
  <sheetViews>
    <sheetView zoomScale="90" zoomScaleNormal="90" workbookViewId="0">
      <selection activeCell="B1" sqref="B1"/>
    </sheetView>
  </sheetViews>
  <sheetFormatPr defaultRowHeight="12.75"/>
  <cols>
    <col min="1" max="1" width="2.42578125" customWidth="1"/>
    <col min="2" max="2" width="33.7109375" customWidth="1"/>
    <col min="3" max="4" width="14.140625" customWidth="1"/>
    <col min="5" max="9" width="12.140625" customWidth="1"/>
    <col min="10" max="10" width="5.5703125" customWidth="1"/>
    <col min="11" max="11" width="5.28515625" customWidth="1"/>
    <col min="12" max="12" width="35.28515625" customWidth="1"/>
    <col min="13" max="20" width="11.7109375" customWidth="1"/>
    <col min="29" max="36" width="0" hidden="1" customWidth="1"/>
  </cols>
  <sheetData>
    <row r="1" spans="1:143">
      <c r="B1" s="87" t="s">
        <v>19</v>
      </c>
    </row>
    <row r="2" spans="1:143" s="2" customFormat="1" ht="21.75" customHeight="1">
      <c r="B2" s="285" t="str">
        <f>Overview!B4&amp; " - Effective from "&amp;Overview!D4&amp;" - "&amp;Overview!E4</f>
        <v>London Power Networks - Effective from 1 April 2024 - Final</v>
      </c>
      <c r="C2" s="286"/>
      <c r="D2" s="286"/>
      <c r="E2" s="286"/>
      <c r="F2" s="286"/>
      <c r="G2" s="286"/>
      <c r="H2" s="286"/>
      <c r="I2" s="286"/>
      <c r="J2" s="286"/>
      <c r="K2" s="286"/>
      <c r="L2" s="286"/>
      <c r="M2" s="286"/>
      <c r="N2" s="286"/>
      <c r="O2" s="286"/>
      <c r="P2" s="286"/>
      <c r="Q2" s="286"/>
      <c r="R2" s="286"/>
      <c r="S2" s="286"/>
      <c r="T2" s="287"/>
      <c r="U2"/>
      <c r="V2"/>
      <c r="W2"/>
      <c r="X2"/>
      <c r="Y2"/>
      <c r="Z2"/>
      <c r="AA2"/>
      <c r="AB2"/>
      <c r="AC2" s="27" t="s">
        <v>129</v>
      </c>
      <c r="AD2" s="55" t="s">
        <v>158</v>
      </c>
      <c r="AE2" s="55" t="s">
        <v>160</v>
      </c>
      <c r="AF2" s="55" t="s">
        <v>159</v>
      </c>
      <c r="AG2" s="15" t="s">
        <v>25</v>
      </c>
      <c r="AH2" s="15" t="s">
        <v>26</v>
      </c>
      <c r="AI2" s="27" t="s">
        <v>131</v>
      </c>
      <c r="AJ2" s="15" t="s">
        <v>32</v>
      </c>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row>
    <row r="3" spans="1:143" s="104" customFormat="1" ht="9" customHeight="1">
      <c r="A3" s="103"/>
      <c r="B3" s="103"/>
      <c r="C3" s="103"/>
      <c r="D3" s="103"/>
      <c r="E3" s="103"/>
      <c r="F3" s="103"/>
      <c r="G3" s="103"/>
      <c r="H3" s="103"/>
      <c r="I3" s="103"/>
      <c r="J3" s="103"/>
      <c r="K3" s="103"/>
      <c r="L3"/>
      <c r="M3"/>
      <c r="N3"/>
      <c r="O3"/>
      <c r="P3"/>
      <c r="Q3"/>
      <c r="R3"/>
      <c r="S3"/>
      <c r="T3"/>
      <c r="U3"/>
      <c r="V3"/>
      <c r="W3"/>
      <c r="X3"/>
      <c r="Y3"/>
      <c r="Z3"/>
      <c r="AA3"/>
      <c r="AB3"/>
      <c r="AC3" s="17" t="s">
        <v>474</v>
      </c>
      <c r="AD3" s="137" t="s">
        <v>164</v>
      </c>
      <c r="AE3" s="138" t="s">
        <v>166</v>
      </c>
      <c r="AF3" s="139" t="s">
        <v>159</v>
      </c>
      <c r="AG3" s="145" t="s">
        <v>168</v>
      </c>
      <c r="AH3" s="140" t="s">
        <v>171</v>
      </c>
      <c r="AI3" s="140" t="s">
        <v>171</v>
      </c>
      <c r="AJ3" s="141" t="s">
        <v>171</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row>
    <row r="4" spans="1:143" ht="26.25" customHeight="1">
      <c r="B4" s="291" t="s">
        <v>162</v>
      </c>
      <c r="C4" s="292"/>
      <c r="D4" s="292"/>
      <c r="E4" s="292"/>
      <c r="F4" s="292"/>
      <c r="G4" s="292"/>
      <c r="H4" s="292"/>
      <c r="I4" s="293"/>
      <c r="L4" s="291" t="s">
        <v>163</v>
      </c>
      <c r="M4" s="292"/>
      <c r="N4" s="292"/>
      <c r="O4" s="292"/>
      <c r="P4" s="292"/>
      <c r="Q4" s="292"/>
      <c r="R4" s="292"/>
      <c r="S4" s="292"/>
      <c r="T4" s="293"/>
      <c r="AC4" s="17" t="s">
        <v>475</v>
      </c>
      <c r="AD4" s="137" t="s">
        <v>164</v>
      </c>
      <c r="AE4" s="138" t="s">
        <v>166</v>
      </c>
      <c r="AF4" s="139" t="s">
        <v>159</v>
      </c>
      <c r="AG4" s="140" t="s">
        <v>171</v>
      </c>
      <c r="AH4" s="140" t="s">
        <v>171</v>
      </c>
      <c r="AI4" s="140" t="s">
        <v>171</v>
      </c>
      <c r="AJ4" s="141" t="s">
        <v>171</v>
      </c>
    </row>
    <row r="5" spans="1:143" ht="18" customHeight="1">
      <c r="B5" s="295" t="s">
        <v>102</v>
      </c>
      <c r="C5" s="295"/>
      <c r="D5" s="295"/>
      <c r="E5" s="295"/>
      <c r="F5" s="295"/>
      <c r="G5" s="295"/>
      <c r="H5" s="295"/>
      <c r="I5" s="295"/>
      <c r="L5" s="295" t="s">
        <v>104</v>
      </c>
      <c r="M5" s="295"/>
      <c r="N5" s="295"/>
      <c r="O5" s="295"/>
      <c r="P5" s="295"/>
      <c r="Q5" s="295"/>
      <c r="R5" s="295"/>
      <c r="S5" s="295"/>
      <c r="T5" s="295"/>
      <c r="AC5" s="17" t="s">
        <v>476</v>
      </c>
      <c r="AD5" s="137" t="s">
        <v>164</v>
      </c>
      <c r="AE5" s="138" t="s">
        <v>166</v>
      </c>
      <c r="AF5" s="139" t="s">
        <v>159</v>
      </c>
      <c r="AG5" s="145" t="s">
        <v>168</v>
      </c>
      <c r="AH5" s="140" t="s">
        <v>171</v>
      </c>
      <c r="AI5" s="140" t="s">
        <v>171</v>
      </c>
      <c r="AJ5" s="141" t="s">
        <v>171</v>
      </c>
    </row>
    <row r="6" spans="1:143" s="105" customFormat="1" ht="27.75" customHeight="1">
      <c r="B6" s="294" t="s">
        <v>108</v>
      </c>
      <c r="C6" s="294"/>
      <c r="D6" s="294"/>
      <c r="E6" s="294"/>
      <c r="F6" s="294"/>
      <c r="G6" s="294"/>
      <c r="H6" s="294"/>
      <c r="I6" s="294"/>
      <c r="L6" s="294" t="s">
        <v>109</v>
      </c>
      <c r="M6" s="294"/>
      <c r="N6" s="294"/>
      <c r="O6" s="294"/>
      <c r="P6" s="294"/>
      <c r="Q6" s="294"/>
      <c r="R6" s="294"/>
      <c r="S6" s="294"/>
      <c r="T6" s="294"/>
      <c r="AC6" s="17" t="s">
        <v>477</v>
      </c>
      <c r="AD6" s="137" t="s">
        <v>164</v>
      </c>
      <c r="AE6" s="138" t="s">
        <v>166</v>
      </c>
      <c r="AF6" s="139" t="s">
        <v>159</v>
      </c>
      <c r="AG6" s="145" t="s">
        <v>168</v>
      </c>
      <c r="AH6" s="140" t="s">
        <v>171</v>
      </c>
      <c r="AI6" s="140" t="s">
        <v>171</v>
      </c>
      <c r="AJ6" s="141" t="s">
        <v>171</v>
      </c>
    </row>
    <row r="7" spans="1:143" ht="18" customHeight="1">
      <c r="B7" s="295" t="s">
        <v>103</v>
      </c>
      <c r="C7" s="295"/>
      <c r="D7" s="295"/>
      <c r="E7" s="295"/>
      <c r="F7" s="295"/>
      <c r="G7" s="295"/>
      <c r="H7" s="295"/>
      <c r="I7" s="295"/>
      <c r="L7" s="295" t="s">
        <v>105</v>
      </c>
      <c r="M7" s="295"/>
      <c r="N7" s="295"/>
      <c r="O7" s="295"/>
      <c r="P7" s="295"/>
      <c r="Q7" s="295"/>
      <c r="R7" s="295"/>
      <c r="S7" s="295"/>
      <c r="T7" s="295"/>
      <c r="AC7" s="17" t="s">
        <v>478</v>
      </c>
      <c r="AD7" s="137" t="s">
        <v>164</v>
      </c>
      <c r="AE7" s="138" t="s">
        <v>166</v>
      </c>
      <c r="AF7" s="139" t="s">
        <v>159</v>
      </c>
      <c r="AG7" s="145" t="s">
        <v>168</v>
      </c>
      <c r="AH7" s="140" t="s">
        <v>171</v>
      </c>
      <c r="AI7" s="140" t="s">
        <v>171</v>
      </c>
      <c r="AJ7" s="141" t="s">
        <v>171</v>
      </c>
    </row>
    <row r="8" spans="1:143" ht="8.25" customHeight="1">
      <c r="AC8" s="17" t="s">
        <v>479</v>
      </c>
      <c r="AD8" s="137" t="s">
        <v>164</v>
      </c>
      <c r="AE8" s="138" t="s">
        <v>166</v>
      </c>
      <c r="AF8" s="139" t="s">
        <v>159</v>
      </c>
      <c r="AG8" s="145" t="s">
        <v>168</v>
      </c>
      <c r="AH8" s="140" t="s">
        <v>171</v>
      </c>
      <c r="AI8" s="140" t="s">
        <v>171</v>
      </c>
      <c r="AJ8" s="141" t="s">
        <v>171</v>
      </c>
    </row>
    <row r="9" spans="1:143" ht="72" customHeight="1">
      <c r="B9" s="106" t="s">
        <v>106</v>
      </c>
      <c r="C9" s="107" t="str">
        <f>IFERROR(VLOOKUP($B$10,$AC$2:$AJ$34,2,FALSE),AD2)</f>
        <v>Red/black unit charge
p/kWh</v>
      </c>
      <c r="D9" s="107" t="str">
        <f>IFERROR(VLOOKUP($B$10,$AC$2:$AJ$34,3,FALSE),AE2)</f>
        <v>Amber/yellow unit charge
p/kWh</v>
      </c>
      <c r="E9" s="107" t="str">
        <f>IFERROR(VLOOKUP($B$10,$AC$2:$AJ$34,4,FALSE),AF2)</f>
        <v>Green unit charge
p/kWh</v>
      </c>
      <c r="F9" s="107" t="str">
        <f>IFERROR(VLOOKUP($B$10,$AC$2:$AJ$34,5,FALSE),AG2)</f>
        <v>Fixed charge p/MPAN/day</v>
      </c>
      <c r="G9" s="107" t="str">
        <f>IFERROR(VLOOKUP($B$10,$AC$2:$AJ$34,6,FALSE),AH2)</f>
        <v>Capacity charge p/kVA/day</v>
      </c>
      <c r="H9" s="107" t="str">
        <f>IFERROR(VLOOKUP($B$10,$AC$2:$AJ$34,7,FALSE),AI2)</f>
        <v>Exceeded capacity charge
p/kVA/day</v>
      </c>
      <c r="I9" s="107" t="str">
        <f>IFERROR(VLOOKUP($B$10,$AC$2:$AJ$34,8,FALSE),AJ2)</f>
        <v>Reactive power charge
p/kVArh</v>
      </c>
      <c r="L9" s="106" t="s">
        <v>107</v>
      </c>
      <c r="M9" s="124" t="str">
        <f>'Annex 2 EHV charges'!I10</f>
        <v>Import
Super Red
unit charge
(p/kWh)</v>
      </c>
      <c r="N9" s="124" t="str">
        <f>'Annex 2 EHV charges'!J10</f>
        <v>Import
fixed charge
(p/day)</v>
      </c>
      <c r="O9" s="124" t="str">
        <f>'Annex 2 EHV charges'!K10</f>
        <v>Import
capacity charge
(p/kVA/day)</v>
      </c>
      <c r="P9" s="124" t="str">
        <f>'Annex 2 EHV charges'!L10</f>
        <v>Import
exceeded capacity charge
(p/kVA/day)</v>
      </c>
      <c r="Q9" s="125" t="str">
        <f>'Annex 2 EHV charges'!M10</f>
        <v>Export
Super Red
unit charge
(p/kWh)</v>
      </c>
      <c r="R9" s="125" t="str">
        <f>'Annex 2 EHV charges'!N10</f>
        <v>Export
fixed charge
(p/day)</v>
      </c>
      <c r="S9" s="125" t="str">
        <f>'Annex 2 EHV charges'!O10</f>
        <v>Export
capacity charge
(p/kVA/day)</v>
      </c>
      <c r="T9" s="125" t="str">
        <f>'Annex 2 EHV charges'!P10</f>
        <v>Export
exceeded capacity charge
(p/kVA/day)</v>
      </c>
      <c r="AC9" s="17" t="s">
        <v>480</v>
      </c>
      <c r="AD9" s="137" t="s">
        <v>164</v>
      </c>
      <c r="AE9" s="138" t="s">
        <v>166</v>
      </c>
      <c r="AF9" s="139" t="s">
        <v>159</v>
      </c>
      <c r="AG9" s="145" t="s">
        <v>168</v>
      </c>
      <c r="AH9" s="140" t="s">
        <v>171</v>
      </c>
      <c r="AI9" s="140" t="s">
        <v>171</v>
      </c>
      <c r="AJ9" s="141" t="s">
        <v>171</v>
      </c>
    </row>
    <row r="10" spans="1:143" ht="30" customHeight="1">
      <c r="B10" s="97"/>
      <c r="C10" s="121" t="str">
        <f>IFERROR(VLOOKUP($B$10,'Annex 1 LV, HV and UMS charges'!$A:$K,4,FALSE),"")</f>
        <v/>
      </c>
      <c r="D10" s="122" t="str">
        <f>IFERROR(VLOOKUP($B$10,'Annex 1 LV, HV and UMS charges'!$A:$K,5,FALSE),"")</f>
        <v/>
      </c>
      <c r="E10" s="122" t="str">
        <f>IFERROR(VLOOKUP($B$10,'Annex 1 LV, HV and UMS charges'!$A:$K,6,FALSE),"")</f>
        <v/>
      </c>
      <c r="F10" s="99" t="str">
        <f>IFERROR(VLOOKUP($B$10,'Annex 1 LV, HV and UMS charges'!$A:$K,7,FALSE),"")</f>
        <v/>
      </c>
      <c r="G10" s="99" t="str">
        <f>IFERROR(VLOOKUP($B$10,'Annex 1 LV, HV and UMS charges'!$A:$K,8,FALSE),"")</f>
        <v/>
      </c>
      <c r="H10" s="99" t="str">
        <f>IFERROR(VLOOKUP($B$10,'Annex 1 LV, HV and UMS charges'!$A:$K,9,FALSE),"")</f>
        <v/>
      </c>
      <c r="I10" s="99" t="str">
        <f>IFERROR(VLOOKUP($B$10,'Annex 1 LV, HV and UMS charges'!$A:$K,10,FALSE),"")</f>
        <v/>
      </c>
      <c r="L10" s="97"/>
      <c r="M10" s="99" t="str">
        <f>IFERROR(VLOOKUP($L$10,'Annex 2 EHV charges'!$G:$P,3,FALSE),"")</f>
        <v/>
      </c>
      <c r="N10" s="99" t="str">
        <f>IFERROR(VLOOKUP($L$10,'Annex 2 EHV charges'!$G:$P,4,FALSE),"")</f>
        <v/>
      </c>
      <c r="O10" s="99" t="str">
        <f>IFERROR(VLOOKUP($L$10,'Annex 2 EHV charges'!$G:$P,5,FALSE),"")</f>
        <v/>
      </c>
      <c r="P10" s="99" t="str">
        <f>IFERROR(VLOOKUP($L$10,'Annex 2 EHV charges'!$G:$P,6,FALSE),"")</f>
        <v/>
      </c>
      <c r="Q10" s="109" t="str">
        <f>IFERROR(VLOOKUP($L$10,'Annex 2 EHV charges'!$G:$P,7,FALSE),"")</f>
        <v/>
      </c>
      <c r="R10" s="109" t="str">
        <f>IFERROR(VLOOKUP($L$10,'Annex 2 EHV charges'!$G:$P,8,FALSE),"")</f>
        <v/>
      </c>
      <c r="S10" s="109" t="str">
        <f>IFERROR(VLOOKUP($L$10,'Annex 2 EHV charges'!$G:$P,9,FALSE),"")</f>
        <v/>
      </c>
      <c r="T10" s="109" t="str">
        <f>IFERROR(VLOOKUP($L$10,'Annex 2 EHV charges'!$G:$P,10,FALSE),"")</f>
        <v/>
      </c>
      <c r="AC10" s="17" t="s">
        <v>144</v>
      </c>
      <c r="AD10" s="137" t="s">
        <v>164</v>
      </c>
      <c r="AE10" s="138" t="s">
        <v>166</v>
      </c>
      <c r="AF10" s="139" t="s">
        <v>159</v>
      </c>
      <c r="AG10" s="140" t="s">
        <v>171</v>
      </c>
      <c r="AH10" s="140" t="s">
        <v>171</v>
      </c>
      <c r="AI10" s="140" t="s">
        <v>171</v>
      </c>
      <c r="AJ10" s="141" t="s">
        <v>171</v>
      </c>
    </row>
    <row r="11" spans="1:143" ht="7.5" customHeight="1">
      <c r="AC11" s="17" t="s">
        <v>481</v>
      </c>
      <c r="AD11" s="137" t="s">
        <v>164</v>
      </c>
      <c r="AE11" s="138" t="s">
        <v>166</v>
      </c>
      <c r="AF11" s="139" t="s">
        <v>159</v>
      </c>
      <c r="AG11" s="145" t="s">
        <v>168</v>
      </c>
      <c r="AH11" s="145" t="s">
        <v>169</v>
      </c>
      <c r="AI11" s="146" t="s">
        <v>170</v>
      </c>
      <c r="AJ11" s="142" t="s">
        <v>32</v>
      </c>
    </row>
    <row r="12" spans="1:143" ht="88.5" customHeight="1">
      <c r="B12" s="110" t="s">
        <v>72</v>
      </c>
      <c r="C12" s="107" t="str">
        <f>C9</f>
        <v>Red/black unit charge
p/kWh</v>
      </c>
      <c r="D12" s="107" t="str">
        <f>D9</f>
        <v>Amber/yellow unit charge
p/kWh</v>
      </c>
      <c r="E12" s="107" t="str">
        <f>E9</f>
        <v>Green unit charge
p/kWh</v>
      </c>
      <c r="F12" s="107" t="s">
        <v>73</v>
      </c>
      <c r="G12" s="107" t="s">
        <v>70</v>
      </c>
      <c r="H12" s="107" t="s">
        <v>134</v>
      </c>
      <c r="I12" s="107" t="s">
        <v>71</v>
      </c>
      <c r="L12" s="110" t="s">
        <v>72</v>
      </c>
      <c r="M12" s="107" t="s">
        <v>92</v>
      </c>
      <c r="N12" s="107" t="s">
        <v>73</v>
      </c>
      <c r="O12" s="107" t="s">
        <v>88</v>
      </c>
      <c r="P12" s="107" t="s">
        <v>134</v>
      </c>
      <c r="Q12" s="108" t="s">
        <v>90</v>
      </c>
      <c r="R12" s="108" t="s">
        <v>73</v>
      </c>
      <c r="S12" s="108" t="s">
        <v>89</v>
      </c>
      <c r="T12" s="108" t="s">
        <v>134</v>
      </c>
      <c r="AC12" s="17" t="s">
        <v>482</v>
      </c>
      <c r="AD12" s="137" t="s">
        <v>164</v>
      </c>
      <c r="AE12" s="138" t="s">
        <v>166</v>
      </c>
      <c r="AF12" s="139" t="s">
        <v>159</v>
      </c>
      <c r="AG12" s="145" t="s">
        <v>168</v>
      </c>
      <c r="AH12" s="145" t="s">
        <v>169</v>
      </c>
      <c r="AI12" s="146" t="s">
        <v>170</v>
      </c>
      <c r="AJ12" s="142" t="s">
        <v>32</v>
      </c>
    </row>
    <row r="13" spans="1:143" ht="30" customHeight="1">
      <c r="B13" s="111" t="s">
        <v>74</v>
      </c>
      <c r="C13" s="116"/>
      <c r="D13" s="116"/>
      <c r="E13" s="116"/>
      <c r="F13" s="116"/>
      <c r="G13" s="116"/>
      <c r="H13" s="116"/>
      <c r="I13" s="116"/>
      <c r="L13" s="111" t="s">
        <v>74</v>
      </c>
      <c r="M13" s="100"/>
      <c r="N13" s="100"/>
      <c r="O13" s="100"/>
      <c r="P13" s="100"/>
      <c r="Q13" s="101"/>
      <c r="R13" s="101">
        <f>N13</f>
        <v>0</v>
      </c>
      <c r="S13" s="101"/>
      <c r="T13" s="101"/>
      <c r="AC13" s="17" t="s">
        <v>483</v>
      </c>
      <c r="AD13" s="137" t="s">
        <v>164</v>
      </c>
      <c r="AE13" s="138" t="s">
        <v>166</v>
      </c>
      <c r="AF13" s="139" t="s">
        <v>159</v>
      </c>
      <c r="AG13" s="145" t="s">
        <v>168</v>
      </c>
      <c r="AH13" s="145" t="s">
        <v>169</v>
      </c>
      <c r="AI13" s="146" t="s">
        <v>170</v>
      </c>
      <c r="AJ13" s="142" t="s">
        <v>32</v>
      </c>
    </row>
    <row r="14" spans="1:143" ht="30" customHeight="1">
      <c r="B14" s="112" t="s">
        <v>76</v>
      </c>
      <c r="C14" s="98">
        <f t="shared" ref="C14:I14" si="0">C13</f>
        <v>0</v>
      </c>
      <c r="D14" s="98">
        <f t="shared" si="0"/>
        <v>0</v>
      </c>
      <c r="E14" s="98">
        <f t="shared" si="0"/>
        <v>0</v>
      </c>
      <c r="F14" s="98">
        <f t="shared" si="0"/>
        <v>0</v>
      </c>
      <c r="G14" s="98">
        <f t="shared" si="0"/>
        <v>0</v>
      </c>
      <c r="H14" s="98">
        <f t="shared" si="0"/>
        <v>0</v>
      </c>
      <c r="I14" s="98">
        <f t="shared" si="0"/>
        <v>0</v>
      </c>
      <c r="L14" s="112" t="s">
        <v>76</v>
      </c>
      <c r="M14" s="98">
        <f>M13</f>
        <v>0</v>
      </c>
      <c r="N14" s="98">
        <f t="shared" ref="N14:T14" si="1">N13</f>
        <v>0</v>
      </c>
      <c r="O14" s="98">
        <f t="shared" si="1"/>
        <v>0</v>
      </c>
      <c r="P14" s="98">
        <f t="shared" si="1"/>
        <v>0</v>
      </c>
      <c r="Q14" s="102">
        <f t="shared" si="1"/>
        <v>0</v>
      </c>
      <c r="R14" s="102">
        <f t="shared" si="1"/>
        <v>0</v>
      </c>
      <c r="S14" s="102">
        <f t="shared" si="1"/>
        <v>0</v>
      </c>
      <c r="T14" s="102">
        <f t="shared" si="1"/>
        <v>0</v>
      </c>
      <c r="AC14" s="17" t="s">
        <v>484</v>
      </c>
      <c r="AD14" s="137" t="s">
        <v>164</v>
      </c>
      <c r="AE14" s="138" t="s">
        <v>166</v>
      </c>
      <c r="AF14" s="139" t="s">
        <v>159</v>
      </c>
      <c r="AG14" s="145" t="s">
        <v>168</v>
      </c>
      <c r="AH14" s="145" t="s">
        <v>169</v>
      </c>
      <c r="AI14" s="146" t="s">
        <v>170</v>
      </c>
      <c r="AJ14" s="142" t="s">
        <v>32</v>
      </c>
    </row>
    <row r="15" spans="1:143" ht="7.5" customHeight="1">
      <c r="AC15" s="17" t="s">
        <v>485</v>
      </c>
      <c r="AD15" s="137" t="s">
        <v>164</v>
      </c>
      <c r="AE15" s="138" t="s">
        <v>166</v>
      </c>
      <c r="AF15" s="139" t="s">
        <v>159</v>
      </c>
      <c r="AG15" s="145" t="s">
        <v>168</v>
      </c>
      <c r="AH15" s="145" t="s">
        <v>169</v>
      </c>
      <c r="AI15" s="146" t="s">
        <v>170</v>
      </c>
      <c r="AJ15" s="142" t="s">
        <v>32</v>
      </c>
    </row>
    <row r="16" spans="1:143" ht="63.75" customHeight="1">
      <c r="B16" s="110" t="s">
        <v>75</v>
      </c>
      <c r="C16" s="107" t="s">
        <v>85</v>
      </c>
      <c r="D16" s="107" t="s">
        <v>86</v>
      </c>
      <c r="E16" s="107" t="s">
        <v>87</v>
      </c>
      <c r="F16" s="107" t="s">
        <v>81</v>
      </c>
      <c r="G16" s="107" t="s">
        <v>80</v>
      </c>
      <c r="H16" s="107" t="s">
        <v>135</v>
      </c>
      <c r="I16" s="107" t="s">
        <v>79</v>
      </c>
      <c r="L16" s="110" t="s">
        <v>75</v>
      </c>
      <c r="M16" s="107" t="s">
        <v>93</v>
      </c>
      <c r="N16" s="107" t="s">
        <v>91</v>
      </c>
      <c r="O16" s="107" t="s">
        <v>96</v>
      </c>
      <c r="P16" s="107" t="s">
        <v>136</v>
      </c>
      <c r="Q16" s="108" t="s">
        <v>94</v>
      </c>
      <c r="R16" s="108" t="s">
        <v>95</v>
      </c>
      <c r="S16" s="108" t="s">
        <v>97</v>
      </c>
      <c r="T16" s="108" t="s">
        <v>137</v>
      </c>
      <c r="AC16" s="17" t="s">
        <v>486</v>
      </c>
      <c r="AD16" s="137" t="s">
        <v>164</v>
      </c>
      <c r="AE16" s="138" t="s">
        <v>166</v>
      </c>
      <c r="AF16" s="139" t="s">
        <v>159</v>
      </c>
      <c r="AG16" s="145" t="s">
        <v>168</v>
      </c>
      <c r="AH16" s="145" t="s">
        <v>169</v>
      </c>
      <c r="AI16" s="146" t="s">
        <v>170</v>
      </c>
      <c r="AJ16" s="142" t="s">
        <v>32</v>
      </c>
    </row>
    <row r="17" spans="2:36" ht="30" customHeight="1">
      <c r="B17" s="111" t="s">
        <v>77</v>
      </c>
      <c r="C17" s="117" t="str">
        <f>IFERROR(C10*C13/100,"")</f>
        <v/>
      </c>
      <c r="D17" s="117" t="str">
        <f t="shared" ref="D17:I17" si="2">IFERROR(D10*D13/100,"")</f>
        <v/>
      </c>
      <c r="E17" s="117" t="str">
        <f t="shared" si="2"/>
        <v/>
      </c>
      <c r="F17" s="117" t="str">
        <f t="shared" si="2"/>
        <v/>
      </c>
      <c r="G17" s="117" t="str">
        <f>IFERROR(G10*G13*F13/100,"")</f>
        <v/>
      </c>
      <c r="H17" s="117" t="str">
        <f>IFERROR(H10*H13*F13/100,"")</f>
        <v/>
      </c>
      <c r="I17" s="117" t="str">
        <f t="shared" si="2"/>
        <v/>
      </c>
      <c r="L17" s="113" t="s">
        <v>77</v>
      </c>
      <c r="M17" s="117" t="str">
        <f>IFERROR(M10*M13/100,"")</f>
        <v/>
      </c>
      <c r="N17" s="117" t="str">
        <f>IFERROR(N10*N13/100,"")</f>
        <v/>
      </c>
      <c r="O17" s="117" t="str">
        <f>IFERROR(O10*O13*N13/100,"")</f>
        <v/>
      </c>
      <c r="P17" s="117" t="str">
        <f>IFERROR(P10*P13*N13/100,"")</f>
        <v/>
      </c>
      <c r="Q17" s="118" t="str">
        <f>IFERROR(Q10*Q13/100,"")</f>
        <v/>
      </c>
      <c r="R17" s="118" t="str">
        <f>IFERROR(R10*R13/100,"")</f>
        <v/>
      </c>
      <c r="S17" s="118" t="str">
        <f>IFERROR(S10*S13*R13/100,"")</f>
        <v/>
      </c>
      <c r="T17" s="118" t="str">
        <f>IFERROR(T10*T13*R13/100,"")</f>
        <v/>
      </c>
      <c r="AC17" s="17" t="s">
        <v>487</v>
      </c>
      <c r="AD17" s="137" t="s">
        <v>164</v>
      </c>
      <c r="AE17" s="138" t="s">
        <v>166</v>
      </c>
      <c r="AF17" s="139" t="s">
        <v>159</v>
      </c>
      <c r="AG17" s="145" t="s">
        <v>168</v>
      </c>
      <c r="AH17" s="145" t="s">
        <v>169</v>
      </c>
      <c r="AI17" s="146" t="s">
        <v>170</v>
      </c>
      <c r="AJ17" s="142" t="s">
        <v>32</v>
      </c>
    </row>
    <row r="18" spans="2:36" ht="30" customHeight="1">
      <c r="B18" s="112" t="s">
        <v>78</v>
      </c>
      <c r="C18" s="119" t="str">
        <f>IFERROR(C10*C14/100,"")</f>
        <v/>
      </c>
      <c r="D18" s="119" t="str">
        <f t="shared" ref="D18:I18" si="3">IFERROR(D10*D14/100,"")</f>
        <v/>
      </c>
      <c r="E18" s="119" t="str">
        <f t="shared" si="3"/>
        <v/>
      </c>
      <c r="F18" s="119" t="str">
        <f t="shared" si="3"/>
        <v/>
      </c>
      <c r="G18" s="119" t="str">
        <f>IFERROR(G10*G14*F14/100,"")</f>
        <v/>
      </c>
      <c r="H18" s="119" t="str">
        <f>IFERROR(H10*H14*F14/100,"")</f>
        <v/>
      </c>
      <c r="I18" s="119" t="str">
        <f t="shared" si="3"/>
        <v/>
      </c>
      <c r="L18" s="114" t="s">
        <v>78</v>
      </c>
      <c r="M18" s="119" t="str">
        <f>IFERROR(M10*M14/100,"")</f>
        <v/>
      </c>
      <c r="N18" s="119" t="str">
        <f>IFERROR(N10*N14/100,"")</f>
        <v/>
      </c>
      <c r="O18" s="119" t="str">
        <f>IFERROR(O10*O14*N14/100,"")</f>
        <v/>
      </c>
      <c r="P18" s="119" t="str">
        <f>IFERROR(P10*P14*N14/100,"")</f>
        <v/>
      </c>
      <c r="Q18" s="120" t="str">
        <f>IFERROR(Q10*Q14/100,"")</f>
        <v/>
      </c>
      <c r="R18" s="120" t="str">
        <f>IFERROR(R10*R14/100,"")</f>
        <v/>
      </c>
      <c r="S18" s="120" t="str">
        <f>IFERROR(S10*S14*R14/100,"")</f>
        <v/>
      </c>
      <c r="T18" s="120" t="str">
        <f>IFERROR(T10*T14*R14/100,"")</f>
        <v/>
      </c>
      <c r="AC18" s="17" t="s">
        <v>488</v>
      </c>
      <c r="AD18" s="137" t="s">
        <v>164</v>
      </c>
      <c r="AE18" s="138" t="s">
        <v>166</v>
      </c>
      <c r="AF18" s="139" t="s">
        <v>159</v>
      </c>
      <c r="AG18" s="145" t="s">
        <v>168</v>
      </c>
      <c r="AH18" s="145" t="s">
        <v>169</v>
      </c>
      <c r="AI18" s="146" t="s">
        <v>170</v>
      </c>
      <c r="AJ18" s="142" t="s">
        <v>32</v>
      </c>
    </row>
    <row r="19" spans="2:36" ht="7.5" customHeight="1">
      <c r="AC19" s="17" t="s">
        <v>489</v>
      </c>
      <c r="AD19" s="137" t="s">
        <v>164</v>
      </c>
      <c r="AE19" s="138" t="s">
        <v>166</v>
      </c>
      <c r="AF19" s="139" t="s">
        <v>159</v>
      </c>
      <c r="AG19" s="145" t="s">
        <v>168</v>
      </c>
      <c r="AH19" s="145" t="s">
        <v>169</v>
      </c>
      <c r="AI19" s="146" t="s">
        <v>170</v>
      </c>
      <c r="AJ19" s="142" t="s">
        <v>32</v>
      </c>
    </row>
    <row r="20" spans="2:36" ht="39.75" customHeight="1">
      <c r="C20" s="115" t="s">
        <v>82</v>
      </c>
      <c r="M20" s="107" t="s">
        <v>98</v>
      </c>
      <c r="N20" s="108" t="s">
        <v>99</v>
      </c>
      <c r="AC20" s="17" t="s">
        <v>490</v>
      </c>
      <c r="AD20" s="137" t="s">
        <v>164</v>
      </c>
      <c r="AE20" s="138" t="s">
        <v>166</v>
      </c>
      <c r="AF20" s="139" t="s">
        <v>159</v>
      </c>
      <c r="AG20" s="145" t="s">
        <v>168</v>
      </c>
      <c r="AH20" s="145" t="s">
        <v>169</v>
      </c>
      <c r="AI20" s="146" t="s">
        <v>170</v>
      </c>
      <c r="AJ20" s="142" t="s">
        <v>32</v>
      </c>
    </row>
    <row r="21" spans="2:36" ht="30" customHeight="1">
      <c r="B21" s="111" t="s">
        <v>77</v>
      </c>
      <c r="C21" s="117">
        <f>SUM(C17:I17)</f>
        <v>0</v>
      </c>
      <c r="L21" s="111" t="s">
        <v>77</v>
      </c>
      <c r="M21" s="117">
        <f>SUM(M17:P17)</f>
        <v>0</v>
      </c>
      <c r="N21" s="118">
        <f>SUM(Q17:T17)</f>
        <v>0</v>
      </c>
      <c r="AC21" s="17" t="s">
        <v>491</v>
      </c>
      <c r="AD21" s="137" t="s">
        <v>164</v>
      </c>
      <c r="AE21" s="138" t="s">
        <v>166</v>
      </c>
      <c r="AF21" s="139" t="s">
        <v>159</v>
      </c>
      <c r="AG21" s="145" t="s">
        <v>168</v>
      </c>
      <c r="AH21" s="145" t="s">
        <v>169</v>
      </c>
      <c r="AI21" s="146" t="s">
        <v>170</v>
      </c>
      <c r="AJ21" s="142" t="s">
        <v>32</v>
      </c>
    </row>
    <row r="22" spans="2:36" ht="30" customHeight="1">
      <c r="B22" s="112" t="s">
        <v>78</v>
      </c>
      <c r="C22" s="119">
        <f>SUM(C18:I18)</f>
        <v>0</v>
      </c>
      <c r="L22" s="112" t="s">
        <v>78</v>
      </c>
      <c r="M22" s="119">
        <f>SUM(M18:P18)</f>
        <v>0</v>
      </c>
      <c r="N22" s="120">
        <f>SUM(Q18:T18)</f>
        <v>0</v>
      </c>
      <c r="AC22" s="17" t="s">
        <v>492</v>
      </c>
      <c r="AD22" s="137" t="s">
        <v>164</v>
      </c>
      <c r="AE22" s="138" t="s">
        <v>166</v>
      </c>
      <c r="AF22" s="139" t="s">
        <v>159</v>
      </c>
      <c r="AG22" s="145" t="s">
        <v>168</v>
      </c>
      <c r="AH22" s="145" t="s">
        <v>169</v>
      </c>
      <c r="AI22" s="146" t="s">
        <v>170</v>
      </c>
      <c r="AJ22" s="142" t="s">
        <v>32</v>
      </c>
    </row>
    <row r="23" spans="2:36" ht="45">
      <c r="AC23" s="17" t="s">
        <v>493</v>
      </c>
      <c r="AD23" s="137" t="s">
        <v>164</v>
      </c>
      <c r="AE23" s="138" t="s">
        <v>166</v>
      </c>
      <c r="AF23" s="139" t="s">
        <v>159</v>
      </c>
      <c r="AG23" s="145" t="s">
        <v>168</v>
      </c>
      <c r="AH23" s="145" t="s">
        <v>169</v>
      </c>
      <c r="AI23" s="146" t="s">
        <v>170</v>
      </c>
      <c r="AJ23" s="142" t="s">
        <v>32</v>
      </c>
    </row>
    <row r="24" spans="2:36" ht="30.75" customHeight="1">
      <c r="B24" s="288" t="s">
        <v>100</v>
      </c>
      <c r="C24" s="289"/>
      <c r="D24" s="290"/>
      <c r="L24" s="288" t="s">
        <v>101</v>
      </c>
      <c r="M24" s="289"/>
      <c r="N24" s="290"/>
      <c r="AC24" s="17" t="s">
        <v>494</v>
      </c>
      <c r="AD24" s="137" t="s">
        <v>164</v>
      </c>
      <c r="AE24" s="138" t="s">
        <v>166</v>
      </c>
      <c r="AF24" s="139" t="s">
        <v>159</v>
      </c>
      <c r="AG24" s="145" t="s">
        <v>168</v>
      </c>
      <c r="AH24" s="145" t="s">
        <v>169</v>
      </c>
      <c r="AI24" s="146" t="s">
        <v>170</v>
      </c>
      <c r="AJ24" s="142" t="s">
        <v>32</v>
      </c>
    </row>
    <row r="25" spans="2:36" ht="45">
      <c r="AC25" s="17" t="s">
        <v>495</v>
      </c>
      <c r="AD25" s="137" t="s">
        <v>164</v>
      </c>
      <c r="AE25" s="138" t="s">
        <v>166</v>
      </c>
      <c r="AF25" s="139" t="s">
        <v>159</v>
      </c>
      <c r="AG25" s="145" t="s">
        <v>168</v>
      </c>
      <c r="AH25" s="145" t="s">
        <v>169</v>
      </c>
      <c r="AI25" s="146" t="s">
        <v>170</v>
      </c>
      <c r="AJ25" s="142" t="s">
        <v>32</v>
      </c>
    </row>
    <row r="26" spans="2:36" ht="45">
      <c r="AC26" s="17" t="s">
        <v>145</v>
      </c>
      <c r="AD26" s="143" t="s">
        <v>165</v>
      </c>
      <c r="AE26" s="144" t="s">
        <v>167</v>
      </c>
      <c r="AF26" s="139" t="s">
        <v>159</v>
      </c>
      <c r="AG26" s="140" t="s">
        <v>171</v>
      </c>
      <c r="AH26" s="140" t="s">
        <v>171</v>
      </c>
      <c r="AI26" s="140" t="s">
        <v>171</v>
      </c>
      <c r="AJ26" s="140" t="s">
        <v>171</v>
      </c>
    </row>
    <row r="27" spans="2:36" ht="63.75">
      <c r="AC27" s="17" t="s">
        <v>146</v>
      </c>
      <c r="AD27" s="137" t="s">
        <v>164</v>
      </c>
      <c r="AE27" s="138" t="s">
        <v>166</v>
      </c>
      <c r="AF27" s="139" t="s">
        <v>159</v>
      </c>
      <c r="AG27" s="145" t="s">
        <v>168</v>
      </c>
      <c r="AH27" s="140" t="s">
        <v>171</v>
      </c>
      <c r="AI27" s="140" t="s">
        <v>171</v>
      </c>
      <c r="AJ27" s="140" t="s">
        <v>171</v>
      </c>
    </row>
    <row r="28" spans="2:36" ht="63.75">
      <c r="AC28" s="17" t="s">
        <v>147</v>
      </c>
      <c r="AD28" s="137" t="s">
        <v>164</v>
      </c>
      <c r="AE28" s="138" t="s">
        <v>166</v>
      </c>
      <c r="AF28" s="139" t="s">
        <v>159</v>
      </c>
      <c r="AG28" s="145" t="s">
        <v>168</v>
      </c>
      <c r="AH28" s="140" t="s">
        <v>171</v>
      </c>
      <c r="AI28" s="140" t="s">
        <v>171</v>
      </c>
      <c r="AJ28" s="140" t="s">
        <v>171</v>
      </c>
    </row>
    <row r="29" spans="2:36" ht="51">
      <c r="AC29" s="17" t="s">
        <v>148</v>
      </c>
      <c r="AD29" s="137" t="s">
        <v>164</v>
      </c>
      <c r="AE29" s="138" t="s">
        <v>166</v>
      </c>
      <c r="AF29" s="139" t="s">
        <v>159</v>
      </c>
      <c r="AG29" s="145" t="s">
        <v>168</v>
      </c>
      <c r="AH29" s="140" t="s">
        <v>171</v>
      </c>
      <c r="AI29" s="140" t="s">
        <v>171</v>
      </c>
      <c r="AJ29" s="142" t="s">
        <v>32</v>
      </c>
    </row>
    <row r="30" spans="2:36" ht="76.5">
      <c r="AC30" s="17" t="s">
        <v>149</v>
      </c>
      <c r="AD30" s="137" t="s">
        <v>164</v>
      </c>
      <c r="AE30" s="138" t="s">
        <v>166</v>
      </c>
      <c r="AF30" s="139" t="s">
        <v>159</v>
      </c>
      <c r="AG30" s="145" t="s">
        <v>168</v>
      </c>
      <c r="AH30" s="140" t="s">
        <v>171</v>
      </c>
      <c r="AI30" s="140" t="s">
        <v>171</v>
      </c>
      <c r="AJ30" s="140" t="s">
        <v>171</v>
      </c>
    </row>
    <row r="31" spans="2:36" ht="51">
      <c r="AC31" s="17" t="s">
        <v>150</v>
      </c>
      <c r="AD31" s="137" t="s">
        <v>164</v>
      </c>
      <c r="AE31" s="138" t="s">
        <v>166</v>
      </c>
      <c r="AF31" s="139" t="s">
        <v>159</v>
      </c>
      <c r="AG31" s="145" t="s">
        <v>168</v>
      </c>
      <c r="AH31" s="140" t="s">
        <v>171</v>
      </c>
      <c r="AI31" s="140" t="s">
        <v>171</v>
      </c>
      <c r="AJ31" s="142" t="s">
        <v>32</v>
      </c>
    </row>
    <row r="32" spans="2:36" ht="76.5">
      <c r="AC32" s="17" t="s">
        <v>151</v>
      </c>
      <c r="AD32" s="137" t="s">
        <v>164</v>
      </c>
      <c r="AE32" s="138" t="s">
        <v>166</v>
      </c>
      <c r="AF32" s="139" t="s">
        <v>159</v>
      </c>
      <c r="AG32" s="145" t="s">
        <v>168</v>
      </c>
      <c r="AH32" s="140" t="s">
        <v>171</v>
      </c>
      <c r="AI32" s="140" t="s">
        <v>171</v>
      </c>
      <c r="AJ32" s="140" t="s">
        <v>171</v>
      </c>
    </row>
    <row r="33" spans="29:36" ht="51">
      <c r="AC33" s="17" t="s">
        <v>152</v>
      </c>
      <c r="AD33" s="137" t="s">
        <v>164</v>
      </c>
      <c r="AE33" s="138" t="s">
        <v>166</v>
      </c>
      <c r="AF33" s="139" t="s">
        <v>159</v>
      </c>
      <c r="AG33" s="145" t="s">
        <v>168</v>
      </c>
      <c r="AH33" s="140" t="s">
        <v>171</v>
      </c>
      <c r="AI33" s="140" t="s">
        <v>171</v>
      </c>
      <c r="AJ33" s="142" t="s">
        <v>32</v>
      </c>
    </row>
    <row r="34" spans="29:36" ht="76.5">
      <c r="AC34" s="17" t="s">
        <v>153</v>
      </c>
      <c r="AD34" s="137" t="s">
        <v>164</v>
      </c>
      <c r="AE34" s="138" t="s">
        <v>166</v>
      </c>
      <c r="AF34" s="139" t="s">
        <v>159</v>
      </c>
      <c r="AG34" s="145" t="s">
        <v>168</v>
      </c>
      <c r="AH34" s="140" t="s">
        <v>171</v>
      </c>
      <c r="AI34" s="140" t="s">
        <v>171</v>
      </c>
      <c r="AJ34" s="140" t="s">
        <v>171</v>
      </c>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10" orientation="landscape" r:id="rId1"/>
  <ignoredErrors>
    <ignoredError sqref="G17:G18" formula="1"/>
    <ignoredError sqref="M14:T14 R13 C14:G14 H14:I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r:uid="{00000000-0002-0000-0D00-000001000000}">
          <x14:formula1>
            <xm:f>'Annex 1 LV, HV and UMS charges'!$A$13:$A$44</xm:f>
          </x14:formula1>
          <xm:sqref>B10</xm:sqref>
        </x14:dataValidation>
        <x14:dataValidation type="list" errorStyle="information" allowBlank="1" showInputMessage="1" showErrorMessage="1" promptTitle="Choose site" prompt="Select the EHV site that you would like to calculate charges." xr:uid="{00000000-0002-0000-0D00-000000000000}">
          <x14:formula1>
            <xm:f>'Annex 2 EHV charges'!$G$11:$G$58</xm:f>
          </x14:formula1>
          <xm:sqref>L10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2 EHV charges'!Print_Titles</vt:lpstr>
      <vt:lpstr>'Annex 2a Import'!Print_Titles</vt:lpstr>
      <vt:lpstr>'Annex 2b Export'!Print_Titles</vt:lpstr>
      <vt:lpstr>'Annex 4 LDNO charges'!Print_Titles</vt:lpstr>
      <vt:lpstr>'Annex 5 LLFs'!Print_Titles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Fetherston, Chloe</cp:lastModifiedBy>
  <cp:lastPrinted>2023-11-28T17:37:48Z</cp:lastPrinted>
  <dcterms:created xsi:type="dcterms:W3CDTF">2009-11-12T11:38:00Z</dcterms:created>
  <dcterms:modified xsi:type="dcterms:W3CDTF">2023-11-28T17:52:22Z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2022-12-06T09:22:17Z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98472b10-5193-47d1-b505-915be9009cf6</vt:lpwstr>
  </property>
  <property fmtid="{D5CDD505-2E9C-101B-9397-08002B2CF9AE}" pid="12" name="MSIP_Label_24fe2fa2-8093-4776-8a20-2d25f8c7acf2_ContentBits">
    <vt:lpwstr>0</vt:lpwstr>
  </property>
</Properties>
</file>